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0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1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3.xml" ContentType="application/vnd.openxmlformats-officedocument.drawing+xml"/>
  <Override PartName="/xl/charts/chart16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7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8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9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20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21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22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3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4.xml" ContentType="application/vnd.openxmlformats-officedocument.drawing+xml"/>
  <Override PartName="/xl/charts/chart24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5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6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7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8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9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30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31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5.xml" ContentType="application/vnd.openxmlformats-officedocument.drawing+xml"/>
  <Override PartName="/xl/charts/chart32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3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4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5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6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7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8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9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6.xml" ContentType="application/vnd.openxmlformats-officedocument.drawing+xml"/>
  <Override PartName="/xl/charts/chart40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41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42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3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4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5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6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7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drawings/drawing7.xml" ContentType="application/vnd.openxmlformats-officedocument.drawing+xml"/>
  <Override PartName="/xl/charts/chart48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charts/chart49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charts/chart50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51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charts/chart52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charts/chart53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charts/chart54.xml" ContentType="application/vnd.openxmlformats-officedocument.drawingml.chart+xml"/>
  <Override PartName="/xl/charts/style51.xml" ContentType="application/vnd.ms-office.chartstyle+xml"/>
  <Override PartName="/xl/charts/colors51.xml" ContentType="application/vnd.ms-office.chartcolorstyle+xml"/>
  <Override PartName="/xl/charts/chart55.xml" ContentType="application/vnd.openxmlformats-officedocument.drawingml.chart+xml"/>
  <Override PartName="/xl/charts/style52.xml" ContentType="application/vnd.ms-office.chartstyle+xml"/>
  <Override PartName="/xl/charts/colors52.xml" ContentType="application/vnd.ms-office.chartcolorstyle+xml"/>
  <Override PartName="/xl/drawings/drawing8.xml" ContentType="application/vnd.openxmlformats-officedocument.drawing+xml"/>
  <Override PartName="/xl/charts/chart56.xml" ContentType="application/vnd.openxmlformats-officedocument.drawingml.chart+xml"/>
  <Override PartName="/xl/charts/style53.xml" ContentType="application/vnd.ms-office.chartstyle+xml"/>
  <Override PartName="/xl/charts/colors53.xml" ContentType="application/vnd.ms-office.chartcolorstyle+xml"/>
  <Override PartName="/xl/charts/chart57.xml" ContentType="application/vnd.openxmlformats-officedocument.drawingml.chart+xml"/>
  <Override PartName="/xl/charts/style54.xml" ContentType="application/vnd.ms-office.chartstyle+xml"/>
  <Override PartName="/xl/charts/colors54.xml" ContentType="application/vnd.ms-office.chartcolorstyle+xml"/>
  <Override PartName="/xl/charts/chart58.xml" ContentType="application/vnd.openxmlformats-officedocument.drawingml.chart+xml"/>
  <Override PartName="/xl/charts/style55.xml" ContentType="application/vnd.ms-office.chartstyle+xml"/>
  <Override PartName="/xl/charts/colors55.xml" ContentType="application/vnd.ms-office.chartcolorstyle+xml"/>
  <Override PartName="/xl/charts/chart59.xml" ContentType="application/vnd.openxmlformats-officedocument.drawingml.chart+xml"/>
  <Override PartName="/xl/charts/style56.xml" ContentType="application/vnd.ms-office.chartstyle+xml"/>
  <Override PartName="/xl/charts/colors56.xml" ContentType="application/vnd.ms-office.chartcolorstyle+xml"/>
  <Override PartName="/xl/charts/chart60.xml" ContentType="application/vnd.openxmlformats-officedocument.drawingml.chart+xml"/>
  <Override PartName="/xl/charts/style57.xml" ContentType="application/vnd.ms-office.chartstyle+xml"/>
  <Override PartName="/xl/charts/colors57.xml" ContentType="application/vnd.ms-office.chartcolorstyle+xml"/>
  <Override PartName="/xl/charts/chart61.xml" ContentType="application/vnd.openxmlformats-officedocument.drawingml.chart+xml"/>
  <Override PartName="/xl/charts/style58.xml" ContentType="application/vnd.ms-office.chartstyle+xml"/>
  <Override PartName="/xl/charts/colors58.xml" ContentType="application/vnd.ms-office.chartcolorstyle+xml"/>
  <Override PartName="/xl/charts/chart62.xml" ContentType="application/vnd.openxmlformats-officedocument.drawingml.chart+xml"/>
  <Override PartName="/xl/charts/style59.xml" ContentType="application/vnd.ms-office.chartstyle+xml"/>
  <Override PartName="/xl/charts/colors59.xml" ContentType="application/vnd.ms-office.chartcolorstyle+xml"/>
  <Override PartName="/xl/charts/chart63.xml" ContentType="application/vnd.openxmlformats-officedocument.drawingml.chart+xml"/>
  <Override PartName="/xl/charts/style60.xml" ContentType="application/vnd.ms-office.chartstyle+xml"/>
  <Override PartName="/xl/charts/colors60.xml" ContentType="application/vnd.ms-office.chartcolorstyle+xml"/>
  <Override PartName="/xl/drawings/drawing9.xml" ContentType="application/vnd.openxmlformats-officedocument.drawing+xml"/>
  <Override PartName="/xl/charts/chart64.xml" ContentType="application/vnd.openxmlformats-officedocument.drawingml.chart+xml"/>
  <Override PartName="/xl/charts/style61.xml" ContentType="application/vnd.ms-office.chartstyle+xml"/>
  <Override PartName="/xl/charts/colors61.xml" ContentType="application/vnd.ms-office.chartcolorstyle+xml"/>
  <Override PartName="/xl/charts/chart65.xml" ContentType="application/vnd.openxmlformats-officedocument.drawingml.chart+xml"/>
  <Override PartName="/xl/charts/style62.xml" ContentType="application/vnd.ms-office.chartstyle+xml"/>
  <Override PartName="/xl/charts/colors62.xml" ContentType="application/vnd.ms-office.chartcolorstyle+xml"/>
  <Override PartName="/xl/charts/chart66.xml" ContentType="application/vnd.openxmlformats-officedocument.drawingml.chart+xml"/>
  <Override PartName="/xl/charts/style63.xml" ContentType="application/vnd.ms-office.chartstyle+xml"/>
  <Override PartName="/xl/charts/colors63.xml" ContentType="application/vnd.ms-office.chartcolorstyle+xml"/>
  <Override PartName="/xl/charts/chart67.xml" ContentType="application/vnd.openxmlformats-officedocument.drawingml.chart+xml"/>
  <Override PartName="/xl/charts/style64.xml" ContentType="application/vnd.ms-office.chartstyle+xml"/>
  <Override PartName="/xl/charts/colors64.xml" ContentType="application/vnd.ms-office.chartcolorstyle+xml"/>
  <Override PartName="/xl/charts/chart68.xml" ContentType="application/vnd.openxmlformats-officedocument.drawingml.chart+xml"/>
  <Override PartName="/xl/charts/style65.xml" ContentType="application/vnd.ms-office.chartstyle+xml"/>
  <Override PartName="/xl/charts/colors65.xml" ContentType="application/vnd.ms-office.chartcolorstyle+xml"/>
  <Override PartName="/xl/charts/chart69.xml" ContentType="application/vnd.openxmlformats-officedocument.drawingml.chart+xml"/>
  <Override PartName="/xl/charts/style66.xml" ContentType="application/vnd.ms-office.chartstyle+xml"/>
  <Override PartName="/xl/charts/colors66.xml" ContentType="application/vnd.ms-office.chartcolorstyle+xml"/>
  <Override PartName="/xl/charts/chart70.xml" ContentType="application/vnd.openxmlformats-officedocument.drawingml.chart+xml"/>
  <Override PartName="/xl/charts/style67.xml" ContentType="application/vnd.ms-office.chartstyle+xml"/>
  <Override PartName="/xl/charts/colors67.xml" ContentType="application/vnd.ms-office.chartcolorstyle+xml"/>
  <Override PartName="/xl/charts/chart71.xml" ContentType="application/vnd.openxmlformats-officedocument.drawingml.chart+xml"/>
  <Override PartName="/xl/charts/style68.xml" ContentType="application/vnd.ms-office.chartstyle+xml"/>
  <Override PartName="/xl/charts/colors68.xml" ContentType="application/vnd.ms-office.chartcolorstyle+xml"/>
  <Override PartName="/xl/drawings/drawing10.xml" ContentType="application/vnd.openxmlformats-officedocument.drawing+xml"/>
  <Override PartName="/xl/charts/chart72.xml" ContentType="application/vnd.openxmlformats-officedocument.drawingml.chart+xml"/>
  <Override PartName="/xl/charts/style69.xml" ContentType="application/vnd.ms-office.chartstyle+xml"/>
  <Override PartName="/xl/charts/colors69.xml" ContentType="application/vnd.ms-office.chartcolorstyle+xml"/>
  <Override PartName="/xl/charts/chart73.xml" ContentType="application/vnd.openxmlformats-officedocument.drawingml.chart+xml"/>
  <Override PartName="/xl/charts/style70.xml" ContentType="application/vnd.ms-office.chartstyle+xml"/>
  <Override PartName="/xl/charts/colors70.xml" ContentType="application/vnd.ms-office.chartcolorstyle+xml"/>
  <Override PartName="/xl/charts/chart74.xml" ContentType="application/vnd.openxmlformats-officedocument.drawingml.chart+xml"/>
  <Override PartName="/xl/charts/style71.xml" ContentType="application/vnd.ms-office.chartstyle+xml"/>
  <Override PartName="/xl/charts/colors71.xml" ContentType="application/vnd.ms-office.chartcolorstyle+xml"/>
  <Override PartName="/xl/charts/chart75.xml" ContentType="application/vnd.openxmlformats-officedocument.drawingml.chart+xml"/>
  <Override PartName="/xl/charts/style72.xml" ContentType="application/vnd.ms-office.chartstyle+xml"/>
  <Override PartName="/xl/charts/colors72.xml" ContentType="application/vnd.ms-office.chartcolorstyle+xml"/>
  <Override PartName="/xl/charts/chart76.xml" ContentType="application/vnd.openxmlformats-officedocument.drawingml.chart+xml"/>
  <Override PartName="/xl/charts/style73.xml" ContentType="application/vnd.ms-office.chartstyle+xml"/>
  <Override PartName="/xl/charts/colors73.xml" ContentType="application/vnd.ms-office.chartcolorstyle+xml"/>
  <Override PartName="/xl/charts/chart77.xml" ContentType="application/vnd.openxmlformats-officedocument.drawingml.chart+xml"/>
  <Override PartName="/xl/charts/style74.xml" ContentType="application/vnd.ms-office.chartstyle+xml"/>
  <Override PartName="/xl/charts/colors74.xml" ContentType="application/vnd.ms-office.chartcolorstyle+xml"/>
  <Override PartName="/xl/charts/chart78.xml" ContentType="application/vnd.openxmlformats-officedocument.drawingml.chart+xml"/>
  <Override PartName="/xl/charts/style75.xml" ContentType="application/vnd.ms-office.chartstyle+xml"/>
  <Override PartName="/xl/charts/colors75.xml" ContentType="application/vnd.ms-office.chartcolorstyle+xml"/>
  <Override PartName="/xl/charts/chart79.xml" ContentType="application/vnd.openxmlformats-officedocument.drawingml.chart+xml"/>
  <Override PartName="/xl/charts/style76.xml" ContentType="application/vnd.ms-office.chartstyle+xml"/>
  <Override PartName="/xl/charts/colors76.xml" ContentType="application/vnd.ms-office.chartcolorstyle+xml"/>
  <Override PartName="/xl/drawings/drawing11.xml" ContentType="application/vnd.openxmlformats-officedocument.drawing+xml"/>
  <Override PartName="/xl/charts/chart80.xml" ContentType="application/vnd.openxmlformats-officedocument.drawingml.chart+xml"/>
  <Override PartName="/xl/charts/style77.xml" ContentType="application/vnd.ms-office.chartstyle+xml"/>
  <Override PartName="/xl/charts/colors77.xml" ContentType="application/vnd.ms-office.chartcolorstyle+xml"/>
  <Override PartName="/xl/charts/chart81.xml" ContentType="application/vnd.openxmlformats-officedocument.drawingml.chart+xml"/>
  <Override PartName="/xl/charts/style78.xml" ContentType="application/vnd.ms-office.chartstyle+xml"/>
  <Override PartName="/xl/charts/colors78.xml" ContentType="application/vnd.ms-office.chartcolorstyle+xml"/>
  <Override PartName="/xl/charts/chart82.xml" ContentType="application/vnd.openxmlformats-officedocument.drawingml.chart+xml"/>
  <Override PartName="/xl/charts/style79.xml" ContentType="application/vnd.ms-office.chartstyle+xml"/>
  <Override PartName="/xl/charts/colors79.xml" ContentType="application/vnd.ms-office.chartcolorstyle+xml"/>
  <Override PartName="/xl/charts/chart83.xml" ContentType="application/vnd.openxmlformats-officedocument.drawingml.chart+xml"/>
  <Override PartName="/xl/charts/style80.xml" ContentType="application/vnd.ms-office.chartstyle+xml"/>
  <Override PartName="/xl/charts/colors80.xml" ContentType="application/vnd.ms-office.chartcolorstyle+xml"/>
  <Override PartName="/xl/charts/chart84.xml" ContentType="application/vnd.openxmlformats-officedocument.drawingml.chart+xml"/>
  <Override PartName="/xl/charts/style81.xml" ContentType="application/vnd.ms-office.chartstyle+xml"/>
  <Override PartName="/xl/charts/colors81.xml" ContentType="application/vnd.ms-office.chartcolorstyle+xml"/>
  <Override PartName="/xl/charts/chart85.xml" ContentType="application/vnd.openxmlformats-officedocument.drawingml.chart+xml"/>
  <Override PartName="/xl/charts/style82.xml" ContentType="application/vnd.ms-office.chartstyle+xml"/>
  <Override PartName="/xl/charts/colors82.xml" ContentType="application/vnd.ms-office.chartcolorstyle+xml"/>
  <Override PartName="/xl/charts/chart86.xml" ContentType="application/vnd.openxmlformats-officedocument.drawingml.chart+xml"/>
  <Override PartName="/xl/charts/style83.xml" ContentType="application/vnd.ms-office.chartstyle+xml"/>
  <Override PartName="/xl/charts/colors83.xml" ContentType="application/vnd.ms-office.chartcolorstyle+xml"/>
  <Override PartName="/xl/charts/chart87.xml" ContentType="application/vnd.openxmlformats-officedocument.drawingml.chart+xml"/>
  <Override PartName="/xl/charts/style84.xml" ContentType="application/vnd.ms-office.chartstyle+xml"/>
  <Override PartName="/xl/charts/colors84.xml" ContentType="application/vnd.ms-office.chartcolorstyle+xml"/>
  <Override PartName="/xl/drawings/drawing12.xml" ContentType="application/vnd.openxmlformats-officedocument.drawing+xml"/>
  <Override PartName="/xl/charts/chart88.xml" ContentType="application/vnd.openxmlformats-officedocument.drawingml.chart+xml"/>
  <Override PartName="/xl/charts/style85.xml" ContentType="application/vnd.ms-office.chartstyle+xml"/>
  <Override PartName="/xl/charts/colors85.xml" ContentType="application/vnd.ms-office.chartcolorstyle+xml"/>
  <Override PartName="/xl/charts/chart89.xml" ContentType="application/vnd.openxmlformats-officedocument.drawingml.chart+xml"/>
  <Override PartName="/xl/charts/style86.xml" ContentType="application/vnd.ms-office.chartstyle+xml"/>
  <Override PartName="/xl/charts/colors86.xml" ContentType="application/vnd.ms-office.chartcolorstyle+xml"/>
  <Override PartName="/xl/charts/chart90.xml" ContentType="application/vnd.openxmlformats-officedocument.drawingml.chart+xml"/>
  <Override PartName="/xl/charts/style87.xml" ContentType="application/vnd.ms-office.chartstyle+xml"/>
  <Override PartName="/xl/charts/colors87.xml" ContentType="application/vnd.ms-office.chartcolorstyle+xml"/>
  <Override PartName="/xl/charts/chart91.xml" ContentType="application/vnd.openxmlformats-officedocument.drawingml.chart+xml"/>
  <Override PartName="/xl/charts/style88.xml" ContentType="application/vnd.ms-office.chartstyle+xml"/>
  <Override PartName="/xl/charts/colors88.xml" ContentType="application/vnd.ms-office.chartcolorstyle+xml"/>
  <Override PartName="/xl/charts/chart92.xml" ContentType="application/vnd.openxmlformats-officedocument.drawingml.chart+xml"/>
  <Override PartName="/xl/charts/style89.xml" ContentType="application/vnd.ms-office.chartstyle+xml"/>
  <Override PartName="/xl/charts/colors89.xml" ContentType="application/vnd.ms-office.chartcolorstyle+xml"/>
  <Override PartName="/xl/charts/chart93.xml" ContentType="application/vnd.openxmlformats-officedocument.drawingml.chart+xml"/>
  <Override PartName="/xl/charts/style90.xml" ContentType="application/vnd.ms-office.chartstyle+xml"/>
  <Override PartName="/xl/charts/colors90.xml" ContentType="application/vnd.ms-office.chartcolorstyle+xml"/>
  <Override PartName="/xl/charts/chart94.xml" ContentType="application/vnd.openxmlformats-officedocument.drawingml.chart+xml"/>
  <Override PartName="/xl/charts/style91.xml" ContentType="application/vnd.ms-office.chartstyle+xml"/>
  <Override PartName="/xl/charts/colors91.xml" ContentType="application/vnd.ms-office.chartcolorstyle+xml"/>
  <Override PartName="/xl/charts/chart95.xml" ContentType="application/vnd.openxmlformats-officedocument.drawingml.chart+xml"/>
  <Override PartName="/xl/charts/style92.xml" ContentType="application/vnd.ms-office.chartstyle+xml"/>
  <Override PartName="/xl/charts/colors92.xml" ContentType="application/vnd.ms-office.chartcolorstyle+xml"/>
  <Override PartName="/xl/drawings/drawing13.xml" ContentType="application/vnd.openxmlformats-officedocument.drawing+xml"/>
  <Override PartName="/xl/charts/chart96.xml" ContentType="application/vnd.openxmlformats-officedocument.drawingml.chart+xml"/>
  <Override PartName="/xl/charts/style93.xml" ContentType="application/vnd.ms-office.chartstyle+xml"/>
  <Override PartName="/xl/charts/colors93.xml" ContentType="application/vnd.ms-office.chartcolorstyle+xml"/>
  <Override PartName="/xl/charts/chart97.xml" ContentType="application/vnd.openxmlformats-officedocument.drawingml.chart+xml"/>
  <Override PartName="/xl/charts/style94.xml" ContentType="application/vnd.ms-office.chartstyle+xml"/>
  <Override PartName="/xl/charts/colors94.xml" ContentType="application/vnd.ms-office.chartcolorstyle+xml"/>
  <Override PartName="/xl/charts/chart98.xml" ContentType="application/vnd.openxmlformats-officedocument.drawingml.chart+xml"/>
  <Override PartName="/xl/charts/style95.xml" ContentType="application/vnd.ms-office.chartstyle+xml"/>
  <Override PartName="/xl/charts/colors95.xml" ContentType="application/vnd.ms-office.chartcolorstyle+xml"/>
  <Override PartName="/xl/charts/chart99.xml" ContentType="application/vnd.openxmlformats-officedocument.drawingml.chart+xml"/>
  <Override PartName="/xl/charts/style96.xml" ContentType="application/vnd.ms-office.chartstyle+xml"/>
  <Override PartName="/xl/charts/colors96.xml" ContentType="application/vnd.ms-office.chartcolorstyle+xml"/>
  <Override PartName="/xl/charts/chart100.xml" ContentType="application/vnd.openxmlformats-officedocument.drawingml.chart+xml"/>
  <Override PartName="/xl/charts/style97.xml" ContentType="application/vnd.ms-office.chartstyle+xml"/>
  <Override PartName="/xl/charts/colors97.xml" ContentType="application/vnd.ms-office.chartcolorstyle+xml"/>
  <Override PartName="/xl/charts/chart101.xml" ContentType="application/vnd.openxmlformats-officedocument.drawingml.chart+xml"/>
  <Override PartName="/xl/charts/style98.xml" ContentType="application/vnd.ms-office.chartstyle+xml"/>
  <Override PartName="/xl/charts/colors98.xml" ContentType="application/vnd.ms-office.chartcolorstyle+xml"/>
  <Override PartName="/xl/charts/chart102.xml" ContentType="application/vnd.openxmlformats-officedocument.drawingml.chart+xml"/>
  <Override PartName="/xl/charts/style99.xml" ContentType="application/vnd.ms-office.chartstyle+xml"/>
  <Override PartName="/xl/charts/colors99.xml" ContentType="application/vnd.ms-office.chartcolorstyle+xml"/>
  <Override PartName="/xl/charts/chart103.xml" ContentType="application/vnd.openxmlformats-officedocument.drawingml.chart+xml"/>
  <Override PartName="/xl/charts/style100.xml" ContentType="application/vnd.ms-office.chartstyle+xml"/>
  <Override PartName="/xl/charts/colors100.xml" ContentType="application/vnd.ms-office.chartcolorstyle+xml"/>
  <Override PartName="/xl/drawings/drawing14.xml" ContentType="application/vnd.openxmlformats-officedocument.drawing+xml"/>
  <Override PartName="/xl/charts/chart104.xml" ContentType="application/vnd.openxmlformats-officedocument.drawingml.chart+xml"/>
  <Override PartName="/xl/charts/style101.xml" ContentType="application/vnd.ms-office.chartstyle+xml"/>
  <Override PartName="/xl/charts/colors101.xml" ContentType="application/vnd.ms-office.chartcolorstyle+xml"/>
  <Override PartName="/xl/charts/chart105.xml" ContentType="application/vnd.openxmlformats-officedocument.drawingml.chart+xml"/>
  <Override PartName="/xl/charts/style102.xml" ContentType="application/vnd.ms-office.chartstyle+xml"/>
  <Override PartName="/xl/charts/colors102.xml" ContentType="application/vnd.ms-office.chartcolorstyle+xml"/>
  <Override PartName="/xl/charts/chart106.xml" ContentType="application/vnd.openxmlformats-officedocument.drawingml.chart+xml"/>
  <Override PartName="/xl/charts/style103.xml" ContentType="application/vnd.ms-office.chartstyle+xml"/>
  <Override PartName="/xl/charts/colors103.xml" ContentType="application/vnd.ms-office.chartcolorstyle+xml"/>
  <Override PartName="/xl/charts/chart107.xml" ContentType="application/vnd.openxmlformats-officedocument.drawingml.chart+xml"/>
  <Override PartName="/xl/charts/style104.xml" ContentType="application/vnd.ms-office.chartstyle+xml"/>
  <Override PartName="/xl/charts/colors104.xml" ContentType="application/vnd.ms-office.chartcolorstyle+xml"/>
  <Override PartName="/xl/charts/chart108.xml" ContentType="application/vnd.openxmlformats-officedocument.drawingml.chart+xml"/>
  <Override PartName="/xl/charts/style105.xml" ContentType="application/vnd.ms-office.chartstyle+xml"/>
  <Override PartName="/xl/charts/colors105.xml" ContentType="application/vnd.ms-office.chartcolorstyle+xml"/>
  <Override PartName="/xl/charts/chart109.xml" ContentType="application/vnd.openxmlformats-officedocument.drawingml.chart+xml"/>
  <Override PartName="/xl/charts/style106.xml" ContentType="application/vnd.ms-office.chartstyle+xml"/>
  <Override PartName="/xl/charts/colors106.xml" ContentType="application/vnd.ms-office.chartcolorstyle+xml"/>
  <Override PartName="/xl/charts/chart110.xml" ContentType="application/vnd.openxmlformats-officedocument.drawingml.chart+xml"/>
  <Override PartName="/xl/charts/style107.xml" ContentType="application/vnd.ms-office.chartstyle+xml"/>
  <Override PartName="/xl/charts/colors107.xml" ContentType="application/vnd.ms-office.chartcolorstyle+xml"/>
  <Override PartName="/xl/charts/chart111.xml" ContentType="application/vnd.openxmlformats-officedocument.drawingml.chart+xml"/>
  <Override PartName="/xl/charts/style108.xml" ContentType="application/vnd.ms-office.chartstyle+xml"/>
  <Override PartName="/xl/charts/colors108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Pedro\Desktop\PLANILHA\"/>
    </mc:Choice>
  </mc:AlternateContent>
  <xr:revisionPtr revIDLastSave="0" documentId="13_ncr:1_{D67F777E-7BB1-42B4-AC33-F5878D0C29E8}" xr6:coauthVersionLast="47" xr6:coauthVersionMax="47" xr10:uidLastSave="{00000000-0000-0000-0000-000000000000}"/>
  <bookViews>
    <workbookView xWindow="-108" yWindow="-108" windowWidth="23256" windowHeight="12576" tabRatio="597" activeTab="6" xr2:uid="{30DBF7BE-9BBF-4D91-8B69-8F935A493E4F}"/>
  </bookViews>
  <sheets>
    <sheet name="Dashboard" sheetId="39" r:id="rId1"/>
    <sheet name="Orçamento" sheetId="1" r:id="rId2"/>
    <sheet name="Jan " sheetId="4" r:id="rId3"/>
    <sheet name="Fev" sheetId="40" r:id="rId4"/>
    <sheet name="Mar" sheetId="41" r:id="rId5"/>
    <sheet name="Abr" sheetId="42" r:id="rId6"/>
    <sheet name="Mai" sheetId="43" r:id="rId7"/>
    <sheet name="Jun" sheetId="44" r:id="rId8"/>
    <sheet name="Jul" sheetId="45" r:id="rId9"/>
    <sheet name="Ago" sheetId="46" r:id="rId10"/>
    <sheet name="Set" sheetId="47" r:id="rId11"/>
    <sheet name="Out" sheetId="48" r:id="rId12"/>
    <sheet name="Nov" sheetId="49" r:id="rId13"/>
    <sheet name="Dez" sheetId="50" r:id="rId14"/>
    <sheet name="Base de Dados" sheetId="2" r:id="rId15"/>
  </sheets>
  <externalReferences>
    <externalReference r:id="rId16"/>
  </externalReferences>
  <definedNames>
    <definedName name="_xlnm._FilterDatabase" localSheetId="5" hidden="1">Abr!$B$70:$BE$371</definedName>
    <definedName name="_xlnm._FilterDatabase" localSheetId="9" hidden="1">Ago!$B$70:$BE$371</definedName>
    <definedName name="_xlnm._FilterDatabase" localSheetId="13" hidden="1">Dez!$B$70:$BE$371</definedName>
    <definedName name="_xlnm._FilterDatabase" localSheetId="3" hidden="1">Fev!$B$70:$BE$371</definedName>
    <definedName name="_xlnm._FilterDatabase" localSheetId="2" hidden="1">'Jan '!$B$70:$BE$371</definedName>
    <definedName name="_xlnm._FilterDatabase" localSheetId="8" hidden="1">Jul!$B$70:$BE$371</definedName>
    <definedName name="_xlnm._FilterDatabase" localSheetId="7" hidden="1">Jun!$B$70:$BE$371</definedName>
    <definedName name="_xlnm._FilterDatabase" localSheetId="6" hidden="1">Mai!$B$70:$BE$371</definedName>
    <definedName name="_xlnm._FilterDatabase" localSheetId="4" hidden="1">Mar!$B$70:$BE$371</definedName>
    <definedName name="_xlnm._FilterDatabase" localSheetId="12" hidden="1">Nov!$B$70:$BE$371</definedName>
    <definedName name="_xlnm._FilterDatabase" localSheetId="11" hidden="1">Out!$B$70:$BE$371</definedName>
    <definedName name="_xlnm._FilterDatabase" localSheetId="10" hidden="1">Set!$B$70:$BE$371</definedName>
    <definedName name="Despesas" localSheetId="5">Tabela2[Despesas]</definedName>
    <definedName name="Despesas" localSheetId="9">Tabela2[Despesas]</definedName>
    <definedName name="Despesas" localSheetId="13">Tabela2[Despesas]</definedName>
    <definedName name="Despesas" localSheetId="3">Tabela2[Despesas]</definedName>
    <definedName name="Despesas" localSheetId="8">Tabela2[Despesas]</definedName>
    <definedName name="Despesas" localSheetId="7">Tabela2[Despesas]</definedName>
    <definedName name="Despesas" localSheetId="6">Tabela2[Despesas]</definedName>
    <definedName name="Despesas" localSheetId="4">Tabela2[Despesas]</definedName>
    <definedName name="Despesas" localSheetId="12">Tabela2[Despesas]</definedName>
    <definedName name="Despesas" localSheetId="11">Tabela2[Despesas]</definedName>
    <definedName name="Despesas" localSheetId="10">Tabela2[Despesas]</definedName>
    <definedName name="Despesas">Tabela2[Despesas]</definedName>
    <definedName name="Dívidas" localSheetId="5">Tabela3[Dívidas]</definedName>
    <definedName name="Dívidas" localSheetId="9">Tabela3[Dívidas]</definedName>
    <definedName name="Dívidas" localSheetId="13">Tabela3[Dívidas]</definedName>
    <definedName name="Dívidas" localSheetId="3">Tabela3[Dívidas]</definedName>
    <definedName name="Dívidas" localSheetId="8">Tabela3[Dívidas]</definedName>
    <definedName name="Dívidas" localSheetId="7">Tabela3[Dívidas]</definedName>
    <definedName name="Dívidas" localSheetId="6">Tabela3[Dívidas]</definedName>
    <definedName name="Dívidas" localSheetId="4">Tabela3[Dívidas]</definedName>
    <definedName name="Dívidas" localSheetId="12">Tabela3[Dívidas]</definedName>
    <definedName name="Dívidas" localSheetId="11">Tabela3[Dívidas]</definedName>
    <definedName name="Dívidas" localSheetId="10">Tabela3[Dívidas]</definedName>
    <definedName name="Dívidas">Tabela3[Dívidas]</definedName>
    <definedName name="Investimentos" localSheetId="5">Tabela4[Investimentos]</definedName>
    <definedName name="Investimentos" localSheetId="9">Tabela4[Investimentos]</definedName>
    <definedName name="Investimentos" localSheetId="13">Tabela4[Investimentos]</definedName>
    <definedName name="Investimentos" localSheetId="3">Tabela4[Investimentos]</definedName>
    <definedName name="Investimentos" localSheetId="8">Tabela4[Investimentos]</definedName>
    <definedName name="Investimentos" localSheetId="7">Tabela4[Investimentos]</definedName>
    <definedName name="Investimentos" localSheetId="6">Tabela4[Investimentos]</definedName>
    <definedName name="Investimentos" localSheetId="4">Tabela4[Investimentos]</definedName>
    <definedName name="Investimentos" localSheetId="12">Tabela4[Investimentos]</definedName>
    <definedName name="Investimentos" localSheetId="11">Tabela4[Investimentos]</definedName>
    <definedName name="Investimentos" localSheetId="10">Tabela4[Investimentos]</definedName>
    <definedName name="Investimentos">Tabela4[Investimentos]</definedName>
    <definedName name="Receitas" localSheetId="5">Tabela1[Receitas]</definedName>
    <definedName name="Receitas" localSheetId="9">Tabela1[Receitas]</definedName>
    <definedName name="Receitas" localSheetId="13">Tabela1[Receitas]</definedName>
    <definedName name="Receitas" localSheetId="3">Tabela1[Receitas]</definedName>
    <definedName name="Receitas" localSheetId="8">Tabela1[Receitas]</definedName>
    <definedName name="Receitas" localSheetId="7">Tabela1[Receitas]</definedName>
    <definedName name="Receitas" localSheetId="6">Tabela1[Receitas]</definedName>
    <definedName name="Receitas" localSheetId="4">Tabela1[Receitas]</definedName>
    <definedName name="Receitas" localSheetId="12">Tabela1[Receitas]</definedName>
    <definedName name="Receitas" localSheetId="11">Tabela1[Receitas]</definedName>
    <definedName name="Receitas" localSheetId="10">Tabela1[Receitas]</definedName>
    <definedName name="Receitas">Tabela1[Receitas]</definedName>
    <definedName name="Tipo" localSheetId="0">'[1]Base de Dados'!$AM$5:$AM$8</definedName>
    <definedName name="Tipo">'Base de Dados'!$AM$5:$AM$8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U13" i="39" l="1"/>
  <c r="AU12" i="39"/>
  <c r="AU11" i="39"/>
  <c r="AU10" i="39"/>
  <c r="AU9" i="39"/>
  <c r="AU8" i="39"/>
  <c r="AU7" i="39"/>
  <c r="AU6" i="39"/>
  <c r="AU5" i="39"/>
  <c r="AU4" i="39"/>
  <c r="AU3" i="39"/>
  <c r="AU2" i="39"/>
  <c r="AS8" i="39"/>
  <c r="AS6" i="39"/>
  <c r="AN8" i="39"/>
  <c r="AQ8" i="39" s="1"/>
  <c r="AN6" i="39"/>
  <c r="AL8" i="39"/>
  <c r="AL6" i="39"/>
  <c r="AL19" i="39"/>
  <c r="AQ6" i="39"/>
  <c r="AU14" i="39" l="1"/>
  <c r="AL21" i="39" s="1"/>
  <c r="BB371" i="50" l="1"/>
  <c r="BA371" i="50"/>
  <c r="AZ371" i="50"/>
  <c r="BB370" i="50"/>
  <c r="BA370" i="50"/>
  <c r="AZ370" i="50"/>
  <c r="BB369" i="50"/>
  <c r="BA369" i="50"/>
  <c r="AZ369" i="50"/>
  <c r="BB368" i="50"/>
  <c r="BA368" i="50"/>
  <c r="AZ368" i="50"/>
  <c r="BB367" i="50"/>
  <c r="BA367" i="50"/>
  <c r="AZ367" i="50"/>
  <c r="BB366" i="50"/>
  <c r="BA366" i="50"/>
  <c r="AZ366" i="50"/>
  <c r="BB365" i="50"/>
  <c r="BA365" i="50"/>
  <c r="AZ365" i="50"/>
  <c r="BB364" i="50"/>
  <c r="BA364" i="50"/>
  <c r="AZ364" i="50"/>
  <c r="BB363" i="50"/>
  <c r="BA363" i="50"/>
  <c r="AZ363" i="50"/>
  <c r="BB362" i="50"/>
  <c r="BA362" i="50"/>
  <c r="AZ362" i="50"/>
  <c r="BB361" i="50"/>
  <c r="BA361" i="50"/>
  <c r="AZ361" i="50"/>
  <c r="BB360" i="50"/>
  <c r="BA360" i="50"/>
  <c r="AZ360" i="50"/>
  <c r="BB359" i="50"/>
  <c r="BA359" i="50"/>
  <c r="AZ359" i="50"/>
  <c r="BB358" i="50"/>
  <c r="BA358" i="50"/>
  <c r="AZ358" i="50"/>
  <c r="BB357" i="50"/>
  <c r="BA357" i="50"/>
  <c r="AZ357" i="50"/>
  <c r="BB356" i="50"/>
  <c r="BA356" i="50"/>
  <c r="AZ356" i="50"/>
  <c r="BB355" i="50"/>
  <c r="BA355" i="50"/>
  <c r="AZ355" i="50"/>
  <c r="BB354" i="50"/>
  <c r="BA354" i="50"/>
  <c r="AZ354" i="50"/>
  <c r="BB353" i="50"/>
  <c r="BA353" i="50"/>
  <c r="AZ353" i="50"/>
  <c r="BB352" i="50"/>
  <c r="BA352" i="50"/>
  <c r="AZ352" i="50"/>
  <c r="BB351" i="50"/>
  <c r="BA351" i="50"/>
  <c r="AZ351" i="50"/>
  <c r="BB350" i="50"/>
  <c r="BA350" i="50"/>
  <c r="AZ350" i="50"/>
  <c r="BB349" i="50"/>
  <c r="BA349" i="50"/>
  <c r="AZ349" i="50"/>
  <c r="BB348" i="50"/>
  <c r="BA348" i="50"/>
  <c r="AZ348" i="50"/>
  <c r="BB347" i="50"/>
  <c r="BA347" i="50"/>
  <c r="AZ347" i="50"/>
  <c r="BB346" i="50"/>
  <c r="BA346" i="50"/>
  <c r="AZ346" i="50"/>
  <c r="BB345" i="50"/>
  <c r="BA345" i="50"/>
  <c r="AZ345" i="50"/>
  <c r="BB344" i="50"/>
  <c r="BA344" i="50"/>
  <c r="AZ344" i="50"/>
  <c r="BB343" i="50"/>
  <c r="BA343" i="50"/>
  <c r="AZ343" i="50"/>
  <c r="BB342" i="50"/>
  <c r="BA342" i="50"/>
  <c r="AZ342" i="50"/>
  <c r="BB341" i="50"/>
  <c r="BA341" i="50"/>
  <c r="AZ341" i="50"/>
  <c r="BB340" i="50"/>
  <c r="BA340" i="50"/>
  <c r="AZ340" i="50"/>
  <c r="BB339" i="50"/>
  <c r="BA339" i="50"/>
  <c r="AZ339" i="50"/>
  <c r="BB338" i="50"/>
  <c r="BA338" i="50"/>
  <c r="AZ338" i="50"/>
  <c r="BB337" i="50"/>
  <c r="BA337" i="50"/>
  <c r="AZ337" i="50"/>
  <c r="BB336" i="50"/>
  <c r="BA336" i="50"/>
  <c r="AZ336" i="50"/>
  <c r="BB335" i="50"/>
  <c r="BA335" i="50"/>
  <c r="AZ335" i="50"/>
  <c r="BB334" i="50"/>
  <c r="BA334" i="50"/>
  <c r="AZ334" i="50"/>
  <c r="BB333" i="50"/>
  <c r="BA333" i="50"/>
  <c r="AZ333" i="50"/>
  <c r="BB332" i="50"/>
  <c r="BA332" i="50"/>
  <c r="AZ332" i="50"/>
  <c r="BB331" i="50"/>
  <c r="BA331" i="50"/>
  <c r="AZ331" i="50"/>
  <c r="BB330" i="50"/>
  <c r="BA330" i="50"/>
  <c r="AZ330" i="50"/>
  <c r="BB329" i="50"/>
  <c r="BA329" i="50"/>
  <c r="AZ329" i="50"/>
  <c r="BB328" i="50"/>
  <c r="BA328" i="50"/>
  <c r="AZ328" i="50"/>
  <c r="BB327" i="50"/>
  <c r="BA327" i="50"/>
  <c r="AZ327" i="50"/>
  <c r="BB326" i="50"/>
  <c r="BA326" i="50"/>
  <c r="AZ326" i="50"/>
  <c r="BB325" i="50"/>
  <c r="BA325" i="50"/>
  <c r="AZ325" i="50"/>
  <c r="BB324" i="50"/>
  <c r="BA324" i="50"/>
  <c r="AZ324" i="50"/>
  <c r="BB323" i="50"/>
  <c r="BA323" i="50"/>
  <c r="AZ323" i="50"/>
  <c r="BB322" i="50"/>
  <c r="BA322" i="50"/>
  <c r="AZ322" i="50"/>
  <c r="BB321" i="50"/>
  <c r="BA321" i="50"/>
  <c r="AZ321" i="50"/>
  <c r="BB320" i="50"/>
  <c r="BA320" i="50"/>
  <c r="AZ320" i="50"/>
  <c r="BB319" i="50"/>
  <c r="BA319" i="50"/>
  <c r="AZ319" i="50"/>
  <c r="BB318" i="50"/>
  <c r="BA318" i="50"/>
  <c r="AZ318" i="50"/>
  <c r="BB317" i="50"/>
  <c r="BA317" i="50"/>
  <c r="AZ317" i="50"/>
  <c r="BB316" i="50"/>
  <c r="BA316" i="50"/>
  <c r="AZ316" i="50"/>
  <c r="BB315" i="50"/>
  <c r="BA315" i="50"/>
  <c r="AZ315" i="50"/>
  <c r="BB314" i="50"/>
  <c r="BA314" i="50"/>
  <c r="AZ314" i="50"/>
  <c r="BB313" i="50"/>
  <c r="BA313" i="50"/>
  <c r="AZ313" i="50"/>
  <c r="BB312" i="50"/>
  <c r="BA312" i="50"/>
  <c r="AZ312" i="50"/>
  <c r="BB311" i="50"/>
  <c r="BA311" i="50"/>
  <c r="AZ311" i="50"/>
  <c r="BB310" i="50"/>
  <c r="BA310" i="50"/>
  <c r="AZ310" i="50"/>
  <c r="BB309" i="50"/>
  <c r="BA309" i="50"/>
  <c r="AZ309" i="50"/>
  <c r="BB308" i="50"/>
  <c r="BA308" i="50"/>
  <c r="AZ308" i="50"/>
  <c r="BB307" i="50"/>
  <c r="BA307" i="50"/>
  <c r="AZ307" i="50"/>
  <c r="BB306" i="50"/>
  <c r="BA306" i="50"/>
  <c r="AZ306" i="50"/>
  <c r="BB305" i="50"/>
  <c r="BA305" i="50"/>
  <c r="AZ305" i="50"/>
  <c r="BB304" i="50"/>
  <c r="BA304" i="50"/>
  <c r="AZ304" i="50"/>
  <c r="BB303" i="50"/>
  <c r="BA303" i="50"/>
  <c r="AZ303" i="50"/>
  <c r="BB302" i="50"/>
  <c r="BA302" i="50"/>
  <c r="AZ302" i="50"/>
  <c r="BB301" i="50"/>
  <c r="BA301" i="50"/>
  <c r="AZ301" i="50"/>
  <c r="BB300" i="50"/>
  <c r="BA300" i="50"/>
  <c r="AZ300" i="50"/>
  <c r="BB299" i="50"/>
  <c r="BA299" i="50"/>
  <c r="AZ299" i="50"/>
  <c r="BB298" i="50"/>
  <c r="BA298" i="50"/>
  <c r="AZ298" i="50"/>
  <c r="BB297" i="50"/>
  <c r="BA297" i="50"/>
  <c r="AZ297" i="50"/>
  <c r="BB296" i="50"/>
  <c r="BA296" i="50"/>
  <c r="AZ296" i="50"/>
  <c r="BB295" i="50"/>
  <c r="BA295" i="50"/>
  <c r="AZ295" i="50"/>
  <c r="BB294" i="50"/>
  <c r="BA294" i="50"/>
  <c r="AZ294" i="50"/>
  <c r="BB293" i="50"/>
  <c r="BA293" i="50"/>
  <c r="AZ293" i="50"/>
  <c r="BB292" i="50"/>
  <c r="BA292" i="50"/>
  <c r="AZ292" i="50"/>
  <c r="BB291" i="50"/>
  <c r="BA291" i="50"/>
  <c r="AZ291" i="50"/>
  <c r="BB290" i="50"/>
  <c r="BA290" i="50"/>
  <c r="AZ290" i="50"/>
  <c r="BB289" i="50"/>
  <c r="BA289" i="50"/>
  <c r="AZ289" i="50"/>
  <c r="BB288" i="50"/>
  <c r="BA288" i="50"/>
  <c r="AZ288" i="50"/>
  <c r="BB287" i="50"/>
  <c r="BA287" i="50"/>
  <c r="AZ287" i="50"/>
  <c r="BB286" i="50"/>
  <c r="BA286" i="50"/>
  <c r="AZ286" i="50"/>
  <c r="BB285" i="50"/>
  <c r="BA285" i="50"/>
  <c r="AZ285" i="50"/>
  <c r="BB284" i="50"/>
  <c r="BA284" i="50"/>
  <c r="AZ284" i="50"/>
  <c r="BB283" i="50"/>
  <c r="BA283" i="50"/>
  <c r="AZ283" i="50"/>
  <c r="BB282" i="50"/>
  <c r="BA282" i="50"/>
  <c r="AZ282" i="50"/>
  <c r="BB281" i="50"/>
  <c r="BA281" i="50"/>
  <c r="AZ281" i="50"/>
  <c r="BB280" i="50"/>
  <c r="BA280" i="50"/>
  <c r="AZ280" i="50"/>
  <c r="BB279" i="50"/>
  <c r="BA279" i="50"/>
  <c r="AZ279" i="50"/>
  <c r="BB278" i="50"/>
  <c r="BA278" i="50"/>
  <c r="AZ278" i="50"/>
  <c r="BB277" i="50"/>
  <c r="BA277" i="50"/>
  <c r="AZ277" i="50"/>
  <c r="BB276" i="50"/>
  <c r="BA276" i="50"/>
  <c r="AZ276" i="50"/>
  <c r="BB275" i="50"/>
  <c r="BA275" i="50"/>
  <c r="AZ275" i="50"/>
  <c r="BB274" i="50"/>
  <c r="BA274" i="50"/>
  <c r="AZ274" i="50"/>
  <c r="BB273" i="50"/>
  <c r="BA273" i="50"/>
  <c r="AZ273" i="50"/>
  <c r="BB272" i="50"/>
  <c r="BA272" i="50"/>
  <c r="AZ272" i="50"/>
  <c r="BB271" i="50"/>
  <c r="BA271" i="50"/>
  <c r="AZ271" i="50"/>
  <c r="BB270" i="50"/>
  <c r="BA270" i="50"/>
  <c r="AZ270" i="50"/>
  <c r="BB269" i="50"/>
  <c r="BA269" i="50"/>
  <c r="AZ269" i="50"/>
  <c r="BB268" i="50"/>
  <c r="BA268" i="50"/>
  <c r="AZ268" i="50"/>
  <c r="BB267" i="50"/>
  <c r="BA267" i="50"/>
  <c r="AZ267" i="50"/>
  <c r="BB266" i="50"/>
  <c r="BA266" i="50"/>
  <c r="AZ266" i="50"/>
  <c r="BB265" i="50"/>
  <c r="BA265" i="50"/>
  <c r="AZ265" i="50"/>
  <c r="BB264" i="50"/>
  <c r="BA264" i="50"/>
  <c r="AZ264" i="50"/>
  <c r="BB263" i="50"/>
  <c r="BA263" i="50"/>
  <c r="AZ263" i="50"/>
  <c r="BB262" i="50"/>
  <c r="BA262" i="50"/>
  <c r="AZ262" i="50"/>
  <c r="BB261" i="50"/>
  <c r="BA261" i="50"/>
  <c r="AZ261" i="50"/>
  <c r="BB260" i="50"/>
  <c r="BA260" i="50"/>
  <c r="AZ260" i="50"/>
  <c r="BB259" i="50"/>
  <c r="BA259" i="50"/>
  <c r="AZ259" i="50"/>
  <c r="BB258" i="50"/>
  <c r="BA258" i="50"/>
  <c r="AZ258" i="50"/>
  <c r="BB257" i="50"/>
  <c r="BA257" i="50"/>
  <c r="AZ257" i="50"/>
  <c r="BB256" i="50"/>
  <c r="BA256" i="50"/>
  <c r="AZ256" i="50"/>
  <c r="BB255" i="50"/>
  <c r="BA255" i="50"/>
  <c r="AZ255" i="50"/>
  <c r="BB254" i="50"/>
  <c r="BA254" i="50"/>
  <c r="AZ254" i="50"/>
  <c r="BB253" i="50"/>
  <c r="BA253" i="50"/>
  <c r="AZ253" i="50"/>
  <c r="BB252" i="50"/>
  <c r="BA252" i="50"/>
  <c r="AZ252" i="50"/>
  <c r="BB251" i="50"/>
  <c r="BA251" i="50"/>
  <c r="AZ251" i="50"/>
  <c r="BB250" i="50"/>
  <c r="BA250" i="50"/>
  <c r="AZ250" i="50"/>
  <c r="BB249" i="50"/>
  <c r="BA249" i="50"/>
  <c r="AZ249" i="50"/>
  <c r="BB248" i="50"/>
  <c r="BA248" i="50"/>
  <c r="AZ248" i="50"/>
  <c r="BB247" i="50"/>
  <c r="BA247" i="50"/>
  <c r="AZ247" i="50"/>
  <c r="BB246" i="50"/>
  <c r="BA246" i="50"/>
  <c r="AZ246" i="50"/>
  <c r="BB245" i="50"/>
  <c r="BA245" i="50"/>
  <c r="AZ245" i="50"/>
  <c r="BB244" i="50"/>
  <c r="BA244" i="50"/>
  <c r="AZ244" i="50"/>
  <c r="BB243" i="50"/>
  <c r="BA243" i="50"/>
  <c r="AZ243" i="50"/>
  <c r="BB242" i="50"/>
  <c r="BA242" i="50"/>
  <c r="AZ242" i="50"/>
  <c r="BB241" i="50"/>
  <c r="BA241" i="50"/>
  <c r="AZ241" i="50"/>
  <c r="BB240" i="50"/>
  <c r="BA240" i="50"/>
  <c r="AZ240" i="50"/>
  <c r="BB239" i="50"/>
  <c r="BA239" i="50"/>
  <c r="AZ239" i="50"/>
  <c r="BB238" i="50"/>
  <c r="BA238" i="50"/>
  <c r="AZ238" i="50"/>
  <c r="BB237" i="50"/>
  <c r="BA237" i="50"/>
  <c r="AZ237" i="50"/>
  <c r="BB236" i="50"/>
  <c r="BA236" i="50"/>
  <c r="AZ236" i="50"/>
  <c r="BB235" i="50"/>
  <c r="BA235" i="50"/>
  <c r="AZ235" i="50"/>
  <c r="BB234" i="50"/>
  <c r="BA234" i="50"/>
  <c r="AZ234" i="50"/>
  <c r="BB233" i="50"/>
  <c r="BA233" i="50"/>
  <c r="AZ233" i="50"/>
  <c r="BB232" i="50"/>
  <c r="BA232" i="50"/>
  <c r="AZ232" i="50"/>
  <c r="BB231" i="50"/>
  <c r="BA231" i="50"/>
  <c r="AZ231" i="50"/>
  <c r="BB230" i="50"/>
  <c r="BA230" i="50"/>
  <c r="AZ230" i="50"/>
  <c r="BB229" i="50"/>
  <c r="BA229" i="50"/>
  <c r="AZ229" i="50"/>
  <c r="BB228" i="50"/>
  <c r="BA228" i="50"/>
  <c r="AZ228" i="50"/>
  <c r="BB227" i="50"/>
  <c r="BA227" i="50"/>
  <c r="AZ227" i="50"/>
  <c r="BB226" i="50"/>
  <c r="BA226" i="50"/>
  <c r="AZ226" i="50"/>
  <c r="BB225" i="50"/>
  <c r="BA225" i="50"/>
  <c r="AZ225" i="50"/>
  <c r="BB224" i="50"/>
  <c r="BA224" i="50"/>
  <c r="AZ224" i="50"/>
  <c r="BB223" i="50"/>
  <c r="BA223" i="50"/>
  <c r="AZ223" i="50"/>
  <c r="BB222" i="50"/>
  <c r="BA222" i="50"/>
  <c r="AZ222" i="50"/>
  <c r="BB221" i="50"/>
  <c r="BA221" i="50"/>
  <c r="AZ221" i="50"/>
  <c r="BB220" i="50"/>
  <c r="BA220" i="50"/>
  <c r="AZ220" i="50"/>
  <c r="BB219" i="50"/>
  <c r="BA219" i="50"/>
  <c r="AZ219" i="50"/>
  <c r="BB218" i="50"/>
  <c r="BA218" i="50"/>
  <c r="AZ218" i="50"/>
  <c r="BB217" i="50"/>
  <c r="BA217" i="50"/>
  <c r="AZ217" i="50"/>
  <c r="BB216" i="50"/>
  <c r="BA216" i="50"/>
  <c r="AZ216" i="50"/>
  <c r="BB215" i="50"/>
  <c r="BA215" i="50"/>
  <c r="AZ215" i="50"/>
  <c r="BB214" i="50"/>
  <c r="BA214" i="50"/>
  <c r="AZ214" i="50"/>
  <c r="BB213" i="50"/>
  <c r="BA213" i="50"/>
  <c r="AZ213" i="50"/>
  <c r="BB212" i="50"/>
  <c r="BA212" i="50"/>
  <c r="AZ212" i="50"/>
  <c r="BB211" i="50"/>
  <c r="BA211" i="50"/>
  <c r="AZ211" i="50"/>
  <c r="BB210" i="50"/>
  <c r="BA210" i="50"/>
  <c r="AZ210" i="50"/>
  <c r="BB209" i="50"/>
  <c r="BA209" i="50"/>
  <c r="AZ209" i="50"/>
  <c r="BB208" i="50"/>
  <c r="BA208" i="50"/>
  <c r="AZ208" i="50"/>
  <c r="BB207" i="50"/>
  <c r="BA207" i="50"/>
  <c r="AZ207" i="50"/>
  <c r="BB206" i="50"/>
  <c r="BA206" i="50"/>
  <c r="AZ206" i="50"/>
  <c r="BB205" i="50"/>
  <c r="BA205" i="50"/>
  <c r="AZ205" i="50"/>
  <c r="BB204" i="50"/>
  <c r="BA204" i="50"/>
  <c r="AZ204" i="50"/>
  <c r="BB203" i="50"/>
  <c r="BA203" i="50"/>
  <c r="AZ203" i="50"/>
  <c r="BB202" i="50"/>
  <c r="BA202" i="50"/>
  <c r="AZ202" i="50"/>
  <c r="BB201" i="50"/>
  <c r="BA201" i="50"/>
  <c r="AZ201" i="50"/>
  <c r="BB200" i="50"/>
  <c r="BA200" i="50"/>
  <c r="AZ200" i="50"/>
  <c r="BB199" i="50"/>
  <c r="BA199" i="50"/>
  <c r="AZ199" i="50"/>
  <c r="BB198" i="50"/>
  <c r="BA198" i="50"/>
  <c r="AZ198" i="50"/>
  <c r="BB197" i="50"/>
  <c r="BA197" i="50"/>
  <c r="AZ197" i="50"/>
  <c r="BB196" i="50"/>
  <c r="BA196" i="50"/>
  <c r="AZ196" i="50"/>
  <c r="BB195" i="50"/>
  <c r="BA195" i="50"/>
  <c r="AZ195" i="50"/>
  <c r="BB194" i="50"/>
  <c r="BA194" i="50"/>
  <c r="AZ194" i="50"/>
  <c r="BB193" i="50"/>
  <c r="BA193" i="50"/>
  <c r="AZ193" i="50"/>
  <c r="BB192" i="50"/>
  <c r="BA192" i="50"/>
  <c r="AZ192" i="50"/>
  <c r="BB191" i="50"/>
  <c r="BA191" i="50"/>
  <c r="AZ191" i="50"/>
  <c r="BB190" i="50"/>
  <c r="BA190" i="50"/>
  <c r="AZ190" i="50"/>
  <c r="BB189" i="50"/>
  <c r="BA189" i="50"/>
  <c r="AZ189" i="50"/>
  <c r="BB188" i="50"/>
  <c r="BA188" i="50"/>
  <c r="AZ188" i="50"/>
  <c r="BB187" i="50"/>
  <c r="BA187" i="50"/>
  <c r="AZ187" i="50"/>
  <c r="BB186" i="50"/>
  <c r="BA186" i="50"/>
  <c r="AZ186" i="50"/>
  <c r="BD185" i="50"/>
  <c r="BB185" i="50"/>
  <c r="BA185" i="50"/>
  <c r="AZ185" i="50"/>
  <c r="BD184" i="50"/>
  <c r="BB184" i="50"/>
  <c r="BA184" i="50"/>
  <c r="AZ184" i="50"/>
  <c r="BD183" i="50"/>
  <c r="BC183" i="50"/>
  <c r="BB183" i="50"/>
  <c r="BA183" i="50"/>
  <c r="AZ183" i="50"/>
  <c r="BC182" i="50"/>
  <c r="BB182" i="50"/>
  <c r="BA182" i="50"/>
  <c r="AZ182" i="50"/>
  <c r="BC181" i="50"/>
  <c r="BB181" i="50"/>
  <c r="BA181" i="50"/>
  <c r="AZ181" i="50"/>
  <c r="BB180" i="50"/>
  <c r="BA180" i="50"/>
  <c r="AZ180" i="50"/>
  <c r="BB179" i="50"/>
  <c r="BA179" i="50"/>
  <c r="AZ179" i="50"/>
  <c r="BB178" i="50"/>
  <c r="BA178" i="50"/>
  <c r="AZ178" i="50"/>
  <c r="BB177" i="50"/>
  <c r="BA177" i="50"/>
  <c r="AZ177" i="50"/>
  <c r="BB176" i="50"/>
  <c r="BA176" i="50"/>
  <c r="AZ176" i="50"/>
  <c r="BB175" i="50"/>
  <c r="BA175" i="50"/>
  <c r="AZ175" i="50"/>
  <c r="BB174" i="50"/>
  <c r="BA174" i="50"/>
  <c r="AZ174" i="50"/>
  <c r="BB173" i="50"/>
  <c r="BA173" i="50"/>
  <c r="AZ173" i="50"/>
  <c r="BB172" i="50"/>
  <c r="BA172" i="50"/>
  <c r="AZ172" i="50"/>
  <c r="BE171" i="50"/>
  <c r="BD171" i="50"/>
  <c r="BB171" i="50"/>
  <c r="BA171" i="50"/>
  <c r="AZ171" i="50"/>
  <c r="BD170" i="50"/>
  <c r="BB170" i="50"/>
  <c r="BA170" i="50"/>
  <c r="AZ170" i="50"/>
  <c r="BE169" i="50"/>
  <c r="BD169" i="50"/>
  <c r="BB169" i="50"/>
  <c r="BA169" i="50"/>
  <c r="AZ169" i="50"/>
  <c r="BD168" i="50"/>
  <c r="BC168" i="50"/>
  <c r="BB168" i="50"/>
  <c r="BA168" i="50"/>
  <c r="AZ168" i="50"/>
  <c r="BE167" i="50"/>
  <c r="BD167" i="50"/>
  <c r="BB167" i="50"/>
  <c r="BA167" i="50"/>
  <c r="AZ167" i="50"/>
  <c r="BD166" i="50"/>
  <c r="BC166" i="50"/>
  <c r="BB166" i="50"/>
  <c r="BA166" i="50"/>
  <c r="AZ166" i="50"/>
  <c r="BE165" i="50"/>
  <c r="BD165" i="50"/>
  <c r="BB165" i="50"/>
  <c r="BA165" i="50"/>
  <c r="AZ165" i="50"/>
  <c r="BD164" i="50"/>
  <c r="BC164" i="50"/>
  <c r="BB164" i="50"/>
  <c r="BA164" i="50"/>
  <c r="AZ164" i="50"/>
  <c r="BE163" i="50"/>
  <c r="BD163" i="50"/>
  <c r="BB163" i="50"/>
  <c r="BA163" i="50"/>
  <c r="AZ163" i="50"/>
  <c r="BD162" i="50"/>
  <c r="BC162" i="50"/>
  <c r="BB162" i="50"/>
  <c r="BA162" i="50"/>
  <c r="AZ162" i="50"/>
  <c r="BE161" i="50"/>
  <c r="BD161" i="50"/>
  <c r="BB161" i="50"/>
  <c r="BA161" i="50"/>
  <c r="AZ161" i="50"/>
  <c r="BD160" i="50"/>
  <c r="BC160" i="50"/>
  <c r="BB160" i="50"/>
  <c r="BA160" i="50"/>
  <c r="AZ160" i="50"/>
  <c r="BE159" i="50"/>
  <c r="BD159" i="50"/>
  <c r="BB159" i="50"/>
  <c r="BA159" i="50"/>
  <c r="AZ159" i="50"/>
  <c r="BD158" i="50"/>
  <c r="BC158" i="50"/>
  <c r="BB158" i="50"/>
  <c r="BA158" i="50"/>
  <c r="AZ158" i="50"/>
  <c r="BE157" i="50"/>
  <c r="BD157" i="50"/>
  <c r="BB157" i="50"/>
  <c r="BA157" i="50"/>
  <c r="AZ157" i="50"/>
  <c r="BD156" i="50"/>
  <c r="BC156" i="50"/>
  <c r="BB156" i="50"/>
  <c r="BA156" i="50"/>
  <c r="AZ156" i="50"/>
  <c r="BE155" i="50"/>
  <c r="BD155" i="50"/>
  <c r="BB155" i="50"/>
  <c r="BA155" i="50"/>
  <c r="AZ155" i="50"/>
  <c r="BD154" i="50"/>
  <c r="BC154" i="50"/>
  <c r="BB154" i="50"/>
  <c r="BA154" i="50"/>
  <c r="AZ154" i="50"/>
  <c r="BE153" i="50"/>
  <c r="BD153" i="50"/>
  <c r="BB153" i="50"/>
  <c r="BA153" i="50"/>
  <c r="AZ153" i="50"/>
  <c r="BD152" i="50"/>
  <c r="BC152" i="50"/>
  <c r="BB152" i="50"/>
  <c r="BA152" i="50"/>
  <c r="AZ152" i="50"/>
  <c r="BE151" i="50"/>
  <c r="BD151" i="50"/>
  <c r="BB151" i="50"/>
  <c r="BA151" i="50"/>
  <c r="AZ151" i="50"/>
  <c r="BD150" i="50"/>
  <c r="BC150" i="50"/>
  <c r="BB150" i="50"/>
  <c r="BA150" i="50"/>
  <c r="AZ150" i="50"/>
  <c r="BE149" i="50"/>
  <c r="BD149" i="50"/>
  <c r="BB149" i="50"/>
  <c r="BA149" i="50"/>
  <c r="AZ149" i="50"/>
  <c r="BD148" i="50"/>
  <c r="BC148" i="50"/>
  <c r="BB148" i="50"/>
  <c r="BA148" i="50"/>
  <c r="AZ148" i="50"/>
  <c r="BE147" i="50"/>
  <c r="BD147" i="50"/>
  <c r="BB147" i="50"/>
  <c r="BA147" i="50"/>
  <c r="AZ147" i="50"/>
  <c r="BD146" i="50"/>
  <c r="BC146" i="50"/>
  <c r="BB146" i="50"/>
  <c r="BA146" i="50"/>
  <c r="AZ146" i="50"/>
  <c r="BE145" i="50"/>
  <c r="BD145" i="50"/>
  <c r="BB145" i="50"/>
  <c r="BA145" i="50"/>
  <c r="AZ145" i="50"/>
  <c r="BD144" i="50"/>
  <c r="BC144" i="50"/>
  <c r="BB144" i="50"/>
  <c r="BA144" i="50"/>
  <c r="AZ144" i="50"/>
  <c r="BE143" i="50"/>
  <c r="BD143" i="50"/>
  <c r="BB143" i="50"/>
  <c r="BA143" i="50"/>
  <c r="AZ143" i="50"/>
  <c r="BD142" i="50"/>
  <c r="BC142" i="50"/>
  <c r="BB142" i="50"/>
  <c r="BA142" i="50"/>
  <c r="AZ142" i="50"/>
  <c r="BE141" i="50"/>
  <c r="BD141" i="50"/>
  <c r="BB141" i="50"/>
  <c r="BA141" i="50"/>
  <c r="AZ141" i="50"/>
  <c r="BD140" i="50"/>
  <c r="BC140" i="50"/>
  <c r="BB140" i="50"/>
  <c r="BA140" i="50"/>
  <c r="AZ140" i="50"/>
  <c r="BE139" i="50"/>
  <c r="BD139" i="50"/>
  <c r="BB139" i="50"/>
  <c r="BA139" i="50"/>
  <c r="AZ139" i="50"/>
  <c r="BD138" i="50"/>
  <c r="BC138" i="50"/>
  <c r="BB138" i="50"/>
  <c r="BA138" i="50"/>
  <c r="AZ138" i="50"/>
  <c r="BE137" i="50"/>
  <c r="BD137" i="50"/>
  <c r="BB137" i="50"/>
  <c r="BA137" i="50"/>
  <c r="AZ137" i="50"/>
  <c r="BD136" i="50"/>
  <c r="BC136" i="50"/>
  <c r="BB136" i="50"/>
  <c r="BA136" i="50"/>
  <c r="AZ136" i="50"/>
  <c r="BE135" i="50"/>
  <c r="BD135" i="50"/>
  <c r="BB135" i="50"/>
  <c r="BA135" i="50"/>
  <c r="AZ135" i="50"/>
  <c r="BD134" i="50"/>
  <c r="BC134" i="50"/>
  <c r="BB134" i="50"/>
  <c r="BA134" i="50"/>
  <c r="AZ134" i="50"/>
  <c r="BE133" i="50"/>
  <c r="BD133" i="50"/>
  <c r="BB133" i="50"/>
  <c r="BA133" i="50"/>
  <c r="AZ133" i="50"/>
  <c r="BD132" i="50"/>
  <c r="BC132" i="50"/>
  <c r="BB132" i="50"/>
  <c r="BA132" i="50"/>
  <c r="AZ132" i="50"/>
  <c r="BE131" i="50"/>
  <c r="BD131" i="50"/>
  <c r="BB131" i="50"/>
  <c r="BA131" i="50"/>
  <c r="AZ131" i="50"/>
  <c r="BD130" i="50"/>
  <c r="BC130" i="50"/>
  <c r="BB130" i="50"/>
  <c r="BA130" i="50"/>
  <c r="AZ130" i="50"/>
  <c r="BE129" i="50"/>
  <c r="BD129" i="50"/>
  <c r="BB129" i="50"/>
  <c r="BA129" i="50"/>
  <c r="AZ129" i="50"/>
  <c r="BD128" i="50"/>
  <c r="BC128" i="50"/>
  <c r="BB128" i="50"/>
  <c r="BA128" i="50"/>
  <c r="AZ128" i="50"/>
  <c r="BE127" i="50"/>
  <c r="BD127" i="50"/>
  <c r="BB127" i="50"/>
  <c r="BA127" i="50"/>
  <c r="AZ127" i="50"/>
  <c r="BE126" i="50"/>
  <c r="BD126" i="50"/>
  <c r="BC126" i="50"/>
  <c r="BB126" i="50"/>
  <c r="BA126" i="50"/>
  <c r="AZ126" i="50"/>
  <c r="BE125" i="50"/>
  <c r="BD125" i="50"/>
  <c r="BB125" i="50"/>
  <c r="BA125" i="50"/>
  <c r="AZ125" i="50"/>
  <c r="BE124" i="50"/>
  <c r="BD124" i="50"/>
  <c r="BC124" i="50"/>
  <c r="BB124" i="50"/>
  <c r="BA124" i="50"/>
  <c r="AZ124" i="50"/>
  <c r="BE123" i="50"/>
  <c r="BD123" i="50"/>
  <c r="BB123" i="50"/>
  <c r="BA123" i="50"/>
  <c r="AZ123" i="50"/>
  <c r="BE122" i="50"/>
  <c r="BD122" i="50"/>
  <c r="BC122" i="50"/>
  <c r="BB122" i="50"/>
  <c r="BA122" i="50"/>
  <c r="AZ122" i="50"/>
  <c r="BE121" i="50"/>
  <c r="BD121" i="50"/>
  <c r="BB121" i="50"/>
  <c r="BA121" i="50"/>
  <c r="AZ121" i="50"/>
  <c r="BE120" i="50"/>
  <c r="BD120" i="50"/>
  <c r="BC120" i="50"/>
  <c r="BB120" i="50"/>
  <c r="BA120" i="50"/>
  <c r="AZ120" i="50"/>
  <c r="BE119" i="50"/>
  <c r="BD119" i="50"/>
  <c r="BB119" i="50"/>
  <c r="BA119" i="50"/>
  <c r="AZ119" i="50"/>
  <c r="BE118" i="50"/>
  <c r="BD118" i="50"/>
  <c r="BC118" i="50"/>
  <c r="BB118" i="50"/>
  <c r="BA118" i="50"/>
  <c r="AZ118" i="50"/>
  <c r="BE117" i="50"/>
  <c r="BD117" i="50"/>
  <c r="BB117" i="50"/>
  <c r="BA117" i="50"/>
  <c r="AZ117" i="50"/>
  <c r="BE116" i="50"/>
  <c r="BD116" i="50"/>
  <c r="BC116" i="50"/>
  <c r="BB116" i="50"/>
  <c r="BA116" i="50"/>
  <c r="AZ116" i="50"/>
  <c r="BE115" i="50"/>
  <c r="BD115" i="50"/>
  <c r="BB115" i="50"/>
  <c r="BA115" i="50"/>
  <c r="AZ115" i="50"/>
  <c r="BE114" i="50"/>
  <c r="BD114" i="50"/>
  <c r="BC114" i="50"/>
  <c r="BB114" i="50"/>
  <c r="BA114" i="50"/>
  <c r="AZ114" i="50"/>
  <c r="BE113" i="50"/>
  <c r="BD113" i="50"/>
  <c r="BC113" i="50"/>
  <c r="BB113" i="50"/>
  <c r="BA113" i="50"/>
  <c r="AZ113" i="50"/>
  <c r="BE112" i="50"/>
  <c r="BD112" i="50"/>
  <c r="BC112" i="50"/>
  <c r="BB112" i="50"/>
  <c r="BA112" i="50"/>
  <c r="AZ112" i="50"/>
  <c r="BE111" i="50"/>
  <c r="BD111" i="50"/>
  <c r="BC111" i="50"/>
  <c r="BB111" i="50"/>
  <c r="BA111" i="50"/>
  <c r="AZ111" i="50"/>
  <c r="BE110" i="50"/>
  <c r="BD110" i="50"/>
  <c r="BC110" i="50"/>
  <c r="BB110" i="50"/>
  <c r="BA110" i="50"/>
  <c r="AZ110" i="50"/>
  <c r="BE109" i="50"/>
  <c r="BD109" i="50"/>
  <c r="BC109" i="50"/>
  <c r="BB109" i="50"/>
  <c r="BA109" i="50"/>
  <c r="AZ109" i="50"/>
  <c r="BE108" i="50"/>
  <c r="BD108" i="50"/>
  <c r="BC108" i="50"/>
  <c r="BB108" i="50"/>
  <c r="BA108" i="50"/>
  <c r="AZ108" i="50"/>
  <c r="BE107" i="50"/>
  <c r="BD107" i="50"/>
  <c r="BC107" i="50"/>
  <c r="BB107" i="50"/>
  <c r="BA107" i="50"/>
  <c r="AZ107" i="50"/>
  <c r="BE106" i="50"/>
  <c r="BD106" i="50"/>
  <c r="BC106" i="50"/>
  <c r="BB106" i="50"/>
  <c r="BA106" i="50"/>
  <c r="AZ106" i="50"/>
  <c r="BE105" i="50"/>
  <c r="BD105" i="50"/>
  <c r="BC105" i="50"/>
  <c r="BB105" i="50"/>
  <c r="BA105" i="50"/>
  <c r="AZ105" i="50"/>
  <c r="BE104" i="50"/>
  <c r="BD104" i="50"/>
  <c r="BC104" i="50"/>
  <c r="BB104" i="50"/>
  <c r="BA104" i="50"/>
  <c r="AZ104" i="50"/>
  <c r="BE103" i="50"/>
  <c r="BD103" i="50"/>
  <c r="BC103" i="50"/>
  <c r="BB103" i="50"/>
  <c r="BA103" i="50"/>
  <c r="AZ103" i="50"/>
  <c r="BE102" i="50"/>
  <c r="BD102" i="50"/>
  <c r="BC102" i="50"/>
  <c r="BB102" i="50"/>
  <c r="BA102" i="50"/>
  <c r="AZ102" i="50"/>
  <c r="BE101" i="50"/>
  <c r="BD101" i="50"/>
  <c r="BC101" i="50"/>
  <c r="BB101" i="50"/>
  <c r="BA101" i="50"/>
  <c r="AZ101" i="50"/>
  <c r="BE100" i="50"/>
  <c r="BD100" i="50"/>
  <c r="BC100" i="50"/>
  <c r="BB100" i="50"/>
  <c r="BA100" i="50"/>
  <c r="AZ100" i="50"/>
  <c r="BE99" i="50"/>
  <c r="BD99" i="50"/>
  <c r="BC99" i="50"/>
  <c r="BB99" i="50"/>
  <c r="BA99" i="50"/>
  <c r="AZ99" i="50"/>
  <c r="BE98" i="50"/>
  <c r="BD98" i="50"/>
  <c r="BC98" i="50"/>
  <c r="BB98" i="50"/>
  <c r="BA98" i="50"/>
  <c r="BC256" i="50" s="1"/>
  <c r="AZ98" i="50"/>
  <c r="BE97" i="50"/>
  <c r="BD97" i="50"/>
  <c r="BC97" i="50"/>
  <c r="BB97" i="50"/>
  <c r="BA97" i="50"/>
  <c r="AZ97" i="50"/>
  <c r="BE96" i="50"/>
  <c r="BD96" i="50"/>
  <c r="BC96" i="50"/>
  <c r="BB96" i="50"/>
  <c r="BA96" i="50"/>
  <c r="AZ96" i="50"/>
  <c r="BE95" i="50"/>
  <c r="BD95" i="50"/>
  <c r="BC95" i="50"/>
  <c r="BB95" i="50"/>
  <c r="BA95" i="50"/>
  <c r="AZ95" i="50"/>
  <c r="BE94" i="50"/>
  <c r="BD94" i="50"/>
  <c r="BC94" i="50"/>
  <c r="BB94" i="50"/>
  <c r="BA94" i="50"/>
  <c r="AZ94" i="50"/>
  <c r="BE93" i="50"/>
  <c r="BD93" i="50"/>
  <c r="BC93" i="50"/>
  <c r="BB93" i="50"/>
  <c r="BA93" i="50"/>
  <c r="AZ93" i="50"/>
  <c r="BE92" i="50"/>
  <c r="BD92" i="50"/>
  <c r="BC92" i="50"/>
  <c r="BB92" i="50"/>
  <c r="BA92" i="50"/>
  <c r="AZ92" i="50"/>
  <c r="BE91" i="50"/>
  <c r="BD91" i="50"/>
  <c r="BC91" i="50"/>
  <c r="BB91" i="50"/>
  <c r="BA91" i="50"/>
  <c r="AZ91" i="50"/>
  <c r="BE90" i="50"/>
  <c r="BD90" i="50"/>
  <c r="BC90" i="50"/>
  <c r="BB90" i="50"/>
  <c r="BA90" i="50"/>
  <c r="AZ90" i="50"/>
  <c r="BE89" i="50"/>
  <c r="BD89" i="50"/>
  <c r="BC89" i="50"/>
  <c r="BB89" i="50"/>
  <c r="BA89" i="50"/>
  <c r="AZ89" i="50"/>
  <c r="BE88" i="50"/>
  <c r="BD88" i="50"/>
  <c r="BC88" i="50"/>
  <c r="BB88" i="50"/>
  <c r="BA88" i="50"/>
  <c r="AZ88" i="50"/>
  <c r="BE87" i="50"/>
  <c r="BD87" i="50"/>
  <c r="BC87" i="50"/>
  <c r="BB87" i="50"/>
  <c r="BA87" i="50"/>
  <c r="AZ87" i="50"/>
  <c r="BE86" i="50"/>
  <c r="BD86" i="50"/>
  <c r="BC86" i="50"/>
  <c r="BB86" i="50"/>
  <c r="BA86" i="50"/>
  <c r="AZ86" i="50"/>
  <c r="BE85" i="50"/>
  <c r="BD85" i="50"/>
  <c r="BC85" i="50"/>
  <c r="BB85" i="50"/>
  <c r="BA85" i="50"/>
  <c r="AZ85" i="50"/>
  <c r="BE84" i="50"/>
  <c r="BD84" i="50"/>
  <c r="BC84" i="50"/>
  <c r="BB84" i="50"/>
  <c r="BA84" i="50"/>
  <c r="AZ84" i="50"/>
  <c r="BE83" i="50"/>
  <c r="BD83" i="50"/>
  <c r="BC83" i="50"/>
  <c r="BB83" i="50"/>
  <c r="BA83" i="50"/>
  <c r="AZ83" i="50"/>
  <c r="BE82" i="50"/>
  <c r="BD82" i="50"/>
  <c r="BC82" i="50"/>
  <c r="BB82" i="50"/>
  <c r="BA82" i="50"/>
  <c r="AZ82" i="50"/>
  <c r="BE81" i="50"/>
  <c r="BD81" i="50"/>
  <c r="BC81" i="50"/>
  <c r="BB81" i="50"/>
  <c r="BA81" i="50"/>
  <c r="AZ81" i="50"/>
  <c r="BE80" i="50"/>
  <c r="BD80" i="50"/>
  <c r="BC80" i="50"/>
  <c r="BB80" i="50"/>
  <c r="BA80" i="50"/>
  <c r="AZ80" i="50"/>
  <c r="BE79" i="50"/>
  <c r="BD79" i="50"/>
  <c r="BC79" i="50"/>
  <c r="BB79" i="50"/>
  <c r="BA79" i="50"/>
  <c r="AZ79" i="50"/>
  <c r="BE78" i="50"/>
  <c r="BD78" i="50"/>
  <c r="BC78" i="50"/>
  <c r="BB78" i="50"/>
  <c r="BA78" i="50"/>
  <c r="AZ78" i="50"/>
  <c r="BE77" i="50"/>
  <c r="BD77" i="50"/>
  <c r="BC77" i="50"/>
  <c r="BB77" i="50"/>
  <c r="BA77" i="50"/>
  <c r="AZ77" i="50"/>
  <c r="BE76" i="50"/>
  <c r="BD76" i="50"/>
  <c r="BC76" i="50"/>
  <c r="BB76" i="50"/>
  <c r="BA76" i="50"/>
  <c r="AZ76" i="50"/>
  <c r="BE75" i="50"/>
  <c r="BD75" i="50"/>
  <c r="BC75" i="50"/>
  <c r="BB75" i="50"/>
  <c r="BA75" i="50"/>
  <c r="AZ75" i="50"/>
  <c r="BE74" i="50"/>
  <c r="BD74" i="50"/>
  <c r="BC74" i="50"/>
  <c r="BB74" i="50"/>
  <c r="BA74" i="50"/>
  <c r="AZ74" i="50"/>
  <c r="BE73" i="50"/>
  <c r="BD73" i="50"/>
  <c r="BC73" i="50"/>
  <c r="BB73" i="50"/>
  <c r="BA73" i="50"/>
  <c r="AZ73" i="50"/>
  <c r="BE195" i="50" s="1"/>
  <c r="BE72" i="50"/>
  <c r="BD72" i="50"/>
  <c r="BC72" i="50"/>
  <c r="BB72" i="50"/>
  <c r="BA72" i="50"/>
  <c r="AZ72" i="50"/>
  <c r="BE189" i="50" s="1"/>
  <c r="BE71" i="50"/>
  <c r="BD71" i="50"/>
  <c r="BC71" i="50"/>
  <c r="BB71" i="50"/>
  <c r="BA71" i="50"/>
  <c r="AZ71" i="50"/>
  <c r="BE199" i="50" s="1"/>
  <c r="BE70" i="50"/>
  <c r="BD70" i="50"/>
  <c r="BC70" i="50"/>
  <c r="C66" i="50"/>
  <c r="F66" i="50" s="1"/>
  <c r="B66" i="50"/>
  <c r="F65" i="50"/>
  <c r="C65" i="50"/>
  <c r="E65" i="50" s="1"/>
  <c r="B65" i="50"/>
  <c r="C64" i="50"/>
  <c r="F64" i="50" s="1"/>
  <c r="B64" i="50"/>
  <c r="E63" i="50"/>
  <c r="C63" i="50"/>
  <c r="F63" i="50" s="1"/>
  <c r="G63" i="50" s="1"/>
  <c r="B63" i="50"/>
  <c r="E62" i="50"/>
  <c r="C62" i="50"/>
  <c r="F62" i="50" s="1"/>
  <c r="B62" i="50"/>
  <c r="C61" i="50"/>
  <c r="F61" i="50" s="1"/>
  <c r="B61" i="50"/>
  <c r="C60" i="50"/>
  <c r="F60" i="50" s="1"/>
  <c r="B60" i="50"/>
  <c r="C59" i="50"/>
  <c r="F59" i="50" s="1"/>
  <c r="B59" i="50"/>
  <c r="B56" i="50"/>
  <c r="C53" i="50"/>
  <c r="F53" i="50" s="1"/>
  <c r="B53" i="50"/>
  <c r="C52" i="50"/>
  <c r="F52" i="50" s="1"/>
  <c r="B52" i="50"/>
  <c r="G51" i="50"/>
  <c r="E51" i="50"/>
  <c r="C51" i="50"/>
  <c r="F51" i="50" s="1"/>
  <c r="B51" i="50"/>
  <c r="C50" i="50"/>
  <c r="F50" i="50" s="1"/>
  <c r="B50" i="50"/>
  <c r="C49" i="50"/>
  <c r="F49" i="50" s="1"/>
  <c r="B49" i="50"/>
  <c r="C48" i="50"/>
  <c r="F48" i="50" s="1"/>
  <c r="B48" i="50"/>
  <c r="C47" i="50"/>
  <c r="F47" i="50" s="1"/>
  <c r="B47" i="50"/>
  <c r="C46" i="50"/>
  <c r="F46" i="50" s="1"/>
  <c r="B46" i="50"/>
  <c r="B43" i="50"/>
  <c r="F40" i="50"/>
  <c r="G40" i="50" s="1"/>
  <c r="E40" i="50"/>
  <c r="C40" i="50"/>
  <c r="B40" i="50"/>
  <c r="C39" i="50"/>
  <c r="F39" i="50" s="1"/>
  <c r="G38" i="50"/>
  <c r="F38" i="50"/>
  <c r="E38" i="50"/>
  <c r="C38" i="50"/>
  <c r="B38" i="50"/>
  <c r="F37" i="50"/>
  <c r="G37" i="50" s="1"/>
  <c r="E37" i="50"/>
  <c r="C37" i="50"/>
  <c r="B37" i="50"/>
  <c r="C36" i="50"/>
  <c r="E36" i="50" s="1"/>
  <c r="B36" i="50"/>
  <c r="C35" i="50"/>
  <c r="F35" i="50" s="1"/>
  <c r="B35" i="50"/>
  <c r="F34" i="50"/>
  <c r="G34" i="50" s="1"/>
  <c r="C34" i="50"/>
  <c r="E34" i="50" s="1"/>
  <c r="B34" i="50"/>
  <c r="F33" i="50"/>
  <c r="G33" i="50" s="1"/>
  <c r="E33" i="50"/>
  <c r="C33" i="50"/>
  <c r="B33" i="50"/>
  <c r="C32" i="50"/>
  <c r="E32" i="50" s="1"/>
  <c r="B32" i="50"/>
  <c r="F31" i="50"/>
  <c r="G31" i="50" s="1"/>
  <c r="E31" i="50"/>
  <c r="C31" i="50"/>
  <c r="B31" i="50"/>
  <c r="F30" i="50"/>
  <c r="G30" i="50" s="1"/>
  <c r="E30" i="50"/>
  <c r="C30" i="50"/>
  <c r="B30" i="50"/>
  <c r="F29" i="50"/>
  <c r="G29" i="50" s="1"/>
  <c r="E29" i="50"/>
  <c r="C29" i="50"/>
  <c r="B29" i="50"/>
  <c r="G28" i="50"/>
  <c r="F28" i="50"/>
  <c r="E28" i="50"/>
  <c r="C28" i="50"/>
  <c r="B28" i="50"/>
  <c r="F27" i="50"/>
  <c r="E27" i="50"/>
  <c r="C27" i="50"/>
  <c r="B27" i="50"/>
  <c r="G26" i="50"/>
  <c r="F26" i="50"/>
  <c r="E26" i="50"/>
  <c r="C26" i="50"/>
  <c r="B26" i="50"/>
  <c r="F25" i="50"/>
  <c r="G25" i="50" s="1"/>
  <c r="E25" i="50"/>
  <c r="C25" i="50"/>
  <c r="B25" i="50"/>
  <c r="B22" i="50"/>
  <c r="C19" i="50"/>
  <c r="F19" i="50" s="1"/>
  <c r="E18" i="50"/>
  <c r="C18" i="50"/>
  <c r="F18" i="50" s="1"/>
  <c r="C17" i="50"/>
  <c r="F17" i="50" s="1"/>
  <c r="C16" i="50"/>
  <c r="C15" i="50"/>
  <c r="E15" i="50" s="1"/>
  <c r="C14" i="50"/>
  <c r="F14" i="50" s="1"/>
  <c r="C13" i="50"/>
  <c r="E13" i="50" s="1"/>
  <c r="J12" i="50"/>
  <c r="F12" i="50"/>
  <c r="E12" i="50"/>
  <c r="C12" i="50"/>
  <c r="B9" i="50"/>
  <c r="W3" i="50"/>
  <c r="BB371" i="49"/>
  <c r="BA371" i="49"/>
  <c r="AZ371" i="49"/>
  <c r="BB370" i="49"/>
  <c r="BA370" i="49"/>
  <c r="AZ370" i="49"/>
  <c r="BB369" i="49"/>
  <c r="BA369" i="49"/>
  <c r="AZ369" i="49"/>
  <c r="BB368" i="49"/>
  <c r="BA368" i="49"/>
  <c r="AZ368" i="49"/>
  <c r="BB367" i="49"/>
  <c r="BA367" i="49"/>
  <c r="AZ367" i="49"/>
  <c r="BB366" i="49"/>
  <c r="BA366" i="49"/>
  <c r="AZ366" i="49"/>
  <c r="BB365" i="49"/>
  <c r="BA365" i="49"/>
  <c r="AZ365" i="49"/>
  <c r="BB364" i="49"/>
  <c r="BA364" i="49"/>
  <c r="AZ364" i="49"/>
  <c r="BB363" i="49"/>
  <c r="BA363" i="49"/>
  <c r="AZ363" i="49"/>
  <c r="BB362" i="49"/>
  <c r="BA362" i="49"/>
  <c r="AZ362" i="49"/>
  <c r="BB361" i="49"/>
  <c r="BA361" i="49"/>
  <c r="AZ361" i="49"/>
  <c r="BB360" i="49"/>
  <c r="BA360" i="49"/>
  <c r="AZ360" i="49"/>
  <c r="BB359" i="49"/>
  <c r="BA359" i="49"/>
  <c r="AZ359" i="49"/>
  <c r="BB358" i="49"/>
  <c r="BA358" i="49"/>
  <c r="AZ358" i="49"/>
  <c r="BB357" i="49"/>
  <c r="BA357" i="49"/>
  <c r="AZ357" i="49"/>
  <c r="BB356" i="49"/>
  <c r="BA356" i="49"/>
  <c r="AZ356" i="49"/>
  <c r="BB355" i="49"/>
  <c r="BA355" i="49"/>
  <c r="AZ355" i="49"/>
  <c r="BB354" i="49"/>
  <c r="BA354" i="49"/>
  <c r="AZ354" i="49"/>
  <c r="BB353" i="49"/>
  <c r="BA353" i="49"/>
  <c r="AZ353" i="49"/>
  <c r="BB352" i="49"/>
  <c r="BA352" i="49"/>
  <c r="AZ352" i="49"/>
  <c r="BB351" i="49"/>
  <c r="BA351" i="49"/>
  <c r="AZ351" i="49"/>
  <c r="BB350" i="49"/>
  <c r="BA350" i="49"/>
  <c r="AZ350" i="49"/>
  <c r="BB349" i="49"/>
  <c r="BA349" i="49"/>
  <c r="AZ349" i="49"/>
  <c r="BB348" i="49"/>
  <c r="BA348" i="49"/>
  <c r="AZ348" i="49"/>
  <c r="BB347" i="49"/>
  <c r="BA347" i="49"/>
  <c r="AZ347" i="49"/>
  <c r="BB346" i="49"/>
  <c r="BA346" i="49"/>
  <c r="AZ346" i="49"/>
  <c r="BB345" i="49"/>
  <c r="BA345" i="49"/>
  <c r="AZ345" i="49"/>
  <c r="BB344" i="49"/>
  <c r="BA344" i="49"/>
  <c r="AZ344" i="49"/>
  <c r="BB343" i="49"/>
  <c r="BA343" i="49"/>
  <c r="AZ343" i="49"/>
  <c r="BB342" i="49"/>
  <c r="BA342" i="49"/>
  <c r="AZ342" i="49"/>
  <c r="BB341" i="49"/>
  <c r="BA341" i="49"/>
  <c r="AZ341" i="49"/>
  <c r="BB340" i="49"/>
  <c r="BA340" i="49"/>
  <c r="AZ340" i="49"/>
  <c r="BB339" i="49"/>
  <c r="BA339" i="49"/>
  <c r="AZ339" i="49"/>
  <c r="BB338" i="49"/>
  <c r="BA338" i="49"/>
  <c r="AZ338" i="49"/>
  <c r="BB337" i="49"/>
  <c r="BA337" i="49"/>
  <c r="AZ337" i="49"/>
  <c r="BB336" i="49"/>
  <c r="BA336" i="49"/>
  <c r="AZ336" i="49"/>
  <c r="BB335" i="49"/>
  <c r="BA335" i="49"/>
  <c r="AZ335" i="49"/>
  <c r="BB334" i="49"/>
  <c r="BA334" i="49"/>
  <c r="AZ334" i="49"/>
  <c r="BB333" i="49"/>
  <c r="BA333" i="49"/>
  <c r="AZ333" i="49"/>
  <c r="BB332" i="49"/>
  <c r="BA332" i="49"/>
  <c r="AZ332" i="49"/>
  <c r="BB331" i="49"/>
  <c r="BA331" i="49"/>
  <c r="AZ331" i="49"/>
  <c r="BB330" i="49"/>
  <c r="BA330" i="49"/>
  <c r="AZ330" i="49"/>
  <c r="BB329" i="49"/>
  <c r="BA329" i="49"/>
  <c r="AZ329" i="49"/>
  <c r="BB328" i="49"/>
  <c r="BA328" i="49"/>
  <c r="AZ328" i="49"/>
  <c r="BB327" i="49"/>
  <c r="BA327" i="49"/>
  <c r="AZ327" i="49"/>
  <c r="BB326" i="49"/>
  <c r="BA326" i="49"/>
  <c r="AZ326" i="49"/>
  <c r="BB325" i="49"/>
  <c r="BA325" i="49"/>
  <c r="AZ325" i="49"/>
  <c r="BB324" i="49"/>
  <c r="BA324" i="49"/>
  <c r="AZ324" i="49"/>
  <c r="BB323" i="49"/>
  <c r="BA323" i="49"/>
  <c r="AZ323" i="49"/>
  <c r="BB322" i="49"/>
  <c r="BA322" i="49"/>
  <c r="AZ322" i="49"/>
  <c r="BB321" i="49"/>
  <c r="BA321" i="49"/>
  <c r="AZ321" i="49"/>
  <c r="BB320" i="49"/>
  <c r="BA320" i="49"/>
  <c r="AZ320" i="49"/>
  <c r="BB319" i="49"/>
  <c r="BA319" i="49"/>
  <c r="AZ319" i="49"/>
  <c r="BB318" i="49"/>
  <c r="BA318" i="49"/>
  <c r="AZ318" i="49"/>
  <c r="BB317" i="49"/>
  <c r="BA317" i="49"/>
  <c r="AZ317" i="49"/>
  <c r="BB316" i="49"/>
  <c r="BA316" i="49"/>
  <c r="AZ316" i="49"/>
  <c r="BB315" i="49"/>
  <c r="BA315" i="49"/>
  <c r="AZ315" i="49"/>
  <c r="BB314" i="49"/>
  <c r="BA314" i="49"/>
  <c r="AZ314" i="49"/>
  <c r="BB313" i="49"/>
  <c r="BA313" i="49"/>
  <c r="AZ313" i="49"/>
  <c r="BB312" i="49"/>
  <c r="BA312" i="49"/>
  <c r="AZ312" i="49"/>
  <c r="BB311" i="49"/>
  <c r="BA311" i="49"/>
  <c r="AZ311" i="49"/>
  <c r="BB310" i="49"/>
  <c r="BA310" i="49"/>
  <c r="AZ310" i="49"/>
  <c r="BB309" i="49"/>
  <c r="BA309" i="49"/>
  <c r="AZ309" i="49"/>
  <c r="BB308" i="49"/>
  <c r="BA308" i="49"/>
  <c r="AZ308" i="49"/>
  <c r="BB307" i="49"/>
  <c r="BA307" i="49"/>
  <c r="AZ307" i="49"/>
  <c r="BB306" i="49"/>
  <c r="BA306" i="49"/>
  <c r="AZ306" i="49"/>
  <c r="BB305" i="49"/>
  <c r="BA305" i="49"/>
  <c r="AZ305" i="49"/>
  <c r="BB304" i="49"/>
  <c r="BA304" i="49"/>
  <c r="AZ304" i="49"/>
  <c r="BB303" i="49"/>
  <c r="BA303" i="49"/>
  <c r="AZ303" i="49"/>
  <c r="BB302" i="49"/>
  <c r="BA302" i="49"/>
  <c r="AZ302" i="49"/>
  <c r="BB301" i="49"/>
  <c r="BA301" i="49"/>
  <c r="AZ301" i="49"/>
  <c r="BB300" i="49"/>
  <c r="BA300" i="49"/>
  <c r="AZ300" i="49"/>
  <c r="BB299" i="49"/>
  <c r="BA299" i="49"/>
  <c r="AZ299" i="49"/>
  <c r="BB298" i="49"/>
  <c r="BA298" i="49"/>
  <c r="AZ298" i="49"/>
  <c r="BB297" i="49"/>
  <c r="BA297" i="49"/>
  <c r="AZ297" i="49"/>
  <c r="BB296" i="49"/>
  <c r="BA296" i="49"/>
  <c r="AZ296" i="49"/>
  <c r="BB295" i="49"/>
  <c r="BA295" i="49"/>
  <c r="AZ295" i="49"/>
  <c r="BB294" i="49"/>
  <c r="BA294" i="49"/>
  <c r="AZ294" i="49"/>
  <c r="BB293" i="49"/>
  <c r="BA293" i="49"/>
  <c r="AZ293" i="49"/>
  <c r="BB292" i="49"/>
  <c r="BA292" i="49"/>
  <c r="AZ292" i="49"/>
  <c r="BB291" i="49"/>
  <c r="BA291" i="49"/>
  <c r="AZ291" i="49"/>
  <c r="BB290" i="49"/>
  <c r="BA290" i="49"/>
  <c r="AZ290" i="49"/>
  <c r="BB289" i="49"/>
  <c r="BA289" i="49"/>
  <c r="AZ289" i="49"/>
  <c r="BB288" i="49"/>
  <c r="BA288" i="49"/>
  <c r="AZ288" i="49"/>
  <c r="BB287" i="49"/>
  <c r="BA287" i="49"/>
  <c r="AZ287" i="49"/>
  <c r="BB286" i="49"/>
  <c r="BA286" i="49"/>
  <c r="AZ286" i="49"/>
  <c r="BE285" i="49"/>
  <c r="BC285" i="49"/>
  <c r="BB285" i="49"/>
  <c r="BA285" i="49"/>
  <c r="AZ285" i="49"/>
  <c r="BB284" i="49"/>
  <c r="BA284" i="49"/>
  <c r="AZ284" i="49"/>
  <c r="BD283" i="49"/>
  <c r="BB283" i="49"/>
  <c r="BA283" i="49"/>
  <c r="AZ283" i="49"/>
  <c r="BB282" i="49"/>
  <c r="BA282" i="49"/>
  <c r="AZ282" i="49"/>
  <c r="BE281" i="49"/>
  <c r="BB281" i="49"/>
  <c r="BA281" i="49"/>
  <c r="AZ281" i="49"/>
  <c r="BB280" i="49"/>
  <c r="BA280" i="49"/>
  <c r="AZ280" i="49"/>
  <c r="BB279" i="49"/>
  <c r="BA279" i="49"/>
  <c r="AZ279" i="49"/>
  <c r="BB278" i="49"/>
  <c r="BA278" i="49"/>
  <c r="AZ278" i="49"/>
  <c r="BB277" i="49"/>
  <c r="BA277" i="49"/>
  <c r="AZ277" i="49"/>
  <c r="BB276" i="49"/>
  <c r="BA276" i="49"/>
  <c r="AZ276" i="49"/>
  <c r="BE275" i="49"/>
  <c r="BB275" i="49"/>
  <c r="BA275" i="49"/>
  <c r="AZ275" i="49"/>
  <c r="BB274" i="49"/>
  <c r="BA274" i="49"/>
  <c r="AZ274" i="49"/>
  <c r="BB273" i="49"/>
  <c r="BA273" i="49"/>
  <c r="AZ273" i="49"/>
  <c r="BC272" i="49"/>
  <c r="BB272" i="49"/>
  <c r="BA272" i="49"/>
  <c r="AZ272" i="49"/>
  <c r="BE271" i="49"/>
  <c r="BC271" i="49"/>
  <c r="BB271" i="49"/>
  <c r="BA271" i="49"/>
  <c r="AZ271" i="49"/>
  <c r="BB270" i="49"/>
  <c r="BA270" i="49"/>
  <c r="AZ270" i="49"/>
  <c r="BD269" i="49"/>
  <c r="BB269" i="49"/>
  <c r="BA269" i="49"/>
  <c r="AZ269" i="49"/>
  <c r="BE268" i="49"/>
  <c r="BB268" i="49"/>
  <c r="BA268" i="49"/>
  <c r="AZ268" i="49"/>
  <c r="BD267" i="49"/>
  <c r="BB267" i="49"/>
  <c r="BA267" i="49"/>
  <c r="AZ267" i="49"/>
  <c r="BB266" i="49"/>
  <c r="BA266" i="49"/>
  <c r="AZ266" i="49"/>
  <c r="BB265" i="49"/>
  <c r="BA265" i="49"/>
  <c r="AZ265" i="49"/>
  <c r="BC264" i="49"/>
  <c r="BB264" i="49"/>
  <c r="BA264" i="49"/>
  <c r="AZ264" i="49"/>
  <c r="BD263" i="49"/>
  <c r="BB263" i="49"/>
  <c r="BA263" i="49"/>
  <c r="AZ263" i="49"/>
  <c r="BB262" i="49"/>
  <c r="BA262" i="49"/>
  <c r="AZ262" i="49"/>
  <c r="BD261" i="49"/>
  <c r="BB261" i="49"/>
  <c r="BA261" i="49"/>
  <c r="AZ261" i="49"/>
  <c r="BE260" i="49"/>
  <c r="BB260" i="49"/>
  <c r="BA260" i="49"/>
  <c r="AZ260" i="49"/>
  <c r="BD259" i="49"/>
  <c r="BB259" i="49"/>
  <c r="BA259" i="49"/>
  <c r="AZ259" i="49"/>
  <c r="BC258" i="49"/>
  <c r="BB258" i="49"/>
  <c r="BA258" i="49"/>
  <c r="AZ258" i="49"/>
  <c r="BB257" i="49"/>
  <c r="BA257" i="49"/>
  <c r="AZ257" i="49"/>
  <c r="BE256" i="49"/>
  <c r="BB256" i="49"/>
  <c r="BA256" i="49"/>
  <c r="AZ256" i="49"/>
  <c r="BB255" i="49"/>
  <c r="BA255" i="49"/>
  <c r="AZ255" i="49"/>
  <c r="BE254" i="49"/>
  <c r="BD254" i="49"/>
  <c r="BB254" i="49"/>
  <c r="BA254" i="49"/>
  <c r="AZ254" i="49"/>
  <c r="BB253" i="49"/>
  <c r="BA253" i="49"/>
  <c r="AZ253" i="49"/>
  <c r="BD252" i="49"/>
  <c r="BC252" i="49"/>
  <c r="BB252" i="49"/>
  <c r="BA252" i="49"/>
  <c r="AZ252" i="49"/>
  <c r="BD251" i="49"/>
  <c r="BB251" i="49"/>
  <c r="BA251" i="49"/>
  <c r="AZ251" i="49"/>
  <c r="BE250" i="49"/>
  <c r="BC250" i="49"/>
  <c r="BB250" i="49"/>
  <c r="BA250" i="49"/>
  <c r="AZ250" i="49"/>
  <c r="BE249" i="49"/>
  <c r="BD249" i="49"/>
  <c r="BB249" i="49"/>
  <c r="BA249" i="49"/>
  <c r="AZ249" i="49"/>
  <c r="BE248" i="49"/>
  <c r="BC248" i="49"/>
  <c r="BB248" i="49"/>
  <c r="BA248" i="49"/>
  <c r="AZ248" i="49"/>
  <c r="BE247" i="49"/>
  <c r="BD247" i="49"/>
  <c r="BB247" i="49"/>
  <c r="BA247" i="49"/>
  <c r="AZ247" i="49"/>
  <c r="BE246" i="49"/>
  <c r="BC246" i="49"/>
  <c r="BB246" i="49"/>
  <c r="BA246" i="49"/>
  <c r="AZ246" i="49"/>
  <c r="BE245" i="49"/>
  <c r="BD245" i="49"/>
  <c r="BB245" i="49"/>
  <c r="BA245" i="49"/>
  <c r="AZ245" i="49"/>
  <c r="BE244" i="49"/>
  <c r="BC244" i="49"/>
  <c r="BB244" i="49"/>
  <c r="BA244" i="49"/>
  <c r="AZ244" i="49"/>
  <c r="BE243" i="49"/>
  <c r="BD243" i="49"/>
  <c r="BB243" i="49"/>
  <c r="BA243" i="49"/>
  <c r="AZ243" i="49"/>
  <c r="BE242" i="49"/>
  <c r="BC242" i="49"/>
  <c r="BB242" i="49"/>
  <c r="BA242" i="49"/>
  <c r="AZ242" i="49"/>
  <c r="BE241" i="49"/>
  <c r="BD241" i="49"/>
  <c r="BB241" i="49"/>
  <c r="BA241" i="49"/>
  <c r="AZ241" i="49"/>
  <c r="BE240" i="49"/>
  <c r="BC240" i="49"/>
  <c r="BB240" i="49"/>
  <c r="BA240" i="49"/>
  <c r="AZ240" i="49"/>
  <c r="BE239" i="49"/>
  <c r="BD239" i="49"/>
  <c r="BB239" i="49"/>
  <c r="BA239" i="49"/>
  <c r="AZ239" i="49"/>
  <c r="BE238" i="49"/>
  <c r="BC238" i="49"/>
  <c r="BB238" i="49"/>
  <c r="BA238" i="49"/>
  <c r="AZ238" i="49"/>
  <c r="BE237" i="49"/>
  <c r="BD237" i="49"/>
  <c r="BB237" i="49"/>
  <c r="BA237" i="49"/>
  <c r="AZ237" i="49"/>
  <c r="BE236" i="49"/>
  <c r="BC236" i="49"/>
  <c r="BB236" i="49"/>
  <c r="BA236" i="49"/>
  <c r="AZ236" i="49"/>
  <c r="BE235" i="49"/>
  <c r="BD235" i="49"/>
  <c r="BB235" i="49"/>
  <c r="BA235" i="49"/>
  <c r="AZ235" i="49"/>
  <c r="BE234" i="49"/>
  <c r="BC234" i="49"/>
  <c r="BB234" i="49"/>
  <c r="BA234" i="49"/>
  <c r="AZ234" i="49"/>
  <c r="BE233" i="49"/>
  <c r="BD233" i="49"/>
  <c r="BB233" i="49"/>
  <c r="BA233" i="49"/>
  <c r="AZ233" i="49"/>
  <c r="BE232" i="49"/>
  <c r="BC232" i="49"/>
  <c r="BB232" i="49"/>
  <c r="BA232" i="49"/>
  <c r="AZ232" i="49"/>
  <c r="BE231" i="49"/>
  <c r="BD231" i="49"/>
  <c r="BB231" i="49"/>
  <c r="BA231" i="49"/>
  <c r="AZ231" i="49"/>
  <c r="BE230" i="49"/>
  <c r="BC230" i="49"/>
  <c r="BB230" i="49"/>
  <c r="BA230" i="49"/>
  <c r="AZ230" i="49"/>
  <c r="BE229" i="49"/>
  <c r="BD229" i="49"/>
  <c r="BB229" i="49"/>
  <c r="BA229" i="49"/>
  <c r="AZ229" i="49"/>
  <c r="BE228" i="49"/>
  <c r="BC228" i="49"/>
  <c r="BB228" i="49"/>
  <c r="BA228" i="49"/>
  <c r="AZ228" i="49"/>
  <c r="BE227" i="49"/>
  <c r="BD227" i="49"/>
  <c r="BB227" i="49"/>
  <c r="BA227" i="49"/>
  <c r="AZ227" i="49"/>
  <c r="BE226" i="49"/>
  <c r="BC226" i="49"/>
  <c r="BB226" i="49"/>
  <c r="BA226" i="49"/>
  <c r="AZ226" i="49"/>
  <c r="BE225" i="49"/>
  <c r="BD225" i="49"/>
  <c r="BB225" i="49"/>
  <c r="BA225" i="49"/>
  <c r="AZ225" i="49"/>
  <c r="BE224" i="49"/>
  <c r="BD224" i="49"/>
  <c r="BC224" i="49"/>
  <c r="BB224" i="49"/>
  <c r="BA224" i="49"/>
  <c r="AZ224" i="49"/>
  <c r="BE223" i="49"/>
  <c r="BD223" i="49"/>
  <c r="BC223" i="49"/>
  <c r="BB223" i="49"/>
  <c r="BA223" i="49"/>
  <c r="AZ223" i="49"/>
  <c r="BE222" i="49"/>
  <c r="BD222" i="49"/>
  <c r="BC222" i="49"/>
  <c r="BB222" i="49"/>
  <c r="BA222" i="49"/>
  <c r="AZ222" i="49"/>
  <c r="BE221" i="49"/>
  <c r="BD221" i="49"/>
  <c r="BC221" i="49"/>
  <c r="BB221" i="49"/>
  <c r="BA221" i="49"/>
  <c r="AZ221" i="49"/>
  <c r="BE220" i="49"/>
  <c r="BD220" i="49"/>
  <c r="BC220" i="49"/>
  <c r="BB220" i="49"/>
  <c r="BA220" i="49"/>
  <c r="AZ220" i="49"/>
  <c r="BE219" i="49"/>
  <c r="BD219" i="49"/>
  <c r="BC219" i="49"/>
  <c r="BB219" i="49"/>
  <c r="BA219" i="49"/>
  <c r="AZ219" i="49"/>
  <c r="BE218" i="49"/>
  <c r="BD218" i="49"/>
  <c r="BC218" i="49"/>
  <c r="BB218" i="49"/>
  <c r="BA218" i="49"/>
  <c r="AZ218" i="49"/>
  <c r="BE217" i="49"/>
  <c r="BD217" i="49"/>
  <c r="BC217" i="49"/>
  <c r="BB217" i="49"/>
  <c r="BA217" i="49"/>
  <c r="AZ217" i="49"/>
  <c r="BE216" i="49"/>
  <c r="BD216" i="49"/>
  <c r="BC216" i="49"/>
  <c r="BB216" i="49"/>
  <c r="BA216" i="49"/>
  <c r="AZ216" i="49"/>
  <c r="BE215" i="49"/>
  <c r="BD215" i="49"/>
  <c r="BC215" i="49"/>
  <c r="BB215" i="49"/>
  <c r="BA215" i="49"/>
  <c r="AZ215" i="49"/>
  <c r="BE214" i="49"/>
  <c r="BD214" i="49"/>
  <c r="BC214" i="49"/>
  <c r="BB214" i="49"/>
  <c r="BA214" i="49"/>
  <c r="AZ214" i="49"/>
  <c r="BE213" i="49"/>
  <c r="BD213" i="49"/>
  <c r="BC213" i="49"/>
  <c r="BB213" i="49"/>
  <c r="BA213" i="49"/>
  <c r="AZ213" i="49"/>
  <c r="BE212" i="49"/>
  <c r="BD212" i="49"/>
  <c r="BC212" i="49"/>
  <c r="BB212" i="49"/>
  <c r="BA212" i="49"/>
  <c r="AZ212" i="49"/>
  <c r="BE211" i="49"/>
  <c r="BD211" i="49"/>
  <c r="BC211" i="49"/>
  <c r="BB211" i="49"/>
  <c r="BA211" i="49"/>
  <c r="AZ211" i="49"/>
  <c r="BE210" i="49"/>
  <c r="BD210" i="49"/>
  <c r="BC210" i="49"/>
  <c r="BB210" i="49"/>
  <c r="BA210" i="49"/>
  <c r="AZ210" i="49"/>
  <c r="BE209" i="49"/>
  <c r="BD209" i="49"/>
  <c r="BC209" i="49"/>
  <c r="BB209" i="49"/>
  <c r="BA209" i="49"/>
  <c r="AZ209" i="49"/>
  <c r="BE208" i="49"/>
  <c r="BD208" i="49"/>
  <c r="BC208" i="49"/>
  <c r="BB208" i="49"/>
  <c r="BA208" i="49"/>
  <c r="AZ208" i="49"/>
  <c r="BE207" i="49"/>
  <c r="BD207" i="49"/>
  <c r="BC207" i="49"/>
  <c r="BB207" i="49"/>
  <c r="BA207" i="49"/>
  <c r="AZ207" i="49"/>
  <c r="BE206" i="49"/>
  <c r="BD206" i="49"/>
  <c r="BC206" i="49"/>
  <c r="BB206" i="49"/>
  <c r="BA206" i="49"/>
  <c r="AZ206" i="49"/>
  <c r="BE205" i="49"/>
  <c r="BD205" i="49"/>
  <c r="BC205" i="49"/>
  <c r="BB205" i="49"/>
  <c r="BA205" i="49"/>
  <c r="AZ205" i="49"/>
  <c r="BE204" i="49"/>
  <c r="BD204" i="49"/>
  <c r="BC204" i="49"/>
  <c r="BB204" i="49"/>
  <c r="BA204" i="49"/>
  <c r="AZ204" i="49"/>
  <c r="BE203" i="49"/>
  <c r="BD203" i="49"/>
  <c r="BC203" i="49"/>
  <c r="BB203" i="49"/>
  <c r="BA203" i="49"/>
  <c r="AZ203" i="49"/>
  <c r="BE202" i="49"/>
  <c r="BD202" i="49"/>
  <c r="BC202" i="49"/>
  <c r="BB202" i="49"/>
  <c r="BA202" i="49"/>
  <c r="AZ202" i="49"/>
  <c r="BE201" i="49"/>
  <c r="BD201" i="49"/>
  <c r="BC201" i="49"/>
  <c r="BB201" i="49"/>
  <c r="BA201" i="49"/>
  <c r="AZ201" i="49"/>
  <c r="BE200" i="49"/>
  <c r="BD200" i="49"/>
  <c r="BC200" i="49"/>
  <c r="BB200" i="49"/>
  <c r="BA200" i="49"/>
  <c r="AZ200" i="49"/>
  <c r="BE199" i="49"/>
  <c r="BD199" i="49"/>
  <c r="BC199" i="49"/>
  <c r="BB199" i="49"/>
  <c r="BA199" i="49"/>
  <c r="AZ199" i="49"/>
  <c r="BE198" i="49"/>
  <c r="BD198" i="49"/>
  <c r="BC198" i="49"/>
  <c r="BB198" i="49"/>
  <c r="BA198" i="49"/>
  <c r="AZ198" i="49"/>
  <c r="BE197" i="49"/>
  <c r="BD197" i="49"/>
  <c r="BC197" i="49"/>
  <c r="BB197" i="49"/>
  <c r="BA197" i="49"/>
  <c r="AZ197" i="49"/>
  <c r="BE196" i="49"/>
  <c r="BD196" i="49"/>
  <c r="BC196" i="49"/>
  <c r="BB196" i="49"/>
  <c r="BA196" i="49"/>
  <c r="AZ196" i="49"/>
  <c r="BE195" i="49"/>
  <c r="BD195" i="49"/>
  <c r="BC195" i="49"/>
  <c r="BB195" i="49"/>
  <c r="BA195" i="49"/>
  <c r="AZ195" i="49"/>
  <c r="BE194" i="49"/>
  <c r="BD194" i="49"/>
  <c r="BC194" i="49"/>
  <c r="BB194" i="49"/>
  <c r="BA194" i="49"/>
  <c r="AZ194" i="49"/>
  <c r="BE193" i="49"/>
  <c r="BD193" i="49"/>
  <c r="BC193" i="49"/>
  <c r="BB193" i="49"/>
  <c r="BA193" i="49"/>
  <c r="AZ193" i="49"/>
  <c r="BE192" i="49"/>
  <c r="BD192" i="49"/>
  <c r="BC192" i="49"/>
  <c r="BB192" i="49"/>
  <c r="BA192" i="49"/>
  <c r="AZ192" i="49"/>
  <c r="BE191" i="49"/>
  <c r="BD191" i="49"/>
  <c r="BC191" i="49"/>
  <c r="BB191" i="49"/>
  <c r="BA191" i="49"/>
  <c r="AZ191" i="49"/>
  <c r="BE190" i="49"/>
  <c r="BD190" i="49"/>
  <c r="BC190" i="49"/>
  <c r="BB190" i="49"/>
  <c r="BA190" i="49"/>
  <c r="AZ190" i="49"/>
  <c r="BE189" i="49"/>
  <c r="BD189" i="49"/>
  <c r="BC189" i="49"/>
  <c r="BB189" i="49"/>
  <c r="BA189" i="49"/>
  <c r="AZ189" i="49"/>
  <c r="BE188" i="49"/>
  <c r="BD188" i="49"/>
  <c r="BC188" i="49"/>
  <c r="BB188" i="49"/>
  <c r="BA188" i="49"/>
  <c r="AZ188" i="49"/>
  <c r="BE187" i="49"/>
  <c r="BD187" i="49"/>
  <c r="BC187" i="49"/>
  <c r="BB187" i="49"/>
  <c r="BA187" i="49"/>
  <c r="AZ187" i="49"/>
  <c r="BE186" i="49"/>
  <c r="BD186" i="49"/>
  <c r="BC186" i="49"/>
  <c r="BB186" i="49"/>
  <c r="BA186" i="49"/>
  <c r="AZ186" i="49"/>
  <c r="BE185" i="49"/>
  <c r="BD185" i="49"/>
  <c r="BC185" i="49"/>
  <c r="BB185" i="49"/>
  <c r="BA185" i="49"/>
  <c r="AZ185" i="49"/>
  <c r="BE184" i="49"/>
  <c r="BD184" i="49"/>
  <c r="BC184" i="49"/>
  <c r="BB184" i="49"/>
  <c r="BA184" i="49"/>
  <c r="AZ184" i="49"/>
  <c r="BE183" i="49"/>
  <c r="BD183" i="49"/>
  <c r="BC183" i="49"/>
  <c r="BB183" i="49"/>
  <c r="BA183" i="49"/>
  <c r="AZ183" i="49"/>
  <c r="BE182" i="49"/>
  <c r="BD182" i="49"/>
  <c r="BC182" i="49"/>
  <c r="BB182" i="49"/>
  <c r="BA182" i="49"/>
  <c r="AZ182" i="49"/>
  <c r="BE181" i="49"/>
  <c r="BD181" i="49"/>
  <c r="BC181" i="49"/>
  <c r="BB181" i="49"/>
  <c r="BA181" i="49"/>
  <c r="AZ181" i="49"/>
  <c r="BE180" i="49"/>
  <c r="BD180" i="49"/>
  <c r="BC180" i="49"/>
  <c r="BB180" i="49"/>
  <c r="BA180" i="49"/>
  <c r="AZ180" i="49"/>
  <c r="BE179" i="49"/>
  <c r="BD179" i="49"/>
  <c r="BC179" i="49"/>
  <c r="BB179" i="49"/>
  <c r="BA179" i="49"/>
  <c r="AZ179" i="49"/>
  <c r="BE178" i="49"/>
  <c r="BD178" i="49"/>
  <c r="BC178" i="49"/>
  <c r="BB178" i="49"/>
  <c r="BA178" i="49"/>
  <c r="AZ178" i="49"/>
  <c r="BE177" i="49"/>
  <c r="BD177" i="49"/>
  <c r="BC177" i="49"/>
  <c r="BB177" i="49"/>
  <c r="BA177" i="49"/>
  <c r="AZ177" i="49"/>
  <c r="BE176" i="49"/>
  <c r="BD176" i="49"/>
  <c r="BC176" i="49"/>
  <c r="BB176" i="49"/>
  <c r="BA176" i="49"/>
  <c r="AZ176" i="49"/>
  <c r="BE175" i="49"/>
  <c r="BD175" i="49"/>
  <c r="BC175" i="49"/>
  <c r="BB175" i="49"/>
  <c r="BA175" i="49"/>
  <c r="AZ175" i="49"/>
  <c r="BE174" i="49"/>
  <c r="BD174" i="49"/>
  <c r="BC174" i="49"/>
  <c r="BB174" i="49"/>
  <c r="BA174" i="49"/>
  <c r="AZ174" i="49"/>
  <c r="BE173" i="49"/>
  <c r="BD173" i="49"/>
  <c r="BC173" i="49"/>
  <c r="BB173" i="49"/>
  <c r="BA173" i="49"/>
  <c r="AZ173" i="49"/>
  <c r="BE172" i="49"/>
  <c r="BD172" i="49"/>
  <c r="BC172" i="49"/>
  <c r="BB172" i="49"/>
  <c r="BA172" i="49"/>
  <c r="AZ172" i="49"/>
  <c r="BE171" i="49"/>
  <c r="BD171" i="49"/>
  <c r="BC171" i="49"/>
  <c r="BB171" i="49"/>
  <c r="BA171" i="49"/>
  <c r="AZ171" i="49"/>
  <c r="BE170" i="49"/>
  <c r="BD170" i="49"/>
  <c r="BC170" i="49"/>
  <c r="BB170" i="49"/>
  <c r="BA170" i="49"/>
  <c r="AZ170" i="49"/>
  <c r="BE169" i="49"/>
  <c r="BD169" i="49"/>
  <c r="BC169" i="49"/>
  <c r="BB169" i="49"/>
  <c r="BA169" i="49"/>
  <c r="AZ169" i="49"/>
  <c r="BE168" i="49"/>
  <c r="BD168" i="49"/>
  <c r="BC168" i="49"/>
  <c r="BB168" i="49"/>
  <c r="BA168" i="49"/>
  <c r="AZ168" i="49"/>
  <c r="BE167" i="49"/>
  <c r="BD167" i="49"/>
  <c r="BC167" i="49"/>
  <c r="BB167" i="49"/>
  <c r="BA167" i="49"/>
  <c r="AZ167" i="49"/>
  <c r="BE166" i="49"/>
  <c r="BD166" i="49"/>
  <c r="BC166" i="49"/>
  <c r="BB166" i="49"/>
  <c r="BA166" i="49"/>
  <c r="AZ166" i="49"/>
  <c r="BE165" i="49"/>
  <c r="BD165" i="49"/>
  <c r="BC165" i="49"/>
  <c r="BB165" i="49"/>
  <c r="BA165" i="49"/>
  <c r="AZ165" i="49"/>
  <c r="BE164" i="49"/>
  <c r="BD164" i="49"/>
  <c r="BC164" i="49"/>
  <c r="BB164" i="49"/>
  <c r="BA164" i="49"/>
  <c r="AZ164" i="49"/>
  <c r="BE163" i="49"/>
  <c r="BD163" i="49"/>
  <c r="BC163" i="49"/>
  <c r="BB163" i="49"/>
  <c r="BA163" i="49"/>
  <c r="AZ163" i="49"/>
  <c r="BE162" i="49"/>
  <c r="BD162" i="49"/>
  <c r="BC162" i="49"/>
  <c r="BB162" i="49"/>
  <c r="BA162" i="49"/>
  <c r="AZ162" i="49"/>
  <c r="BE161" i="49"/>
  <c r="BD161" i="49"/>
  <c r="BC161" i="49"/>
  <c r="BB161" i="49"/>
  <c r="BA161" i="49"/>
  <c r="AZ161" i="49"/>
  <c r="BE160" i="49"/>
  <c r="BD160" i="49"/>
  <c r="BC160" i="49"/>
  <c r="BB160" i="49"/>
  <c r="BA160" i="49"/>
  <c r="AZ160" i="49"/>
  <c r="BE159" i="49"/>
  <c r="BD159" i="49"/>
  <c r="BC159" i="49"/>
  <c r="BB159" i="49"/>
  <c r="BA159" i="49"/>
  <c r="AZ159" i="49"/>
  <c r="BE158" i="49"/>
  <c r="BD158" i="49"/>
  <c r="BC158" i="49"/>
  <c r="BB158" i="49"/>
  <c r="BA158" i="49"/>
  <c r="AZ158" i="49"/>
  <c r="BE157" i="49"/>
  <c r="BD157" i="49"/>
  <c r="BC157" i="49"/>
  <c r="BB157" i="49"/>
  <c r="BA157" i="49"/>
  <c r="AZ157" i="49"/>
  <c r="BE156" i="49"/>
  <c r="BD156" i="49"/>
  <c r="BC156" i="49"/>
  <c r="BB156" i="49"/>
  <c r="BA156" i="49"/>
  <c r="AZ156" i="49"/>
  <c r="BE155" i="49"/>
  <c r="BD155" i="49"/>
  <c r="BC155" i="49"/>
  <c r="BB155" i="49"/>
  <c r="BA155" i="49"/>
  <c r="AZ155" i="49"/>
  <c r="BE154" i="49"/>
  <c r="BD154" i="49"/>
  <c r="BC154" i="49"/>
  <c r="BB154" i="49"/>
  <c r="BA154" i="49"/>
  <c r="AZ154" i="49"/>
  <c r="BE153" i="49"/>
  <c r="BD153" i="49"/>
  <c r="BC153" i="49"/>
  <c r="BB153" i="49"/>
  <c r="BA153" i="49"/>
  <c r="AZ153" i="49"/>
  <c r="BE152" i="49"/>
  <c r="BD152" i="49"/>
  <c r="BC152" i="49"/>
  <c r="BB152" i="49"/>
  <c r="BA152" i="49"/>
  <c r="AZ152" i="49"/>
  <c r="BE151" i="49"/>
  <c r="BD151" i="49"/>
  <c r="BC151" i="49"/>
  <c r="BB151" i="49"/>
  <c r="BA151" i="49"/>
  <c r="AZ151" i="49"/>
  <c r="BE150" i="49"/>
  <c r="BD150" i="49"/>
  <c r="BC150" i="49"/>
  <c r="BB150" i="49"/>
  <c r="BA150" i="49"/>
  <c r="AZ150" i="49"/>
  <c r="BE149" i="49"/>
  <c r="BD149" i="49"/>
  <c r="BC149" i="49"/>
  <c r="BB149" i="49"/>
  <c r="BA149" i="49"/>
  <c r="AZ149" i="49"/>
  <c r="BE148" i="49"/>
  <c r="BD148" i="49"/>
  <c r="BC148" i="49"/>
  <c r="BB148" i="49"/>
  <c r="BA148" i="49"/>
  <c r="AZ148" i="49"/>
  <c r="BE147" i="49"/>
  <c r="BD147" i="49"/>
  <c r="BC147" i="49"/>
  <c r="BB147" i="49"/>
  <c r="BA147" i="49"/>
  <c r="AZ147" i="49"/>
  <c r="BE146" i="49"/>
  <c r="BD146" i="49"/>
  <c r="BC146" i="49"/>
  <c r="BB146" i="49"/>
  <c r="BA146" i="49"/>
  <c r="AZ146" i="49"/>
  <c r="BE145" i="49"/>
  <c r="BD145" i="49"/>
  <c r="BC145" i="49"/>
  <c r="BB145" i="49"/>
  <c r="BA145" i="49"/>
  <c r="AZ145" i="49"/>
  <c r="BE144" i="49"/>
  <c r="BD144" i="49"/>
  <c r="BC144" i="49"/>
  <c r="BB144" i="49"/>
  <c r="BA144" i="49"/>
  <c r="AZ144" i="49"/>
  <c r="BE143" i="49"/>
  <c r="BD143" i="49"/>
  <c r="BC143" i="49"/>
  <c r="BB143" i="49"/>
  <c r="BA143" i="49"/>
  <c r="AZ143" i="49"/>
  <c r="BE142" i="49"/>
  <c r="BD142" i="49"/>
  <c r="BC142" i="49"/>
  <c r="BB142" i="49"/>
  <c r="BA142" i="49"/>
  <c r="AZ142" i="49"/>
  <c r="BE141" i="49"/>
  <c r="BD141" i="49"/>
  <c r="BC141" i="49"/>
  <c r="BB141" i="49"/>
  <c r="BA141" i="49"/>
  <c r="AZ141" i="49"/>
  <c r="BE140" i="49"/>
  <c r="BD140" i="49"/>
  <c r="BC140" i="49"/>
  <c r="BB140" i="49"/>
  <c r="BA140" i="49"/>
  <c r="AZ140" i="49"/>
  <c r="BE139" i="49"/>
  <c r="BD139" i="49"/>
  <c r="BC139" i="49"/>
  <c r="BB139" i="49"/>
  <c r="BA139" i="49"/>
  <c r="AZ139" i="49"/>
  <c r="BE138" i="49"/>
  <c r="BD138" i="49"/>
  <c r="BC138" i="49"/>
  <c r="BB138" i="49"/>
  <c r="BA138" i="49"/>
  <c r="AZ138" i="49"/>
  <c r="BE137" i="49"/>
  <c r="BD137" i="49"/>
  <c r="BC137" i="49"/>
  <c r="BB137" i="49"/>
  <c r="BA137" i="49"/>
  <c r="AZ137" i="49"/>
  <c r="BE136" i="49"/>
  <c r="BD136" i="49"/>
  <c r="BC136" i="49"/>
  <c r="BB136" i="49"/>
  <c r="BA136" i="49"/>
  <c r="AZ136" i="49"/>
  <c r="BE135" i="49"/>
  <c r="BD135" i="49"/>
  <c r="BC135" i="49"/>
  <c r="BB135" i="49"/>
  <c r="BA135" i="49"/>
  <c r="AZ135" i="49"/>
  <c r="BE134" i="49"/>
  <c r="BD134" i="49"/>
  <c r="BC134" i="49"/>
  <c r="BB134" i="49"/>
  <c r="BA134" i="49"/>
  <c r="AZ134" i="49"/>
  <c r="BE133" i="49"/>
  <c r="BD133" i="49"/>
  <c r="BC133" i="49"/>
  <c r="BB133" i="49"/>
  <c r="BA133" i="49"/>
  <c r="AZ133" i="49"/>
  <c r="BE132" i="49"/>
  <c r="BD132" i="49"/>
  <c r="BC132" i="49"/>
  <c r="BB132" i="49"/>
  <c r="BA132" i="49"/>
  <c r="AZ132" i="49"/>
  <c r="BE131" i="49"/>
  <c r="BD131" i="49"/>
  <c r="BC131" i="49"/>
  <c r="BB131" i="49"/>
  <c r="BA131" i="49"/>
  <c r="AZ131" i="49"/>
  <c r="BE130" i="49"/>
  <c r="BD130" i="49"/>
  <c r="BC130" i="49"/>
  <c r="BB130" i="49"/>
  <c r="BA130" i="49"/>
  <c r="AZ130" i="49"/>
  <c r="BE129" i="49"/>
  <c r="BD129" i="49"/>
  <c r="BC129" i="49"/>
  <c r="BB129" i="49"/>
  <c r="BA129" i="49"/>
  <c r="AZ129" i="49"/>
  <c r="BE128" i="49"/>
  <c r="BD128" i="49"/>
  <c r="BC128" i="49"/>
  <c r="BB128" i="49"/>
  <c r="BA128" i="49"/>
  <c r="AZ128" i="49"/>
  <c r="BE127" i="49"/>
  <c r="BD127" i="49"/>
  <c r="BC127" i="49"/>
  <c r="BB127" i="49"/>
  <c r="BA127" i="49"/>
  <c r="AZ127" i="49"/>
  <c r="BE126" i="49"/>
  <c r="BD126" i="49"/>
  <c r="BC126" i="49"/>
  <c r="BB126" i="49"/>
  <c r="BA126" i="49"/>
  <c r="AZ126" i="49"/>
  <c r="BE125" i="49"/>
  <c r="BD125" i="49"/>
  <c r="BC125" i="49"/>
  <c r="BB125" i="49"/>
  <c r="BA125" i="49"/>
  <c r="AZ125" i="49"/>
  <c r="BE124" i="49"/>
  <c r="BD124" i="49"/>
  <c r="BC124" i="49"/>
  <c r="BB124" i="49"/>
  <c r="BA124" i="49"/>
  <c r="AZ124" i="49"/>
  <c r="BE123" i="49"/>
  <c r="BD123" i="49"/>
  <c r="BC123" i="49"/>
  <c r="BB123" i="49"/>
  <c r="BA123" i="49"/>
  <c r="AZ123" i="49"/>
  <c r="BE122" i="49"/>
  <c r="BD122" i="49"/>
  <c r="BC122" i="49"/>
  <c r="BB122" i="49"/>
  <c r="BA122" i="49"/>
  <c r="AZ122" i="49"/>
  <c r="BE121" i="49"/>
  <c r="BD121" i="49"/>
  <c r="BC121" i="49"/>
  <c r="BB121" i="49"/>
  <c r="BA121" i="49"/>
  <c r="AZ121" i="49"/>
  <c r="BE120" i="49"/>
  <c r="BD120" i="49"/>
  <c r="BC120" i="49"/>
  <c r="BB120" i="49"/>
  <c r="BA120" i="49"/>
  <c r="AZ120" i="49"/>
  <c r="BE119" i="49"/>
  <c r="BD119" i="49"/>
  <c r="BC119" i="49"/>
  <c r="BB119" i="49"/>
  <c r="BA119" i="49"/>
  <c r="AZ119" i="49"/>
  <c r="BE118" i="49"/>
  <c r="BD118" i="49"/>
  <c r="BC118" i="49"/>
  <c r="BB118" i="49"/>
  <c r="BA118" i="49"/>
  <c r="AZ118" i="49"/>
  <c r="BE117" i="49"/>
  <c r="BD117" i="49"/>
  <c r="BC117" i="49"/>
  <c r="BB117" i="49"/>
  <c r="BA117" i="49"/>
  <c r="AZ117" i="49"/>
  <c r="BE116" i="49"/>
  <c r="BD116" i="49"/>
  <c r="BC116" i="49"/>
  <c r="BB116" i="49"/>
  <c r="BA116" i="49"/>
  <c r="AZ116" i="49"/>
  <c r="BE115" i="49"/>
  <c r="BD115" i="49"/>
  <c r="BC115" i="49"/>
  <c r="BB115" i="49"/>
  <c r="BA115" i="49"/>
  <c r="AZ115" i="49"/>
  <c r="BE114" i="49"/>
  <c r="BD114" i="49"/>
  <c r="BC114" i="49"/>
  <c r="BB114" i="49"/>
  <c r="BA114" i="49"/>
  <c r="AZ114" i="49"/>
  <c r="BE113" i="49"/>
  <c r="BD113" i="49"/>
  <c r="BC113" i="49"/>
  <c r="BB113" i="49"/>
  <c r="BA113" i="49"/>
  <c r="AZ113" i="49"/>
  <c r="BE112" i="49"/>
  <c r="BD112" i="49"/>
  <c r="BC112" i="49"/>
  <c r="BB112" i="49"/>
  <c r="BA112" i="49"/>
  <c r="AZ112" i="49"/>
  <c r="BE111" i="49"/>
  <c r="BD111" i="49"/>
  <c r="BC111" i="49"/>
  <c r="BB111" i="49"/>
  <c r="BA111" i="49"/>
  <c r="AZ111" i="49"/>
  <c r="BE110" i="49"/>
  <c r="BD110" i="49"/>
  <c r="BC110" i="49"/>
  <c r="BB110" i="49"/>
  <c r="BA110" i="49"/>
  <c r="AZ110" i="49"/>
  <c r="BE109" i="49"/>
  <c r="BD109" i="49"/>
  <c r="BC109" i="49"/>
  <c r="BB109" i="49"/>
  <c r="BA109" i="49"/>
  <c r="AZ109" i="49"/>
  <c r="BE108" i="49"/>
  <c r="BD108" i="49"/>
  <c r="BC108" i="49"/>
  <c r="BB108" i="49"/>
  <c r="BA108" i="49"/>
  <c r="AZ108" i="49"/>
  <c r="BE107" i="49"/>
  <c r="BD107" i="49"/>
  <c r="BC107" i="49"/>
  <c r="BB107" i="49"/>
  <c r="BA107" i="49"/>
  <c r="AZ107" i="49"/>
  <c r="BE106" i="49"/>
  <c r="BD106" i="49"/>
  <c r="BC106" i="49"/>
  <c r="BB106" i="49"/>
  <c r="BA106" i="49"/>
  <c r="AZ106" i="49"/>
  <c r="BE105" i="49"/>
  <c r="BD105" i="49"/>
  <c r="BC105" i="49"/>
  <c r="BB105" i="49"/>
  <c r="BA105" i="49"/>
  <c r="AZ105" i="49"/>
  <c r="BE104" i="49"/>
  <c r="BD104" i="49"/>
  <c r="BC104" i="49"/>
  <c r="BB104" i="49"/>
  <c r="BA104" i="49"/>
  <c r="AZ104" i="49"/>
  <c r="BE103" i="49"/>
  <c r="BD103" i="49"/>
  <c r="BC103" i="49"/>
  <c r="BB103" i="49"/>
  <c r="BA103" i="49"/>
  <c r="AZ103" i="49"/>
  <c r="BE102" i="49"/>
  <c r="BD102" i="49"/>
  <c r="BC102" i="49"/>
  <c r="BB102" i="49"/>
  <c r="BA102" i="49"/>
  <c r="AZ102" i="49"/>
  <c r="BE101" i="49"/>
  <c r="BD101" i="49"/>
  <c r="BC101" i="49"/>
  <c r="BB101" i="49"/>
  <c r="BA101" i="49"/>
  <c r="AZ101" i="49"/>
  <c r="BE100" i="49"/>
  <c r="BD100" i="49"/>
  <c r="BC100" i="49"/>
  <c r="BB100" i="49"/>
  <c r="BA100" i="49"/>
  <c r="AZ100" i="49"/>
  <c r="BE99" i="49"/>
  <c r="BD99" i="49"/>
  <c r="BC99" i="49"/>
  <c r="BB99" i="49"/>
  <c r="BA99" i="49"/>
  <c r="AZ99" i="49"/>
  <c r="BE98" i="49"/>
  <c r="BD98" i="49"/>
  <c r="BC98" i="49"/>
  <c r="BB98" i="49"/>
  <c r="BA98" i="49"/>
  <c r="AZ98" i="49"/>
  <c r="BE97" i="49"/>
  <c r="BD97" i="49"/>
  <c r="BC97" i="49"/>
  <c r="BB97" i="49"/>
  <c r="BA97" i="49"/>
  <c r="AZ97" i="49"/>
  <c r="BE96" i="49"/>
  <c r="BD96" i="49"/>
  <c r="BC96" i="49"/>
  <c r="BB96" i="49"/>
  <c r="BA96" i="49"/>
  <c r="AZ96" i="49"/>
  <c r="BE95" i="49"/>
  <c r="BD95" i="49"/>
  <c r="BC95" i="49"/>
  <c r="BB95" i="49"/>
  <c r="BA95" i="49"/>
  <c r="AZ95" i="49"/>
  <c r="BE94" i="49"/>
  <c r="BD94" i="49"/>
  <c r="BC94" i="49"/>
  <c r="BB94" i="49"/>
  <c r="BA94" i="49"/>
  <c r="AZ94" i="49"/>
  <c r="BE93" i="49"/>
  <c r="BD93" i="49"/>
  <c r="BC93" i="49"/>
  <c r="BB93" i="49"/>
  <c r="BA93" i="49"/>
  <c r="AZ93" i="49"/>
  <c r="BE92" i="49"/>
  <c r="BD92" i="49"/>
  <c r="BC92" i="49"/>
  <c r="BB92" i="49"/>
  <c r="BA92" i="49"/>
  <c r="AZ92" i="49"/>
  <c r="BE91" i="49"/>
  <c r="BD91" i="49"/>
  <c r="BC91" i="49"/>
  <c r="BB91" i="49"/>
  <c r="BA91" i="49"/>
  <c r="AZ91" i="49"/>
  <c r="BE90" i="49"/>
  <c r="BD90" i="49"/>
  <c r="BC90" i="49"/>
  <c r="BB90" i="49"/>
  <c r="BA90" i="49"/>
  <c r="AZ90" i="49"/>
  <c r="BE89" i="49"/>
  <c r="BD89" i="49"/>
  <c r="BC89" i="49"/>
  <c r="BB89" i="49"/>
  <c r="BA89" i="49"/>
  <c r="AZ89" i="49"/>
  <c r="BE88" i="49"/>
  <c r="BD88" i="49"/>
  <c r="BC88" i="49"/>
  <c r="BB88" i="49"/>
  <c r="BA88" i="49"/>
  <c r="AZ88" i="49"/>
  <c r="BE87" i="49"/>
  <c r="BD87" i="49"/>
  <c r="BC87" i="49"/>
  <c r="BB87" i="49"/>
  <c r="BA87" i="49"/>
  <c r="AZ87" i="49"/>
  <c r="BE86" i="49"/>
  <c r="BD86" i="49"/>
  <c r="BC86" i="49"/>
  <c r="BB86" i="49"/>
  <c r="BA86" i="49"/>
  <c r="AZ86" i="49"/>
  <c r="BE85" i="49"/>
  <c r="BD85" i="49"/>
  <c r="BC85" i="49"/>
  <c r="BB85" i="49"/>
  <c r="BA85" i="49"/>
  <c r="AZ85" i="49"/>
  <c r="BE84" i="49"/>
  <c r="BD84" i="49"/>
  <c r="BC84" i="49"/>
  <c r="BB84" i="49"/>
  <c r="BA84" i="49"/>
  <c r="AZ84" i="49"/>
  <c r="BE83" i="49"/>
  <c r="BD83" i="49"/>
  <c r="BC83" i="49"/>
  <c r="BB83" i="49"/>
  <c r="BA83" i="49"/>
  <c r="AZ83" i="49"/>
  <c r="BE82" i="49"/>
  <c r="BD82" i="49"/>
  <c r="BC82" i="49"/>
  <c r="BB82" i="49"/>
  <c r="BA82" i="49"/>
  <c r="AZ82" i="49"/>
  <c r="BE81" i="49"/>
  <c r="BD81" i="49"/>
  <c r="BC81" i="49"/>
  <c r="BB81" i="49"/>
  <c r="BA81" i="49"/>
  <c r="AZ81" i="49"/>
  <c r="BE80" i="49"/>
  <c r="BD80" i="49"/>
  <c r="BC80" i="49"/>
  <c r="BB80" i="49"/>
  <c r="BA80" i="49"/>
  <c r="AZ80" i="49"/>
  <c r="BE79" i="49"/>
  <c r="BD79" i="49"/>
  <c r="BC79" i="49"/>
  <c r="BB79" i="49"/>
  <c r="BA79" i="49"/>
  <c r="AZ79" i="49"/>
  <c r="BE78" i="49"/>
  <c r="BD78" i="49"/>
  <c r="BC78" i="49"/>
  <c r="BB78" i="49"/>
  <c r="BA78" i="49"/>
  <c r="AZ78" i="49"/>
  <c r="BE77" i="49"/>
  <c r="BD77" i="49"/>
  <c r="BC77" i="49"/>
  <c r="BB77" i="49"/>
  <c r="BA77" i="49"/>
  <c r="AZ77" i="49"/>
  <c r="BE76" i="49"/>
  <c r="BD76" i="49"/>
  <c r="BC76" i="49"/>
  <c r="BB76" i="49"/>
  <c r="BA76" i="49"/>
  <c r="AZ76" i="49"/>
  <c r="BE75" i="49"/>
  <c r="BD75" i="49"/>
  <c r="BC75" i="49"/>
  <c r="BB75" i="49"/>
  <c r="BA75" i="49"/>
  <c r="AZ75" i="49"/>
  <c r="BE74" i="49"/>
  <c r="BD74" i="49"/>
  <c r="BC74" i="49"/>
  <c r="BB74" i="49"/>
  <c r="BA74" i="49"/>
  <c r="AZ74" i="49"/>
  <c r="BE73" i="49"/>
  <c r="BD73" i="49"/>
  <c r="BC73" i="49"/>
  <c r="BB73" i="49"/>
  <c r="BA73" i="49"/>
  <c r="AZ73" i="49"/>
  <c r="BE72" i="49"/>
  <c r="BD72" i="49"/>
  <c r="BC72" i="49"/>
  <c r="BB72" i="49"/>
  <c r="BA72" i="49"/>
  <c r="AZ72" i="49"/>
  <c r="BE313" i="49" s="1"/>
  <c r="BE71" i="49"/>
  <c r="BD71" i="49"/>
  <c r="BC71" i="49"/>
  <c r="BB71" i="49"/>
  <c r="BA71" i="49"/>
  <c r="AZ71" i="49"/>
  <c r="BE371" i="49" s="1"/>
  <c r="BE70" i="49"/>
  <c r="BD70" i="49"/>
  <c r="BC70" i="49"/>
  <c r="C66" i="49"/>
  <c r="E66" i="49" s="1"/>
  <c r="B66" i="49"/>
  <c r="C65" i="49"/>
  <c r="F65" i="49" s="1"/>
  <c r="B65" i="49"/>
  <c r="C64" i="49"/>
  <c r="E64" i="49" s="1"/>
  <c r="B64" i="49"/>
  <c r="C63" i="49"/>
  <c r="E63" i="49" s="1"/>
  <c r="B63" i="49"/>
  <c r="C62" i="49"/>
  <c r="F62" i="49" s="1"/>
  <c r="B62" i="49"/>
  <c r="C61" i="49"/>
  <c r="E61" i="49" s="1"/>
  <c r="B61" i="49"/>
  <c r="C60" i="49"/>
  <c r="F60" i="49" s="1"/>
  <c r="B60" i="49"/>
  <c r="C59" i="49"/>
  <c r="E59" i="49" s="1"/>
  <c r="B59" i="49"/>
  <c r="B56" i="49"/>
  <c r="C53" i="49"/>
  <c r="F53" i="49" s="1"/>
  <c r="B53" i="49"/>
  <c r="C52" i="49"/>
  <c r="F52" i="49" s="1"/>
  <c r="B52" i="49"/>
  <c r="C51" i="49"/>
  <c r="E51" i="49" s="1"/>
  <c r="B51" i="49"/>
  <c r="C50" i="49"/>
  <c r="E50" i="49" s="1"/>
  <c r="B50" i="49"/>
  <c r="C49" i="49"/>
  <c r="F49" i="49" s="1"/>
  <c r="B49" i="49"/>
  <c r="C48" i="49"/>
  <c r="E48" i="49" s="1"/>
  <c r="B48" i="49"/>
  <c r="C47" i="49"/>
  <c r="F47" i="49" s="1"/>
  <c r="B47" i="49"/>
  <c r="C46" i="49"/>
  <c r="E46" i="49" s="1"/>
  <c r="B46" i="49"/>
  <c r="B43" i="49"/>
  <c r="C40" i="49"/>
  <c r="F40" i="49" s="1"/>
  <c r="B40" i="49"/>
  <c r="C39" i="49"/>
  <c r="E39" i="49" s="1"/>
  <c r="C38" i="49"/>
  <c r="F38" i="49" s="1"/>
  <c r="B38" i="49"/>
  <c r="E37" i="49"/>
  <c r="C37" i="49"/>
  <c r="F37" i="49" s="1"/>
  <c r="G37" i="49" s="1"/>
  <c r="B37" i="49"/>
  <c r="C36" i="49"/>
  <c r="F36" i="49" s="1"/>
  <c r="B36" i="49"/>
  <c r="C35" i="49"/>
  <c r="E35" i="49" s="1"/>
  <c r="B35" i="49"/>
  <c r="C34" i="49"/>
  <c r="F34" i="49" s="1"/>
  <c r="B34" i="49"/>
  <c r="F33" i="49"/>
  <c r="G33" i="49" s="1"/>
  <c r="E33" i="49"/>
  <c r="C33" i="49"/>
  <c r="B33" i="49"/>
  <c r="F32" i="49"/>
  <c r="G32" i="49" s="1"/>
  <c r="C32" i="49"/>
  <c r="E32" i="49" s="1"/>
  <c r="B32" i="49"/>
  <c r="F31" i="49"/>
  <c r="G31" i="49" s="1"/>
  <c r="E31" i="49"/>
  <c r="C31" i="49"/>
  <c r="B31" i="49"/>
  <c r="F30" i="49"/>
  <c r="G30" i="49" s="1"/>
  <c r="E30" i="49"/>
  <c r="C30" i="49"/>
  <c r="B30" i="49"/>
  <c r="F29" i="49"/>
  <c r="G29" i="49" s="1"/>
  <c r="E29" i="49"/>
  <c r="C29" i="49"/>
  <c r="B29" i="49"/>
  <c r="F28" i="49"/>
  <c r="G28" i="49" s="1"/>
  <c r="E28" i="49"/>
  <c r="C28" i="49"/>
  <c r="B28" i="49"/>
  <c r="F27" i="49"/>
  <c r="G27" i="49" s="1"/>
  <c r="E27" i="49"/>
  <c r="C27" i="49"/>
  <c r="B27" i="49"/>
  <c r="C26" i="49"/>
  <c r="F26" i="49" s="1"/>
  <c r="B26" i="49"/>
  <c r="F25" i="49"/>
  <c r="G25" i="49" s="1"/>
  <c r="E25" i="49"/>
  <c r="C25" i="49"/>
  <c r="B25" i="49"/>
  <c r="B22" i="49"/>
  <c r="C19" i="49"/>
  <c r="F19" i="49" s="1"/>
  <c r="C18" i="49"/>
  <c r="E18" i="49" s="1"/>
  <c r="C17" i="49"/>
  <c r="E17" i="49" s="1"/>
  <c r="C16" i="49"/>
  <c r="F16" i="49" s="1"/>
  <c r="C15" i="49"/>
  <c r="F15" i="49" s="1"/>
  <c r="C14" i="49"/>
  <c r="E14" i="49" s="1"/>
  <c r="C13" i="49"/>
  <c r="F13" i="49" s="1"/>
  <c r="J12" i="49"/>
  <c r="F12" i="49"/>
  <c r="G12" i="49" s="1"/>
  <c r="E12" i="49"/>
  <c r="C12" i="49"/>
  <c r="B9" i="49"/>
  <c r="W3" i="49"/>
  <c r="BB371" i="48"/>
  <c r="BA371" i="48"/>
  <c r="AZ371" i="48"/>
  <c r="BB370" i="48"/>
  <c r="BA370" i="48"/>
  <c r="AZ370" i="48"/>
  <c r="BB369" i="48"/>
  <c r="BA369" i="48"/>
  <c r="AZ369" i="48"/>
  <c r="BB368" i="48"/>
  <c r="BA368" i="48"/>
  <c r="AZ368" i="48"/>
  <c r="BB367" i="48"/>
  <c r="BA367" i="48"/>
  <c r="AZ367" i="48"/>
  <c r="BB366" i="48"/>
  <c r="BA366" i="48"/>
  <c r="AZ366" i="48"/>
  <c r="BB365" i="48"/>
  <c r="BA365" i="48"/>
  <c r="AZ365" i="48"/>
  <c r="BB364" i="48"/>
  <c r="BA364" i="48"/>
  <c r="AZ364" i="48"/>
  <c r="BB363" i="48"/>
  <c r="BA363" i="48"/>
  <c r="AZ363" i="48"/>
  <c r="BB362" i="48"/>
  <c r="BA362" i="48"/>
  <c r="AZ362" i="48"/>
  <c r="BB361" i="48"/>
  <c r="BA361" i="48"/>
  <c r="AZ361" i="48"/>
  <c r="BB360" i="48"/>
  <c r="BA360" i="48"/>
  <c r="AZ360" i="48"/>
  <c r="BB359" i="48"/>
  <c r="BA359" i="48"/>
  <c r="AZ359" i="48"/>
  <c r="BB358" i="48"/>
  <c r="BA358" i="48"/>
  <c r="AZ358" i="48"/>
  <c r="BB357" i="48"/>
  <c r="BA357" i="48"/>
  <c r="AZ357" i="48"/>
  <c r="BB356" i="48"/>
  <c r="BA356" i="48"/>
  <c r="AZ356" i="48"/>
  <c r="BB355" i="48"/>
  <c r="BA355" i="48"/>
  <c r="AZ355" i="48"/>
  <c r="BB354" i="48"/>
  <c r="BA354" i="48"/>
  <c r="AZ354" i="48"/>
  <c r="BB353" i="48"/>
  <c r="BA353" i="48"/>
  <c r="AZ353" i="48"/>
  <c r="BB352" i="48"/>
  <c r="BA352" i="48"/>
  <c r="AZ352" i="48"/>
  <c r="BB351" i="48"/>
  <c r="BA351" i="48"/>
  <c r="AZ351" i="48"/>
  <c r="BB350" i="48"/>
  <c r="BA350" i="48"/>
  <c r="AZ350" i="48"/>
  <c r="BB349" i="48"/>
  <c r="BA349" i="48"/>
  <c r="AZ349" i="48"/>
  <c r="BB348" i="48"/>
  <c r="BA348" i="48"/>
  <c r="AZ348" i="48"/>
  <c r="BB347" i="48"/>
  <c r="BA347" i="48"/>
  <c r="AZ347" i="48"/>
  <c r="BB346" i="48"/>
  <c r="BA346" i="48"/>
  <c r="AZ346" i="48"/>
  <c r="BB345" i="48"/>
  <c r="BA345" i="48"/>
  <c r="AZ345" i="48"/>
  <c r="BB344" i="48"/>
  <c r="BA344" i="48"/>
  <c r="AZ344" i="48"/>
  <c r="BB343" i="48"/>
  <c r="BA343" i="48"/>
  <c r="AZ343" i="48"/>
  <c r="BB342" i="48"/>
  <c r="BA342" i="48"/>
  <c r="AZ342" i="48"/>
  <c r="BB341" i="48"/>
  <c r="BA341" i="48"/>
  <c r="AZ341" i="48"/>
  <c r="BB340" i="48"/>
  <c r="BA340" i="48"/>
  <c r="AZ340" i="48"/>
  <c r="BB339" i="48"/>
  <c r="BA339" i="48"/>
  <c r="AZ339" i="48"/>
  <c r="BB338" i="48"/>
  <c r="BA338" i="48"/>
  <c r="AZ338" i="48"/>
  <c r="BB337" i="48"/>
  <c r="BA337" i="48"/>
  <c r="AZ337" i="48"/>
  <c r="BB336" i="48"/>
  <c r="BA336" i="48"/>
  <c r="AZ336" i="48"/>
  <c r="BB335" i="48"/>
  <c r="BA335" i="48"/>
  <c r="AZ335" i="48"/>
  <c r="BB334" i="48"/>
  <c r="BA334" i="48"/>
  <c r="AZ334" i="48"/>
  <c r="BB333" i="48"/>
  <c r="BA333" i="48"/>
  <c r="AZ333" i="48"/>
  <c r="BB332" i="48"/>
  <c r="BA332" i="48"/>
  <c r="AZ332" i="48"/>
  <c r="BB331" i="48"/>
  <c r="BA331" i="48"/>
  <c r="AZ331" i="48"/>
  <c r="BB330" i="48"/>
  <c r="BA330" i="48"/>
  <c r="AZ330" i="48"/>
  <c r="BB329" i="48"/>
  <c r="BA329" i="48"/>
  <c r="AZ329" i="48"/>
  <c r="BB328" i="48"/>
  <c r="BA328" i="48"/>
  <c r="AZ328" i="48"/>
  <c r="BB327" i="48"/>
  <c r="BA327" i="48"/>
  <c r="AZ327" i="48"/>
  <c r="BB326" i="48"/>
  <c r="BA326" i="48"/>
  <c r="AZ326" i="48"/>
  <c r="BB325" i="48"/>
  <c r="BA325" i="48"/>
  <c r="AZ325" i="48"/>
  <c r="BB324" i="48"/>
  <c r="BA324" i="48"/>
  <c r="AZ324" i="48"/>
  <c r="BB323" i="48"/>
  <c r="BA323" i="48"/>
  <c r="AZ323" i="48"/>
  <c r="BB322" i="48"/>
  <c r="BA322" i="48"/>
  <c r="AZ322" i="48"/>
  <c r="BB321" i="48"/>
  <c r="BA321" i="48"/>
  <c r="AZ321" i="48"/>
  <c r="BB320" i="48"/>
  <c r="BA320" i="48"/>
  <c r="AZ320" i="48"/>
  <c r="BB319" i="48"/>
  <c r="BA319" i="48"/>
  <c r="AZ319" i="48"/>
  <c r="BB318" i="48"/>
  <c r="BA318" i="48"/>
  <c r="AZ318" i="48"/>
  <c r="BB317" i="48"/>
  <c r="BA317" i="48"/>
  <c r="AZ317" i="48"/>
  <c r="BB316" i="48"/>
  <c r="BA316" i="48"/>
  <c r="AZ316" i="48"/>
  <c r="BB315" i="48"/>
  <c r="BA315" i="48"/>
  <c r="AZ315" i="48"/>
  <c r="BB314" i="48"/>
  <c r="BA314" i="48"/>
  <c r="AZ314" i="48"/>
  <c r="BB313" i="48"/>
  <c r="BA313" i="48"/>
  <c r="AZ313" i="48"/>
  <c r="BB312" i="48"/>
  <c r="BA312" i="48"/>
  <c r="AZ312" i="48"/>
  <c r="BB311" i="48"/>
  <c r="BA311" i="48"/>
  <c r="AZ311" i="48"/>
  <c r="BB310" i="48"/>
  <c r="BA310" i="48"/>
  <c r="AZ310" i="48"/>
  <c r="BB309" i="48"/>
  <c r="BA309" i="48"/>
  <c r="AZ309" i="48"/>
  <c r="BB308" i="48"/>
  <c r="BA308" i="48"/>
  <c r="AZ308" i="48"/>
  <c r="BB307" i="48"/>
  <c r="BA307" i="48"/>
  <c r="AZ307" i="48"/>
  <c r="BB306" i="48"/>
  <c r="BA306" i="48"/>
  <c r="AZ306" i="48"/>
  <c r="BB305" i="48"/>
  <c r="BA305" i="48"/>
  <c r="AZ305" i="48"/>
  <c r="BB304" i="48"/>
  <c r="BA304" i="48"/>
  <c r="AZ304" i="48"/>
  <c r="BB303" i="48"/>
  <c r="BA303" i="48"/>
  <c r="AZ303" i="48"/>
  <c r="BB302" i="48"/>
  <c r="BA302" i="48"/>
  <c r="AZ302" i="48"/>
  <c r="BB301" i="48"/>
  <c r="BA301" i="48"/>
  <c r="AZ301" i="48"/>
  <c r="BB300" i="48"/>
  <c r="BA300" i="48"/>
  <c r="AZ300" i="48"/>
  <c r="BB299" i="48"/>
  <c r="BA299" i="48"/>
  <c r="AZ299" i="48"/>
  <c r="BB298" i="48"/>
  <c r="BA298" i="48"/>
  <c r="AZ298" i="48"/>
  <c r="BB297" i="48"/>
  <c r="BA297" i="48"/>
  <c r="AZ297" i="48"/>
  <c r="BB296" i="48"/>
  <c r="BA296" i="48"/>
  <c r="AZ296" i="48"/>
  <c r="BB295" i="48"/>
  <c r="BA295" i="48"/>
  <c r="AZ295" i="48"/>
  <c r="BB294" i="48"/>
  <c r="BA294" i="48"/>
  <c r="AZ294" i="48"/>
  <c r="BB293" i="48"/>
  <c r="BA293" i="48"/>
  <c r="AZ293" i="48"/>
  <c r="BB292" i="48"/>
  <c r="BA292" i="48"/>
  <c r="AZ292" i="48"/>
  <c r="BB291" i="48"/>
  <c r="BA291" i="48"/>
  <c r="AZ291" i="48"/>
  <c r="BB290" i="48"/>
  <c r="BA290" i="48"/>
  <c r="AZ290" i="48"/>
  <c r="BB289" i="48"/>
  <c r="BA289" i="48"/>
  <c r="AZ289" i="48"/>
  <c r="BB288" i="48"/>
  <c r="BA288" i="48"/>
  <c r="AZ288" i="48"/>
  <c r="BB287" i="48"/>
  <c r="BA287" i="48"/>
  <c r="AZ287" i="48"/>
  <c r="BB286" i="48"/>
  <c r="BA286" i="48"/>
  <c r="AZ286" i="48"/>
  <c r="BB285" i="48"/>
  <c r="BA285" i="48"/>
  <c r="AZ285" i="48"/>
  <c r="BB284" i="48"/>
  <c r="BA284" i="48"/>
  <c r="AZ284" i="48"/>
  <c r="BB283" i="48"/>
  <c r="BA283" i="48"/>
  <c r="AZ283" i="48"/>
  <c r="BB282" i="48"/>
  <c r="BA282" i="48"/>
  <c r="AZ282" i="48"/>
  <c r="BB281" i="48"/>
  <c r="BA281" i="48"/>
  <c r="AZ281" i="48"/>
  <c r="BB280" i="48"/>
  <c r="BA280" i="48"/>
  <c r="AZ280" i="48"/>
  <c r="BB279" i="48"/>
  <c r="BA279" i="48"/>
  <c r="AZ279" i="48"/>
  <c r="BB278" i="48"/>
  <c r="BA278" i="48"/>
  <c r="AZ278" i="48"/>
  <c r="BB277" i="48"/>
  <c r="BA277" i="48"/>
  <c r="AZ277" i="48"/>
  <c r="BB276" i="48"/>
  <c r="BA276" i="48"/>
  <c r="AZ276" i="48"/>
  <c r="BB275" i="48"/>
  <c r="BA275" i="48"/>
  <c r="AZ275" i="48"/>
  <c r="BB274" i="48"/>
  <c r="BA274" i="48"/>
  <c r="AZ274" i="48"/>
  <c r="BB273" i="48"/>
  <c r="BA273" i="48"/>
  <c r="AZ273" i="48"/>
  <c r="BB272" i="48"/>
  <c r="BA272" i="48"/>
  <c r="AZ272" i="48"/>
  <c r="BB271" i="48"/>
  <c r="BA271" i="48"/>
  <c r="AZ271" i="48"/>
  <c r="BB270" i="48"/>
  <c r="BA270" i="48"/>
  <c r="AZ270" i="48"/>
  <c r="BB269" i="48"/>
  <c r="BA269" i="48"/>
  <c r="AZ269" i="48"/>
  <c r="BB268" i="48"/>
  <c r="BA268" i="48"/>
  <c r="AZ268" i="48"/>
  <c r="BB267" i="48"/>
  <c r="BA267" i="48"/>
  <c r="AZ267" i="48"/>
  <c r="BB266" i="48"/>
  <c r="BA266" i="48"/>
  <c r="AZ266" i="48"/>
  <c r="BB265" i="48"/>
  <c r="BA265" i="48"/>
  <c r="AZ265" i="48"/>
  <c r="BB264" i="48"/>
  <c r="BA264" i="48"/>
  <c r="AZ264" i="48"/>
  <c r="BB263" i="48"/>
  <c r="BA263" i="48"/>
  <c r="AZ263" i="48"/>
  <c r="BB262" i="48"/>
  <c r="BA262" i="48"/>
  <c r="AZ262" i="48"/>
  <c r="BB261" i="48"/>
  <c r="BA261" i="48"/>
  <c r="AZ261" i="48"/>
  <c r="BB260" i="48"/>
  <c r="BA260" i="48"/>
  <c r="AZ260" i="48"/>
  <c r="BB259" i="48"/>
  <c r="BA259" i="48"/>
  <c r="AZ259" i="48"/>
  <c r="BB258" i="48"/>
  <c r="BA258" i="48"/>
  <c r="AZ258" i="48"/>
  <c r="BB257" i="48"/>
  <c r="BA257" i="48"/>
  <c r="AZ257" i="48"/>
  <c r="BB256" i="48"/>
  <c r="BA256" i="48"/>
  <c r="AZ256" i="48"/>
  <c r="BB255" i="48"/>
  <c r="BA255" i="48"/>
  <c r="AZ255" i="48"/>
  <c r="BB254" i="48"/>
  <c r="BA254" i="48"/>
  <c r="AZ254" i="48"/>
  <c r="BB253" i="48"/>
  <c r="BA253" i="48"/>
  <c r="AZ253" i="48"/>
  <c r="BB252" i="48"/>
  <c r="BA252" i="48"/>
  <c r="BE137" i="48" s="1"/>
  <c r="AZ252" i="48"/>
  <c r="BB251" i="48"/>
  <c r="BA251" i="48"/>
  <c r="AZ251" i="48"/>
  <c r="BB250" i="48"/>
  <c r="BA250" i="48"/>
  <c r="AZ250" i="48"/>
  <c r="BB249" i="48"/>
  <c r="BA249" i="48"/>
  <c r="AZ249" i="48"/>
  <c r="BB248" i="48"/>
  <c r="BA248" i="48"/>
  <c r="AZ248" i="48"/>
  <c r="BB247" i="48"/>
  <c r="BA247" i="48"/>
  <c r="AZ247" i="48"/>
  <c r="BB246" i="48"/>
  <c r="BA246" i="48"/>
  <c r="AZ246" i="48"/>
  <c r="BB245" i="48"/>
  <c r="BA245" i="48"/>
  <c r="AZ245" i="48"/>
  <c r="BB244" i="48"/>
  <c r="BA244" i="48"/>
  <c r="AZ244" i="48"/>
  <c r="BB243" i="48"/>
  <c r="BA243" i="48"/>
  <c r="AZ243" i="48"/>
  <c r="BB242" i="48"/>
  <c r="BA242" i="48"/>
  <c r="AZ242" i="48"/>
  <c r="BB241" i="48"/>
  <c r="BA241" i="48"/>
  <c r="AZ241" i="48"/>
  <c r="BB240" i="48"/>
  <c r="BA240" i="48"/>
  <c r="AZ240" i="48"/>
  <c r="BB239" i="48"/>
  <c r="BA239" i="48"/>
  <c r="AZ239" i="48"/>
  <c r="BB238" i="48"/>
  <c r="BA238" i="48"/>
  <c r="AZ238" i="48"/>
  <c r="BB237" i="48"/>
  <c r="BA237" i="48"/>
  <c r="AZ237" i="48"/>
  <c r="BB236" i="48"/>
  <c r="BA236" i="48"/>
  <c r="AZ236" i="48"/>
  <c r="BB235" i="48"/>
  <c r="BA235" i="48"/>
  <c r="AZ235" i="48"/>
  <c r="BB234" i="48"/>
  <c r="BA234" i="48"/>
  <c r="AZ234" i="48"/>
  <c r="BB233" i="48"/>
  <c r="BA233" i="48"/>
  <c r="AZ233" i="48"/>
  <c r="BB232" i="48"/>
  <c r="BA232" i="48"/>
  <c r="AZ232" i="48"/>
  <c r="BB231" i="48"/>
  <c r="BA231" i="48"/>
  <c r="AZ231" i="48"/>
  <c r="BB230" i="48"/>
  <c r="BA230" i="48"/>
  <c r="AZ230" i="48"/>
  <c r="BB229" i="48"/>
  <c r="BA229" i="48"/>
  <c r="AZ229" i="48"/>
  <c r="BB228" i="48"/>
  <c r="BA228" i="48"/>
  <c r="AZ228" i="48"/>
  <c r="BB227" i="48"/>
  <c r="BA227" i="48"/>
  <c r="AZ227" i="48"/>
  <c r="BB226" i="48"/>
  <c r="BA226" i="48"/>
  <c r="AZ226" i="48"/>
  <c r="BB225" i="48"/>
  <c r="BA225" i="48"/>
  <c r="AZ225" i="48"/>
  <c r="BB224" i="48"/>
  <c r="BA224" i="48"/>
  <c r="AZ224" i="48"/>
  <c r="BB223" i="48"/>
  <c r="BA223" i="48"/>
  <c r="AZ223" i="48"/>
  <c r="BB222" i="48"/>
  <c r="BA222" i="48"/>
  <c r="AZ222" i="48"/>
  <c r="BB221" i="48"/>
  <c r="BA221" i="48"/>
  <c r="AZ221" i="48"/>
  <c r="BB220" i="48"/>
  <c r="BA220" i="48"/>
  <c r="AZ220" i="48"/>
  <c r="BB219" i="48"/>
  <c r="BA219" i="48"/>
  <c r="AZ219" i="48"/>
  <c r="BB218" i="48"/>
  <c r="BA218" i="48"/>
  <c r="AZ218" i="48"/>
  <c r="BB217" i="48"/>
  <c r="BA217" i="48"/>
  <c r="AZ217" i="48"/>
  <c r="BB216" i="48"/>
  <c r="BA216" i="48"/>
  <c r="AZ216" i="48"/>
  <c r="BB215" i="48"/>
  <c r="BA215" i="48"/>
  <c r="AZ215" i="48"/>
  <c r="BB214" i="48"/>
  <c r="BA214" i="48"/>
  <c r="AZ214" i="48"/>
  <c r="BB213" i="48"/>
  <c r="BA213" i="48"/>
  <c r="AZ213" i="48"/>
  <c r="BB212" i="48"/>
  <c r="BA212" i="48"/>
  <c r="AZ212" i="48"/>
  <c r="BB211" i="48"/>
  <c r="BA211" i="48"/>
  <c r="AZ211" i="48"/>
  <c r="BB210" i="48"/>
  <c r="BA210" i="48"/>
  <c r="AZ210" i="48"/>
  <c r="BB209" i="48"/>
  <c r="BA209" i="48"/>
  <c r="AZ209" i="48"/>
  <c r="BB208" i="48"/>
  <c r="BA208" i="48"/>
  <c r="AZ208" i="48"/>
  <c r="BB207" i="48"/>
  <c r="BA207" i="48"/>
  <c r="AZ207" i="48"/>
  <c r="BB206" i="48"/>
  <c r="BA206" i="48"/>
  <c r="AZ206" i="48"/>
  <c r="BB205" i="48"/>
  <c r="BA205" i="48"/>
  <c r="AZ205" i="48"/>
  <c r="BB204" i="48"/>
  <c r="BA204" i="48"/>
  <c r="AZ204" i="48"/>
  <c r="BB203" i="48"/>
  <c r="BA203" i="48"/>
  <c r="AZ203" i="48"/>
  <c r="BB202" i="48"/>
  <c r="BA202" i="48"/>
  <c r="AZ202" i="48"/>
  <c r="BB201" i="48"/>
  <c r="BA201" i="48"/>
  <c r="AZ201" i="48"/>
  <c r="BB200" i="48"/>
  <c r="BA200" i="48"/>
  <c r="AZ200" i="48"/>
  <c r="BB199" i="48"/>
  <c r="BA199" i="48"/>
  <c r="AZ199" i="48"/>
  <c r="BB198" i="48"/>
  <c r="BA198" i="48"/>
  <c r="AZ198" i="48"/>
  <c r="BB197" i="48"/>
  <c r="BA197" i="48"/>
  <c r="AZ197" i="48"/>
  <c r="BB196" i="48"/>
  <c r="BA196" i="48"/>
  <c r="AZ196" i="48"/>
  <c r="BB195" i="48"/>
  <c r="BA195" i="48"/>
  <c r="AZ195" i="48"/>
  <c r="BB194" i="48"/>
  <c r="BA194" i="48"/>
  <c r="AZ194" i="48"/>
  <c r="BB193" i="48"/>
  <c r="BA193" i="48"/>
  <c r="AZ193" i="48"/>
  <c r="BB192" i="48"/>
  <c r="BA192" i="48"/>
  <c r="AZ192" i="48"/>
  <c r="BB191" i="48"/>
  <c r="BA191" i="48"/>
  <c r="AZ191" i="48"/>
  <c r="BB190" i="48"/>
  <c r="BA190" i="48"/>
  <c r="AZ190" i="48"/>
  <c r="BB189" i="48"/>
  <c r="BA189" i="48"/>
  <c r="AZ189" i="48"/>
  <c r="BB188" i="48"/>
  <c r="BA188" i="48"/>
  <c r="AZ188" i="48"/>
  <c r="BB187" i="48"/>
  <c r="BA187" i="48"/>
  <c r="AZ187" i="48"/>
  <c r="BB186" i="48"/>
  <c r="BA186" i="48"/>
  <c r="AZ186" i="48"/>
  <c r="BB185" i="48"/>
  <c r="BA185" i="48"/>
  <c r="AZ185" i="48"/>
  <c r="BB184" i="48"/>
  <c r="BA184" i="48"/>
  <c r="AZ184" i="48"/>
  <c r="BB183" i="48"/>
  <c r="BA183" i="48"/>
  <c r="AZ183" i="48"/>
  <c r="BB182" i="48"/>
  <c r="BA182" i="48"/>
  <c r="AZ182" i="48"/>
  <c r="BB181" i="48"/>
  <c r="BA181" i="48"/>
  <c r="AZ181" i="48"/>
  <c r="BB180" i="48"/>
  <c r="BA180" i="48"/>
  <c r="AZ180" i="48"/>
  <c r="BB179" i="48"/>
  <c r="BA179" i="48"/>
  <c r="AZ179" i="48"/>
  <c r="BB178" i="48"/>
  <c r="BA178" i="48"/>
  <c r="AZ178" i="48"/>
  <c r="BB177" i="48"/>
  <c r="BA177" i="48"/>
  <c r="AZ177" i="48"/>
  <c r="BD176" i="48"/>
  <c r="BB176" i="48"/>
  <c r="BA176" i="48"/>
  <c r="AZ176" i="48"/>
  <c r="BB175" i="48"/>
  <c r="BA175" i="48"/>
  <c r="AZ175" i="48"/>
  <c r="BB174" i="48"/>
  <c r="BA174" i="48"/>
  <c r="AZ174" i="48"/>
  <c r="BB173" i="48"/>
  <c r="BA173" i="48"/>
  <c r="AZ173" i="48"/>
  <c r="BB172" i="48"/>
  <c r="BA172" i="48"/>
  <c r="AZ172" i="48"/>
  <c r="BB171" i="48"/>
  <c r="BA171" i="48"/>
  <c r="AZ171" i="48"/>
  <c r="BB170" i="48"/>
  <c r="BA170" i="48"/>
  <c r="AZ170" i="48"/>
  <c r="BB169" i="48"/>
  <c r="BA169" i="48"/>
  <c r="AZ169" i="48"/>
  <c r="BB168" i="48"/>
  <c r="BA168" i="48"/>
  <c r="AZ168" i="48"/>
  <c r="BB167" i="48"/>
  <c r="BA167" i="48"/>
  <c r="AZ167" i="48"/>
  <c r="BB166" i="48"/>
  <c r="BA166" i="48"/>
  <c r="AZ166" i="48"/>
  <c r="BB165" i="48"/>
  <c r="BA165" i="48"/>
  <c r="AZ165" i="48"/>
  <c r="BB164" i="48"/>
  <c r="BA164" i="48"/>
  <c r="AZ164" i="48"/>
  <c r="BB163" i="48"/>
  <c r="BA163" i="48"/>
  <c r="AZ163" i="48"/>
  <c r="BB162" i="48"/>
  <c r="BA162" i="48"/>
  <c r="AZ162" i="48"/>
  <c r="BB161" i="48"/>
  <c r="BA161" i="48"/>
  <c r="AZ161" i="48"/>
  <c r="BB160" i="48"/>
  <c r="BA160" i="48"/>
  <c r="AZ160" i="48"/>
  <c r="BB159" i="48"/>
  <c r="BA159" i="48"/>
  <c r="AZ159" i="48"/>
  <c r="BB158" i="48"/>
  <c r="BA158" i="48"/>
  <c r="AZ158" i="48"/>
  <c r="BB157" i="48"/>
  <c r="BA157" i="48"/>
  <c r="AZ157" i="48"/>
  <c r="BB156" i="48"/>
  <c r="BA156" i="48"/>
  <c r="AZ156" i="48"/>
  <c r="BB155" i="48"/>
  <c r="BA155" i="48"/>
  <c r="AZ155" i="48"/>
  <c r="BB154" i="48"/>
  <c r="BA154" i="48"/>
  <c r="AZ154" i="48"/>
  <c r="BB153" i="48"/>
  <c r="BA153" i="48"/>
  <c r="AZ153" i="48"/>
  <c r="BB152" i="48"/>
  <c r="BA152" i="48"/>
  <c r="AZ152" i="48"/>
  <c r="BB151" i="48"/>
  <c r="BA151" i="48"/>
  <c r="AZ151" i="48"/>
  <c r="BB150" i="48"/>
  <c r="BA150" i="48"/>
  <c r="AZ150" i="48"/>
  <c r="BB149" i="48"/>
  <c r="BA149" i="48"/>
  <c r="AZ149" i="48"/>
  <c r="BD148" i="48"/>
  <c r="BB148" i="48"/>
  <c r="BA148" i="48"/>
  <c r="AZ148" i="48"/>
  <c r="BB147" i="48"/>
  <c r="BA147" i="48"/>
  <c r="AZ147" i="48"/>
  <c r="BB146" i="48"/>
  <c r="BA146" i="48"/>
  <c r="AZ146" i="48"/>
  <c r="BB145" i="48"/>
  <c r="BA145" i="48"/>
  <c r="AZ145" i="48"/>
  <c r="BB144" i="48"/>
  <c r="BA144" i="48"/>
  <c r="AZ144" i="48"/>
  <c r="BB143" i="48"/>
  <c r="BA143" i="48"/>
  <c r="AZ143" i="48"/>
  <c r="BB142" i="48"/>
  <c r="BA142" i="48"/>
  <c r="AZ142" i="48"/>
  <c r="BB141" i="48"/>
  <c r="BA141" i="48"/>
  <c r="AZ141" i="48"/>
  <c r="BB140" i="48"/>
  <c r="BA140" i="48"/>
  <c r="AZ140" i="48"/>
  <c r="BB139" i="48"/>
  <c r="BA139" i="48"/>
  <c r="AZ139" i="48"/>
  <c r="BB138" i="48"/>
  <c r="BA138" i="48"/>
  <c r="AZ138" i="48"/>
  <c r="BB137" i="48"/>
  <c r="BA137" i="48"/>
  <c r="AZ137" i="48"/>
  <c r="BB136" i="48"/>
  <c r="BA136" i="48"/>
  <c r="AZ136" i="48"/>
  <c r="BB135" i="48"/>
  <c r="BA135" i="48"/>
  <c r="AZ135" i="48"/>
  <c r="BB134" i="48"/>
  <c r="BA134" i="48"/>
  <c r="AZ134" i="48"/>
  <c r="BB133" i="48"/>
  <c r="BA133" i="48"/>
  <c r="AZ133" i="48"/>
  <c r="BB132" i="48"/>
  <c r="BA132" i="48"/>
  <c r="AZ132" i="48"/>
  <c r="BB131" i="48"/>
  <c r="BA131" i="48"/>
  <c r="AZ131" i="48"/>
  <c r="BB130" i="48"/>
  <c r="BA130" i="48"/>
  <c r="AZ130" i="48"/>
  <c r="BB129" i="48"/>
  <c r="BA129" i="48"/>
  <c r="AZ129" i="48"/>
  <c r="BD128" i="48"/>
  <c r="BB128" i="48"/>
  <c r="BA128" i="48"/>
  <c r="AZ128" i="48"/>
  <c r="BB127" i="48"/>
  <c r="BA127" i="48"/>
  <c r="AZ127" i="48"/>
  <c r="BB126" i="48"/>
  <c r="BA126" i="48"/>
  <c r="AZ126" i="48"/>
  <c r="BB125" i="48"/>
  <c r="BA125" i="48"/>
  <c r="AZ125" i="48"/>
  <c r="BB124" i="48"/>
  <c r="BA124" i="48"/>
  <c r="AZ124" i="48"/>
  <c r="BB123" i="48"/>
  <c r="BA123" i="48"/>
  <c r="AZ123" i="48"/>
  <c r="BB122" i="48"/>
  <c r="BA122" i="48"/>
  <c r="AZ122" i="48"/>
  <c r="BB121" i="48"/>
  <c r="BA121" i="48"/>
  <c r="AZ121" i="48"/>
  <c r="BB120" i="48"/>
  <c r="BA120" i="48"/>
  <c r="AZ120" i="48"/>
  <c r="BC119" i="48"/>
  <c r="BB119" i="48"/>
  <c r="BA119" i="48"/>
  <c r="AZ119" i="48"/>
  <c r="BB118" i="48"/>
  <c r="BA118" i="48"/>
  <c r="AZ118" i="48"/>
  <c r="BB117" i="48"/>
  <c r="BA117" i="48"/>
  <c r="AZ117" i="48"/>
  <c r="BB116" i="48"/>
  <c r="BA116" i="48"/>
  <c r="AZ116" i="48"/>
  <c r="BB115" i="48"/>
  <c r="BA115" i="48"/>
  <c r="AZ115" i="48"/>
  <c r="BB114" i="48"/>
  <c r="BA114" i="48"/>
  <c r="AZ114" i="48"/>
  <c r="BD113" i="48"/>
  <c r="BB113" i="48"/>
  <c r="BA113" i="48"/>
  <c r="AZ113" i="48"/>
  <c r="BB112" i="48"/>
  <c r="BA112" i="48"/>
  <c r="AZ112" i="48"/>
  <c r="BB111" i="48"/>
  <c r="BA111" i="48"/>
  <c r="AZ111" i="48"/>
  <c r="BB110" i="48"/>
  <c r="BA110" i="48"/>
  <c r="AZ110" i="48"/>
  <c r="BB109" i="48"/>
  <c r="BA109" i="48"/>
  <c r="AZ109" i="48"/>
  <c r="BC108" i="48"/>
  <c r="BB108" i="48"/>
  <c r="BA108" i="48"/>
  <c r="AZ108" i="48"/>
  <c r="BB107" i="48"/>
  <c r="BA107" i="48"/>
  <c r="AZ107" i="48"/>
  <c r="BB106" i="48"/>
  <c r="BA106" i="48"/>
  <c r="AZ106" i="48"/>
  <c r="BB105" i="48"/>
  <c r="BA105" i="48"/>
  <c r="AZ105" i="48"/>
  <c r="BB104" i="48"/>
  <c r="BA104" i="48"/>
  <c r="AZ104" i="48"/>
  <c r="BB103" i="48"/>
  <c r="BA103" i="48"/>
  <c r="AZ103" i="48"/>
  <c r="BB102" i="48"/>
  <c r="BA102" i="48"/>
  <c r="AZ102" i="48"/>
  <c r="BB101" i="48"/>
  <c r="BA101" i="48"/>
  <c r="AZ101" i="48"/>
  <c r="BB100" i="48"/>
  <c r="BA100" i="48"/>
  <c r="AZ100" i="48"/>
  <c r="BB99" i="48"/>
  <c r="BA99" i="48"/>
  <c r="AZ99" i="48"/>
  <c r="BB98" i="48"/>
  <c r="BA98" i="48"/>
  <c r="AZ98" i="48"/>
  <c r="BB97" i="48"/>
  <c r="BA97" i="48"/>
  <c r="AZ97" i="48"/>
  <c r="BB96" i="48"/>
  <c r="BA96" i="48"/>
  <c r="AZ96" i="48"/>
  <c r="BB95" i="48"/>
  <c r="BA95" i="48"/>
  <c r="AZ95" i="48"/>
  <c r="BB94" i="48"/>
  <c r="BA94" i="48"/>
  <c r="AZ94" i="48"/>
  <c r="BB93" i="48"/>
  <c r="BA93" i="48"/>
  <c r="AZ93" i="48"/>
  <c r="BB92" i="48"/>
  <c r="BA92" i="48"/>
  <c r="AZ92" i="48"/>
  <c r="BB91" i="48"/>
  <c r="BA91" i="48"/>
  <c r="AZ91" i="48"/>
  <c r="BB90" i="48"/>
  <c r="BA90" i="48"/>
  <c r="AZ90" i="48"/>
  <c r="BB89" i="48"/>
  <c r="BA89" i="48"/>
  <c r="AZ89" i="48"/>
  <c r="BB88" i="48"/>
  <c r="BA88" i="48"/>
  <c r="AZ88" i="48"/>
  <c r="BB87" i="48"/>
  <c r="BA87" i="48"/>
  <c r="AZ87" i="48"/>
  <c r="BB86" i="48"/>
  <c r="BA86" i="48"/>
  <c r="AZ86" i="48"/>
  <c r="BB85" i="48"/>
  <c r="BA85" i="48"/>
  <c r="AZ85" i="48"/>
  <c r="BB84" i="48"/>
  <c r="BA84" i="48"/>
  <c r="AZ84" i="48"/>
  <c r="BB83" i="48"/>
  <c r="BA83" i="48"/>
  <c r="AZ83" i="48"/>
  <c r="BB82" i="48"/>
  <c r="BA82" i="48"/>
  <c r="AZ82" i="48"/>
  <c r="BB81" i="48"/>
  <c r="BA81" i="48"/>
  <c r="AZ81" i="48"/>
  <c r="BB80" i="48"/>
  <c r="BA80" i="48"/>
  <c r="AZ80" i="48"/>
  <c r="BB79" i="48"/>
  <c r="BA79" i="48"/>
  <c r="AZ79" i="48"/>
  <c r="BB78" i="48"/>
  <c r="BA78" i="48"/>
  <c r="AZ78" i="48"/>
  <c r="BB77" i="48"/>
  <c r="BA77" i="48"/>
  <c r="AZ77" i="48"/>
  <c r="BB76" i="48"/>
  <c r="BA76" i="48"/>
  <c r="AZ76" i="48"/>
  <c r="BB75" i="48"/>
  <c r="BA75" i="48"/>
  <c r="AZ75" i="48"/>
  <c r="BB74" i="48"/>
  <c r="BA74" i="48"/>
  <c r="AZ74" i="48"/>
  <c r="BB73" i="48"/>
  <c r="BA73" i="48"/>
  <c r="AZ73" i="48"/>
  <c r="BE94" i="48" s="1"/>
  <c r="BB72" i="48"/>
  <c r="BA72" i="48"/>
  <c r="AZ72" i="48"/>
  <c r="BD172" i="48" s="1"/>
  <c r="BB71" i="48"/>
  <c r="BA71" i="48"/>
  <c r="AZ71" i="48"/>
  <c r="BD216" i="48" s="1"/>
  <c r="BE70" i="48"/>
  <c r="BD70" i="48"/>
  <c r="BC70" i="48"/>
  <c r="C66" i="48"/>
  <c r="F66" i="48" s="1"/>
  <c r="B66" i="48"/>
  <c r="F65" i="48"/>
  <c r="C65" i="48"/>
  <c r="E65" i="48" s="1"/>
  <c r="B65" i="48"/>
  <c r="E64" i="48"/>
  <c r="C64" i="48"/>
  <c r="F64" i="48" s="1"/>
  <c r="G64" i="48" s="1"/>
  <c r="B64" i="48"/>
  <c r="E63" i="48"/>
  <c r="C63" i="48"/>
  <c r="F63" i="48" s="1"/>
  <c r="B63" i="48"/>
  <c r="E62" i="48"/>
  <c r="C62" i="48"/>
  <c r="F62" i="48" s="1"/>
  <c r="B62" i="48"/>
  <c r="C61" i="48"/>
  <c r="F61" i="48" s="1"/>
  <c r="B61" i="48"/>
  <c r="E60" i="48"/>
  <c r="C60" i="48"/>
  <c r="F60" i="48" s="1"/>
  <c r="G60" i="48" s="1"/>
  <c r="B60" i="48"/>
  <c r="C59" i="48"/>
  <c r="F59" i="48" s="1"/>
  <c r="B59" i="48"/>
  <c r="B56" i="48"/>
  <c r="E53" i="48"/>
  <c r="C53" i="48"/>
  <c r="F53" i="48" s="1"/>
  <c r="G53" i="48" s="1"/>
  <c r="B53" i="48"/>
  <c r="C52" i="48"/>
  <c r="F52" i="48" s="1"/>
  <c r="B52" i="48"/>
  <c r="C51" i="48"/>
  <c r="F51" i="48" s="1"/>
  <c r="B51" i="48"/>
  <c r="C50" i="48"/>
  <c r="F50" i="48" s="1"/>
  <c r="B50" i="48"/>
  <c r="E49" i="48"/>
  <c r="C49" i="48"/>
  <c r="F49" i="48" s="1"/>
  <c r="G49" i="48" s="1"/>
  <c r="B49" i="48"/>
  <c r="C48" i="48"/>
  <c r="F48" i="48" s="1"/>
  <c r="B48" i="48"/>
  <c r="C47" i="48"/>
  <c r="F47" i="48" s="1"/>
  <c r="B47" i="48"/>
  <c r="C46" i="48"/>
  <c r="F46" i="48" s="1"/>
  <c r="B46" i="48"/>
  <c r="B43" i="48"/>
  <c r="F40" i="48"/>
  <c r="C40" i="48"/>
  <c r="E40" i="48" s="1"/>
  <c r="B40" i="48"/>
  <c r="C39" i="48"/>
  <c r="F39" i="48" s="1"/>
  <c r="F38" i="48"/>
  <c r="G38" i="48" s="1"/>
  <c r="E38" i="48"/>
  <c r="C38" i="48"/>
  <c r="B38" i="48"/>
  <c r="F37" i="48"/>
  <c r="G37" i="48" s="1"/>
  <c r="E37" i="48"/>
  <c r="C37" i="48"/>
  <c r="B37" i="48"/>
  <c r="C36" i="48"/>
  <c r="E36" i="48" s="1"/>
  <c r="B36" i="48"/>
  <c r="C35" i="48"/>
  <c r="F35" i="48" s="1"/>
  <c r="B35" i="48"/>
  <c r="F34" i="48"/>
  <c r="G34" i="48" s="1"/>
  <c r="C34" i="48"/>
  <c r="E34" i="48" s="1"/>
  <c r="B34" i="48"/>
  <c r="F33" i="48"/>
  <c r="G33" i="48" s="1"/>
  <c r="E33" i="48"/>
  <c r="C33" i="48"/>
  <c r="B33" i="48"/>
  <c r="C32" i="48"/>
  <c r="E32" i="48" s="1"/>
  <c r="B32" i="48"/>
  <c r="F31" i="48"/>
  <c r="G31" i="48" s="1"/>
  <c r="E31" i="48"/>
  <c r="C31" i="48"/>
  <c r="B31" i="48"/>
  <c r="F30" i="48"/>
  <c r="E30" i="48"/>
  <c r="C30" i="48"/>
  <c r="B30" i="48"/>
  <c r="F29" i="48"/>
  <c r="G29" i="48" s="1"/>
  <c r="E29" i="48"/>
  <c r="C29" i="48"/>
  <c r="B29" i="48"/>
  <c r="F28" i="48"/>
  <c r="G28" i="48" s="1"/>
  <c r="E28" i="48"/>
  <c r="C28" i="48"/>
  <c r="B28" i="48"/>
  <c r="F27" i="48"/>
  <c r="G27" i="48" s="1"/>
  <c r="E27" i="48"/>
  <c r="C27" i="48"/>
  <c r="B27" i="48"/>
  <c r="F26" i="48"/>
  <c r="G26" i="48" s="1"/>
  <c r="E26" i="48"/>
  <c r="C26" i="48"/>
  <c r="B26" i="48"/>
  <c r="F25" i="48"/>
  <c r="G25" i="48" s="1"/>
  <c r="E25" i="48"/>
  <c r="C25" i="48"/>
  <c r="B25" i="48"/>
  <c r="B22" i="48"/>
  <c r="C19" i="48"/>
  <c r="F19" i="48" s="1"/>
  <c r="E18" i="48"/>
  <c r="C18" i="48"/>
  <c r="F18" i="48" s="1"/>
  <c r="C17" i="48"/>
  <c r="F17" i="48" s="1"/>
  <c r="C16" i="48"/>
  <c r="C15" i="48"/>
  <c r="E15" i="48" s="1"/>
  <c r="C14" i="48"/>
  <c r="F14" i="48" s="1"/>
  <c r="C13" i="48"/>
  <c r="E13" i="48" s="1"/>
  <c r="J12" i="48"/>
  <c r="F12" i="48"/>
  <c r="G12" i="48" s="1"/>
  <c r="E12" i="48"/>
  <c r="C12" i="48"/>
  <c r="B9" i="48"/>
  <c r="W3" i="48"/>
  <c r="BB371" i="47"/>
  <c r="BA371" i="47"/>
  <c r="AZ371" i="47"/>
  <c r="BB370" i="47"/>
  <c r="BA370" i="47"/>
  <c r="AZ370" i="47"/>
  <c r="BB369" i="47"/>
  <c r="BA369" i="47"/>
  <c r="AZ369" i="47"/>
  <c r="BB368" i="47"/>
  <c r="BA368" i="47"/>
  <c r="AZ368" i="47"/>
  <c r="BB367" i="47"/>
  <c r="BA367" i="47"/>
  <c r="AZ367" i="47"/>
  <c r="BB366" i="47"/>
  <c r="BA366" i="47"/>
  <c r="AZ366" i="47"/>
  <c r="BB365" i="47"/>
  <c r="BA365" i="47"/>
  <c r="AZ365" i="47"/>
  <c r="BB364" i="47"/>
  <c r="BA364" i="47"/>
  <c r="AZ364" i="47"/>
  <c r="BB363" i="47"/>
  <c r="BA363" i="47"/>
  <c r="AZ363" i="47"/>
  <c r="BB362" i="47"/>
  <c r="BA362" i="47"/>
  <c r="AZ362" i="47"/>
  <c r="BB361" i="47"/>
  <c r="BA361" i="47"/>
  <c r="AZ361" i="47"/>
  <c r="BB360" i="47"/>
  <c r="BA360" i="47"/>
  <c r="AZ360" i="47"/>
  <c r="BB359" i="47"/>
  <c r="BA359" i="47"/>
  <c r="AZ359" i="47"/>
  <c r="BB358" i="47"/>
  <c r="BA358" i="47"/>
  <c r="AZ358" i="47"/>
  <c r="BB357" i="47"/>
  <c r="BA357" i="47"/>
  <c r="AZ357" i="47"/>
  <c r="BB356" i="47"/>
  <c r="BA356" i="47"/>
  <c r="AZ356" i="47"/>
  <c r="BB355" i="47"/>
  <c r="BA355" i="47"/>
  <c r="AZ355" i="47"/>
  <c r="BB354" i="47"/>
  <c r="BA354" i="47"/>
  <c r="AZ354" i="47"/>
  <c r="BB353" i="47"/>
  <c r="BA353" i="47"/>
  <c r="AZ353" i="47"/>
  <c r="BB352" i="47"/>
  <c r="BA352" i="47"/>
  <c r="AZ352" i="47"/>
  <c r="BB351" i="47"/>
  <c r="BA351" i="47"/>
  <c r="AZ351" i="47"/>
  <c r="BB350" i="47"/>
  <c r="BA350" i="47"/>
  <c r="AZ350" i="47"/>
  <c r="BB349" i="47"/>
  <c r="BA349" i="47"/>
  <c r="AZ349" i="47"/>
  <c r="BB348" i="47"/>
  <c r="BA348" i="47"/>
  <c r="AZ348" i="47"/>
  <c r="BB347" i="47"/>
  <c r="BA347" i="47"/>
  <c r="AZ347" i="47"/>
  <c r="BB346" i="47"/>
  <c r="BA346" i="47"/>
  <c r="AZ346" i="47"/>
  <c r="BB345" i="47"/>
  <c r="BA345" i="47"/>
  <c r="AZ345" i="47"/>
  <c r="BB344" i="47"/>
  <c r="BA344" i="47"/>
  <c r="AZ344" i="47"/>
  <c r="BB343" i="47"/>
  <c r="BA343" i="47"/>
  <c r="AZ343" i="47"/>
  <c r="BB342" i="47"/>
  <c r="BA342" i="47"/>
  <c r="AZ342" i="47"/>
  <c r="BB341" i="47"/>
  <c r="BA341" i="47"/>
  <c r="AZ341" i="47"/>
  <c r="BB340" i="47"/>
  <c r="BA340" i="47"/>
  <c r="AZ340" i="47"/>
  <c r="BB339" i="47"/>
  <c r="BA339" i="47"/>
  <c r="AZ339" i="47"/>
  <c r="BB338" i="47"/>
  <c r="BA338" i="47"/>
  <c r="AZ338" i="47"/>
  <c r="BB337" i="47"/>
  <c r="BA337" i="47"/>
  <c r="AZ337" i="47"/>
  <c r="BB336" i="47"/>
  <c r="BA336" i="47"/>
  <c r="AZ336" i="47"/>
  <c r="BB335" i="47"/>
  <c r="BA335" i="47"/>
  <c r="AZ335" i="47"/>
  <c r="BB334" i="47"/>
  <c r="BA334" i="47"/>
  <c r="AZ334" i="47"/>
  <c r="BB333" i="47"/>
  <c r="BA333" i="47"/>
  <c r="AZ333" i="47"/>
  <c r="BB332" i="47"/>
  <c r="BA332" i="47"/>
  <c r="AZ332" i="47"/>
  <c r="BB331" i="47"/>
  <c r="BA331" i="47"/>
  <c r="AZ331" i="47"/>
  <c r="BB330" i="47"/>
  <c r="BA330" i="47"/>
  <c r="AZ330" i="47"/>
  <c r="BB329" i="47"/>
  <c r="BA329" i="47"/>
  <c r="AZ329" i="47"/>
  <c r="BB328" i="47"/>
  <c r="BA328" i="47"/>
  <c r="AZ328" i="47"/>
  <c r="BB327" i="47"/>
  <c r="BA327" i="47"/>
  <c r="AZ327" i="47"/>
  <c r="BB326" i="47"/>
  <c r="BA326" i="47"/>
  <c r="AZ326" i="47"/>
  <c r="BB325" i="47"/>
  <c r="BA325" i="47"/>
  <c r="AZ325" i="47"/>
  <c r="BB324" i="47"/>
  <c r="BA324" i="47"/>
  <c r="AZ324" i="47"/>
  <c r="BB323" i="47"/>
  <c r="BA323" i="47"/>
  <c r="AZ323" i="47"/>
  <c r="BB322" i="47"/>
  <c r="BA322" i="47"/>
  <c r="AZ322" i="47"/>
  <c r="BB321" i="47"/>
  <c r="BA321" i="47"/>
  <c r="AZ321" i="47"/>
  <c r="BB320" i="47"/>
  <c r="BA320" i="47"/>
  <c r="AZ320" i="47"/>
  <c r="BB319" i="47"/>
  <c r="BA319" i="47"/>
  <c r="AZ319" i="47"/>
  <c r="BB318" i="47"/>
  <c r="BA318" i="47"/>
  <c r="AZ318" i="47"/>
  <c r="BB317" i="47"/>
  <c r="BA317" i="47"/>
  <c r="AZ317" i="47"/>
  <c r="BB316" i="47"/>
  <c r="BA316" i="47"/>
  <c r="AZ316" i="47"/>
  <c r="BB315" i="47"/>
  <c r="BA315" i="47"/>
  <c r="AZ315" i="47"/>
  <c r="BB314" i="47"/>
  <c r="BA314" i="47"/>
  <c r="AZ314" i="47"/>
  <c r="BB313" i="47"/>
  <c r="BA313" i="47"/>
  <c r="AZ313" i="47"/>
  <c r="BB312" i="47"/>
  <c r="BA312" i="47"/>
  <c r="AZ312" i="47"/>
  <c r="BB311" i="47"/>
  <c r="BA311" i="47"/>
  <c r="AZ311" i="47"/>
  <c r="BB310" i="47"/>
  <c r="BA310" i="47"/>
  <c r="AZ310" i="47"/>
  <c r="BB309" i="47"/>
  <c r="BA309" i="47"/>
  <c r="AZ309" i="47"/>
  <c r="BB308" i="47"/>
  <c r="BA308" i="47"/>
  <c r="AZ308" i="47"/>
  <c r="BB307" i="47"/>
  <c r="BA307" i="47"/>
  <c r="AZ307" i="47"/>
  <c r="BB306" i="47"/>
  <c r="BA306" i="47"/>
  <c r="AZ306" i="47"/>
  <c r="BB305" i="47"/>
  <c r="BA305" i="47"/>
  <c r="AZ305" i="47"/>
  <c r="BB304" i="47"/>
  <c r="BA304" i="47"/>
  <c r="AZ304" i="47"/>
  <c r="BB303" i="47"/>
  <c r="BA303" i="47"/>
  <c r="AZ303" i="47"/>
  <c r="BB302" i="47"/>
  <c r="BA302" i="47"/>
  <c r="AZ302" i="47"/>
  <c r="BB301" i="47"/>
  <c r="BA301" i="47"/>
  <c r="AZ301" i="47"/>
  <c r="BB300" i="47"/>
  <c r="BA300" i="47"/>
  <c r="AZ300" i="47"/>
  <c r="BB299" i="47"/>
  <c r="BA299" i="47"/>
  <c r="AZ299" i="47"/>
  <c r="BB298" i="47"/>
  <c r="BA298" i="47"/>
  <c r="AZ298" i="47"/>
  <c r="BB297" i="47"/>
  <c r="BA297" i="47"/>
  <c r="AZ297" i="47"/>
  <c r="BB296" i="47"/>
  <c r="BA296" i="47"/>
  <c r="AZ296" i="47"/>
  <c r="BB295" i="47"/>
  <c r="BA295" i="47"/>
  <c r="AZ295" i="47"/>
  <c r="BB294" i="47"/>
  <c r="BA294" i="47"/>
  <c r="AZ294" i="47"/>
  <c r="BB293" i="47"/>
  <c r="BA293" i="47"/>
  <c r="AZ293" i="47"/>
  <c r="BB292" i="47"/>
  <c r="BA292" i="47"/>
  <c r="AZ292" i="47"/>
  <c r="BB291" i="47"/>
  <c r="BA291" i="47"/>
  <c r="AZ291" i="47"/>
  <c r="BB290" i="47"/>
  <c r="BA290" i="47"/>
  <c r="AZ290" i="47"/>
  <c r="BB289" i="47"/>
  <c r="BA289" i="47"/>
  <c r="AZ289" i="47"/>
  <c r="BB288" i="47"/>
  <c r="BA288" i="47"/>
  <c r="AZ288" i="47"/>
  <c r="BB287" i="47"/>
  <c r="BA287" i="47"/>
  <c r="AZ287" i="47"/>
  <c r="BB286" i="47"/>
  <c r="BA286" i="47"/>
  <c r="AZ286" i="47"/>
  <c r="BB285" i="47"/>
  <c r="BA285" i="47"/>
  <c r="AZ285" i="47"/>
  <c r="BB284" i="47"/>
  <c r="BA284" i="47"/>
  <c r="AZ284" i="47"/>
  <c r="BB283" i="47"/>
  <c r="BA283" i="47"/>
  <c r="AZ283" i="47"/>
  <c r="BB282" i="47"/>
  <c r="BA282" i="47"/>
  <c r="AZ282" i="47"/>
  <c r="BB281" i="47"/>
  <c r="BA281" i="47"/>
  <c r="AZ281" i="47"/>
  <c r="BB280" i="47"/>
  <c r="BA280" i="47"/>
  <c r="AZ280" i="47"/>
  <c r="BB279" i="47"/>
  <c r="BA279" i="47"/>
  <c r="AZ279" i="47"/>
  <c r="BB278" i="47"/>
  <c r="BA278" i="47"/>
  <c r="AZ278" i="47"/>
  <c r="BB277" i="47"/>
  <c r="BA277" i="47"/>
  <c r="AZ277" i="47"/>
  <c r="BB276" i="47"/>
  <c r="BA276" i="47"/>
  <c r="AZ276" i="47"/>
  <c r="BB275" i="47"/>
  <c r="BA275" i="47"/>
  <c r="AZ275" i="47"/>
  <c r="BB274" i="47"/>
  <c r="BA274" i="47"/>
  <c r="AZ274" i="47"/>
  <c r="BB273" i="47"/>
  <c r="BA273" i="47"/>
  <c r="AZ273" i="47"/>
  <c r="BB272" i="47"/>
  <c r="BA272" i="47"/>
  <c r="AZ272" i="47"/>
  <c r="BB271" i="47"/>
  <c r="BA271" i="47"/>
  <c r="AZ271" i="47"/>
  <c r="BB270" i="47"/>
  <c r="BA270" i="47"/>
  <c r="AZ270" i="47"/>
  <c r="BB269" i="47"/>
  <c r="BA269" i="47"/>
  <c r="AZ269" i="47"/>
  <c r="BB268" i="47"/>
  <c r="BA268" i="47"/>
  <c r="AZ268" i="47"/>
  <c r="BB267" i="47"/>
  <c r="BA267" i="47"/>
  <c r="AZ267" i="47"/>
  <c r="BB266" i="47"/>
  <c r="BA266" i="47"/>
  <c r="AZ266" i="47"/>
  <c r="BB265" i="47"/>
  <c r="BA265" i="47"/>
  <c r="AZ265" i="47"/>
  <c r="BB264" i="47"/>
  <c r="BA264" i="47"/>
  <c r="AZ264" i="47"/>
  <c r="BB263" i="47"/>
  <c r="BA263" i="47"/>
  <c r="AZ263" i="47"/>
  <c r="BB262" i="47"/>
  <c r="BA262" i="47"/>
  <c r="AZ262" i="47"/>
  <c r="BB261" i="47"/>
  <c r="BA261" i="47"/>
  <c r="AZ261" i="47"/>
  <c r="BB260" i="47"/>
  <c r="BA260" i="47"/>
  <c r="AZ260" i="47"/>
  <c r="BB259" i="47"/>
  <c r="BA259" i="47"/>
  <c r="AZ259" i="47"/>
  <c r="BB258" i="47"/>
  <c r="BA258" i="47"/>
  <c r="AZ258" i="47"/>
  <c r="BB257" i="47"/>
  <c r="BA257" i="47"/>
  <c r="AZ257" i="47"/>
  <c r="BB256" i="47"/>
  <c r="BA256" i="47"/>
  <c r="AZ256" i="47"/>
  <c r="BB255" i="47"/>
  <c r="BA255" i="47"/>
  <c r="AZ255" i="47"/>
  <c r="BB254" i="47"/>
  <c r="BA254" i="47"/>
  <c r="AZ254" i="47"/>
  <c r="BB253" i="47"/>
  <c r="BA253" i="47"/>
  <c r="AZ253" i="47"/>
  <c r="BB252" i="47"/>
  <c r="BA252" i="47"/>
  <c r="AZ252" i="47"/>
  <c r="BB251" i="47"/>
  <c r="BA251" i="47"/>
  <c r="AZ251" i="47"/>
  <c r="BB250" i="47"/>
  <c r="BA250" i="47"/>
  <c r="AZ250" i="47"/>
  <c r="BD249" i="47"/>
  <c r="BB249" i="47"/>
  <c r="BA249" i="47"/>
  <c r="AZ249" i="47"/>
  <c r="BB248" i="47"/>
  <c r="BA248" i="47"/>
  <c r="AZ248" i="47"/>
  <c r="BD247" i="47"/>
  <c r="BB247" i="47"/>
  <c r="BA247" i="47"/>
  <c r="AZ247" i="47"/>
  <c r="BB246" i="47"/>
  <c r="BA246" i="47"/>
  <c r="AZ246" i="47"/>
  <c r="BD245" i="47"/>
  <c r="BC245" i="47"/>
  <c r="BB245" i="47"/>
  <c r="BA245" i="47"/>
  <c r="AZ245" i="47"/>
  <c r="BC244" i="47"/>
  <c r="BB244" i="47"/>
  <c r="BA244" i="47"/>
  <c r="AZ244" i="47"/>
  <c r="BD243" i="47"/>
  <c r="BC243" i="47"/>
  <c r="BB243" i="47"/>
  <c r="BA243" i="47"/>
  <c r="AZ243" i="47"/>
  <c r="BE242" i="47"/>
  <c r="BC242" i="47"/>
  <c r="BB242" i="47"/>
  <c r="BA242" i="47"/>
  <c r="AZ242" i="47"/>
  <c r="BD241" i="47"/>
  <c r="BC241" i="47"/>
  <c r="BB241" i="47"/>
  <c r="BA241" i="47"/>
  <c r="AZ241" i="47"/>
  <c r="BE240" i="47"/>
  <c r="BC240" i="47"/>
  <c r="BB240" i="47"/>
  <c r="BA240" i="47"/>
  <c r="AZ240" i="47"/>
  <c r="BD239" i="47"/>
  <c r="BC239" i="47"/>
  <c r="BB239" i="47"/>
  <c r="BA239" i="47"/>
  <c r="AZ239" i="47"/>
  <c r="BE238" i="47"/>
  <c r="BC238" i="47"/>
  <c r="BB238" i="47"/>
  <c r="BA238" i="47"/>
  <c r="AZ238" i="47"/>
  <c r="BD237" i="47"/>
  <c r="BC237" i="47"/>
  <c r="BB237" i="47"/>
  <c r="BA237" i="47"/>
  <c r="AZ237" i="47"/>
  <c r="BE236" i="47"/>
  <c r="BC236" i="47"/>
  <c r="BB236" i="47"/>
  <c r="BA236" i="47"/>
  <c r="AZ236" i="47"/>
  <c r="BD235" i="47"/>
  <c r="BC235" i="47"/>
  <c r="BB235" i="47"/>
  <c r="BA235" i="47"/>
  <c r="AZ235" i="47"/>
  <c r="BE234" i="47"/>
  <c r="BC234" i="47"/>
  <c r="BB234" i="47"/>
  <c r="BA234" i="47"/>
  <c r="AZ234" i="47"/>
  <c r="BD233" i="47"/>
  <c r="BC233" i="47"/>
  <c r="BB233" i="47"/>
  <c r="BA233" i="47"/>
  <c r="AZ233" i="47"/>
  <c r="BE232" i="47"/>
  <c r="BC232" i="47"/>
  <c r="BB232" i="47"/>
  <c r="BA232" i="47"/>
  <c r="AZ232" i="47"/>
  <c r="BD231" i="47"/>
  <c r="BC231" i="47"/>
  <c r="BB231" i="47"/>
  <c r="BA231" i="47"/>
  <c r="AZ231" i="47"/>
  <c r="BE230" i="47"/>
  <c r="BC230" i="47"/>
  <c r="BB230" i="47"/>
  <c r="BA230" i="47"/>
  <c r="AZ230" i="47"/>
  <c r="BD229" i="47"/>
  <c r="BC229" i="47"/>
  <c r="BB229" i="47"/>
  <c r="BA229" i="47"/>
  <c r="AZ229" i="47"/>
  <c r="BE228" i="47"/>
  <c r="BC228" i="47"/>
  <c r="BB228" i="47"/>
  <c r="BA228" i="47"/>
  <c r="AZ228" i="47"/>
  <c r="BD227" i="47"/>
  <c r="BC227" i="47"/>
  <c r="BB227" i="47"/>
  <c r="BA227" i="47"/>
  <c r="AZ227" i="47"/>
  <c r="BE226" i="47"/>
  <c r="BD226" i="47"/>
  <c r="BC226" i="47"/>
  <c r="BB226" i="47"/>
  <c r="BA226" i="47"/>
  <c r="AZ226" i="47"/>
  <c r="BE225" i="47"/>
  <c r="BD225" i="47"/>
  <c r="BC225" i="47"/>
  <c r="BB225" i="47"/>
  <c r="BA225" i="47"/>
  <c r="AZ225" i="47"/>
  <c r="BE224" i="47"/>
  <c r="BD224" i="47"/>
  <c r="BC224" i="47"/>
  <c r="BB224" i="47"/>
  <c r="BA224" i="47"/>
  <c r="AZ224" i="47"/>
  <c r="BE223" i="47"/>
  <c r="BD223" i="47"/>
  <c r="BC223" i="47"/>
  <c r="BB223" i="47"/>
  <c r="BA223" i="47"/>
  <c r="AZ223" i="47"/>
  <c r="BE222" i="47"/>
  <c r="BD222" i="47"/>
  <c r="BC222" i="47"/>
  <c r="BB222" i="47"/>
  <c r="BA222" i="47"/>
  <c r="AZ222" i="47"/>
  <c r="BE221" i="47"/>
  <c r="BD221" i="47"/>
  <c r="BC221" i="47"/>
  <c r="BB221" i="47"/>
  <c r="BA221" i="47"/>
  <c r="AZ221" i="47"/>
  <c r="BE220" i="47"/>
  <c r="BD220" i="47"/>
  <c r="BC220" i="47"/>
  <c r="BB220" i="47"/>
  <c r="BA220" i="47"/>
  <c r="AZ220" i="47"/>
  <c r="BE219" i="47"/>
  <c r="BD219" i="47"/>
  <c r="BC219" i="47"/>
  <c r="BB219" i="47"/>
  <c r="BA219" i="47"/>
  <c r="AZ219" i="47"/>
  <c r="BE218" i="47"/>
  <c r="BD218" i="47"/>
  <c r="BC218" i="47"/>
  <c r="BB218" i="47"/>
  <c r="BA218" i="47"/>
  <c r="AZ218" i="47"/>
  <c r="BE217" i="47"/>
  <c r="BD217" i="47"/>
  <c r="BC217" i="47"/>
  <c r="BB217" i="47"/>
  <c r="BA217" i="47"/>
  <c r="AZ217" i="47"/>
  <c r="BE216" i="47"/>
  <c r="BD216" i="47"/>
  <c r="BC216" i="47"/>
  <c r="BB216" i="47"/>
  <c r="BA216" i="47"/>
  <c r="AZ216" i="47"/>
  <c r="BE215" i="47"/>
  <c r="BD215" i="47"/>
  <c r="BC215" i="47"/>
  <c r="BB215" i="47"/>
  <c r="BA215" i="47"/>
  <c r="AZ215" i="47"/>
  <c r="BE214" i="47"/>
  <c r="BD214" i="47"/>
  <c r="BC214" i="47"/>
  <c r="BB214" i="47"/>
  <c r="BA214" i="47"/>
  <c r="AZ214" i="47"/>
  <c r="BE213" i="47"/>
  <c r="BD213" i="47"/>
  <c r="BC213" i="47"/>
  <c r="BB213" i="47"/>
  <c r="BA213" i="47"/>
  <c r="AZ213" i="47"/>
  <c r="BE212" i="47"/>
  <c r="BD212" i="47"/>
  <c r="BC212" i="47"/>
  <c r="BB212" i="47"/>
  <c r="BA212" i="47"/>
  <c r="AZ212" i="47"/>
  <c r="BE211" i="47"/>
  <c r="BD211" i="47"/>
  <c r="BC211" i="47"/>
  <c r="BB211" i="47"/>
  <c r="BA211" i="47"/>
  <c r="AZ211" i="47"/>
  <c r="BE210" i="47"/>
  <c r="BD210" i="47"/>
  <c r="BC210" i="47"/>
  <c r="BB210" i="47"/>
  <c r="BA210" i="47"/>
  <c r="AZ210" i="47"/>
  <c r="BE209" i="47"/>
  <c r="BD209" i="47"/>
  <c r="BC209" i="47"/>
  <c r="BB209" i="47"/>
  <c r="BA209" i="47"/>
  <c r="AZ209" i="47"/>
  <c r="BE208" i="47"/>
  <c r="BD208" i="47"/>
  <c r="BC208" i="47"/>
  <c r="BB208" i="47"/>
  <c r="BA208" i="47"/>
  <c r="AZ208" i="47"/>
  <c r="BE207" i="47"/>
  <c r="BD207" i="47"/>
  <c r="BC207" i="47"/>
  <c r="BB207" i="47"/>
  <c r="BA207" i="47"/>
  <c r="AZ207" i="47"/>
  <c r="BE206" i="47"/>
  <c r="BD206" i="47"/>
  <c r="BC206" i="47"/>
  <c r="BB206" i="47"/>
  <c r="BA206" i="47"/>
  <c r="AZ206" i="47"/>
  <c r="BE205" i="47"/>
  <c r="BD205" i="47"/>
  <c r="BC205" i="47"/>
  <c r="BB205" i="47"/>
  <c r="BA205" i="47"/>
  <c r="AZ205" i="47"/>
  <c r="BE204" i="47"/>
  <c r="BD204" i="47"/>
  <c r="BC204" i="47"/>
  <c r="BB204" i="47"/>
  <c r="BA204" i="47"/>
  <c r="AZ204" i="47"/>
  <c r="BE203" i="47"/>
  <c r="BD203" i="47"/>
  <c r="BC203" i="47"/>
  <c r="BB203" i="47"/>
  <c r="BA203" i="47"/>
  <c r="AZ203" i="47"/>
  <c r="BE202" i="47"/>
  <c r="BD202" i="47"/>
  <c r="BC202" i="47"/>
  <c r="BB202" i="47"/>
  <c r="BA202" i="47"/>
  <c r="AZ202" i="47"/>
  <c r="BE201" i="47"/>
  <c r="BD201" i="47"/>
  <c r="BC201" i="47"/>
  <c r="BB201" i="47"/>
  <c r="BA201" i="47"/>
  <c r="AZ201" i="47"/>
  <c r="BE200" i="47"/>
  <c r="BD200" i="47"/>
  <c r="BC200" i="47"/>
  <c r="BB200" i="47"/>
  <c r="BA200" i="47"/>
  <c r="AZ200" i="47"/>
  <c r="BE199" i="47"/>
  <c r="BD199" i="47"/>
  <c r="BC199" i="47"/>
  <c r="BB199" i="47"/>
  <c r="BA199" i="47"/>
  <c r="AZ199" i="47"/>
  <c r="BE198" i="47"/>
  <c r="BD198" i="47"/>
  <c r="BC198" i="47"/>
  <c r="BB198" i="47"/>
  <c r="BA198" i="47"/>
  <c r="AZ198" i="47"/>
  <c r="BE197" i="47"/>
  <c r="BD197" i="47"/>
  <c r="BC197" i="47"/>
  <c r="BB197" i="47"/>
  <c r="BA197" i="47"/>
  <c r="AZ197" i="47"/>
  <c r="BE196" i="47"/>
  <c r="BD196" i="47"/>
  <c r="BC196" i="47"/>
  <c r="BB196" i="47"/>
  <c r="BA196" i="47"/>
  <c r="AZ196" i="47"/>
  <c r="BE195" i="47"/>
  <c r="BD195" i="47"/>
  <c r="BC195" i="47"/>
  <c r="BB195" i="47"/>
  <c r="BA195" i="47"/>
  <c r="AZ195" i="47"/>
  <c r="BE194" i="47"/>
  <c r="BD194" i="47"/>
  <c r="BC194" i="47"/>
  <c r="BB194" i="47"/>
  <c r="BA194" i="47"/>
  <c r="AZ194" i="47"/>
  <c r="BE193" i="47"/>
  <c r="BD193" i="47"/>
  <c r="BC193" i="47"/>
  <c r="BB193" i="47"/>
  <c r="BA193" i="47"/>
  <c r="AZ193" i="47"/>
  <c r="BE192" i="47"/>
  <c r="BD192" i="47"/>
  <c r="BC192" i="47"/>
  <c r="BB192" i="47"/>
  <c r="BA192" i="47"/>
  <c r="AZ192" i="47"/>
  <c r="BE191" i="47"/>
  <c r="BD191" i="47"/>
  <c r="BC191" i="47"/>
  <c r="BB191" i="47"/>
  <c r="BA191" i="47"/>
  <c r="AZ191" i="47"/>
  <c r="BE190" i="47"/>
  <c r="BD190" i="47"/>
  <c r="BC190" i="47"/>
  <c r="BB190" i="47"/>
  <c r="BA190" i="47"/>
  <c r="AZ190" i="47"/>
  <c r="BE189" i="47"/>
  <c r="BD189" i="47"/>
  <c r="BC189" i="47"/>
  <c r="BB189" i="47"/>
  <c r="BA189" i="47"/>
  <c r="AZ189" i="47"/>
  <c r="BE188" i="47"/>
  <c r="BD188" i="47"/>
  <c r="BC188" i="47"/>
  <c r="BB188" i="47"/>
  <c r="BA188" i="47"/>
  <c r="AZ188" i="47"/>
  <c r="BE187" i="47"/>
  <c r="BD187" i="47"/>
  <c r="BC187" i="47"/>
  <c r="BB187" i="47"/>
  <c r="BA187" i="47"/>
  <c r="AZ187" i="47"/>
  <c r="BE186" i="47"/>
  <c r="BD186" i="47"/>
  <c r="BC186" i="47"/>
  <c r="BB186" i="47"/>
  <c r="BA186" i="47"/>
  <c r="AZ186" i="47"/>
  <c r="BE185" i="47"/>
  <c r="BD185" i="47"/>
  <c r="BC185" i="47"/>
  <c r="BB185" i="47"/>
  <c r="BA185" i="47"/>
  <c r="AZ185" i="47"/>
  <c r="BE184" i="47"/>
  <c r="BD184" i="47"/>
  <c r="BC184" i="47"/>
  <c r="BB184" i="47"/>
  <c r="BA184" i="47"/>
  <c r="AZ184" i="47"/>
  <c r="BE183" i="47"/>
  <c r="BD183" i="47"/>
  <c r="BC183" i="47"/>
  <c r="BB183" i="47"/>
  <c r="BA183" i="47"/>
  <c r="AZ183" i="47"/>
  <c r="BE182" i="47"/>
  <c r="BD182" i="47"/>
  <c r="BC182" i="47"/>
  <c r="BB182" i="47"/>
  <c r="BA182" i="47"/>
  <c r="AZ182" i="47"/>
  <c r="BE181" i="47"/>
  <c r="BD181" i="47"/>
  <c r="BC181" i="47"/>
  <c r="BB181" i="47"/>
  <c r="BA181" i="47"/>
  <c r="AZ181" i="47"/>
  <c r="BE180" i="47"/>
  <c r="BD180" i="47"/>
  <c r="BC180" i="47"/>
  <c r="BB180" i="47"/>
  <c r="BA180" i="47"/>
  <c r="AZ180" i="47"/>
  <c r="BE179" i="47"/>
  <c r="BD179" i="47"/>
  <c r="BC179" i="47"/>
  <c r="BB179" i="47"/>
  <c r="BA179" i="47"/>
  <c r="AZ179" i="47"/>
  <c r="BE178" i="47"/>
  <c r="BD178" i="47"/>
  <c r="BC178" i="47"/>
  <c r="BB178" i="47"/>
  <c r="BA178" i="47"/>
  <c r="AZ178" i="47"/>
  <c r="BE177" i="47"/>
  <c r="BD177" i="47"/>
  <c r="BC177" i="47"/>
  <c r="BB177" i="47"/>
  <c r="BA177" i="47"/>
  <c r="AZ177" i="47"/>
  <c r="BE176" i="47"/>
  <c r="BD176" i="47"/>
  <c r="BC176" i="47"/>
  <c r="BB176" i="47"/>
  <c r="BA176" i="47"/>
  <c r="AZ176" i="47"/>
  <c r="BE175" i="47"/>
  <c r="BD175" i="47"/>
  <c r="BC175" i="47"/>
  <c r="BB175" i="47"/>
  <c r="BA175" i="47"/>
  <c r="AZ175" i="47"/>
  <c r="BE174" i="47"/>
  <c r="BD174" i="47"/>
  <c r="BC174" i="47"/>
  <c r="BB174" i="47"/>
  <c r="BA174" i="47"/>
  <c r="AZ174" i="47"/>
  <c r="BE173" i="47"/>
  <c r="BD173" i="47"/>
  <c r="BC173" i="47"/>
  <c r="BB173" i="47"/>
  <c r="BA173" i="47"/>
  <c r="AZ173" i="47"/>
  <c r="BE172" i="47"/>
  <c r="BD172" i="47"/>
  <c r="BC172" i="47"/>
  <c r="BB172" i="47"/>
  <c r="BA172" i="47"/>
  <c r="AZ172" i="47"/>
  <c r="BE171" i="47"/>
  <c r="BD171" i="47"/>
  <c r="BC171" i="47"/>
  <c r="BB171" i="47"/>
  <c r="BA171" i="47"/>
  <c r="AZ171" i="47"/>
  <c r="BE170" i="47"/>
  <c r="BD170" i="47"/>
  <c r="BC170" i="47"/>
  <c r="BB170" i="47"/>
  <c r="BA170" i="47"/>
  <c r="AZ170" i="47"/>
  <c r="BE169" i="47"/>
  <c r="BD169" i="47"/>
  <c r="BC169" i="47"/>
  <c r="BB169" i="47"/>
  <c r="BA169" i="47"/>
  <c r="AZ169" i="47"/>
  <c r="BE168" i="47"/>
  <c r="BD168" i="47"/>
  <c r="BC168" i="47"/>
  <c r="BB168" i="47"/>
  <c r="BA168" i="47"/>
  <c r="AZ168" i="47"/>
  <c r="BE167" i="47"/>
  <c r="BD167" i="47"/>
  <c r="BC167" i="47"/>
  <c r="BB167" i="47"/>
  <c r="BA167" i="47"/>
  <c r="AZ167" i="47"/>
  <c r="BE166" i="47"/>
  <c r="BD166" i="47"/>
  <c r="BC166" i="47"/>
  <c r="BB166" i="47"/>
  <c r="BA166" i="47"/>
  <c r="AZ166" i="47"/>
  <c r="BE165" i="47"/>
  <c r="BD165" i="47"/>
  <c r="BC165" i="47"/>
  <c r="BB165" i="47"/>
  <c r="BA165" i="47"/>
  <c r="AZ165" i="47"/>
  <c r="BE164" i="47"/>
  <c r="BD164" i="47"/>
  <c r="BC164" i="47"/>
  <c r="BB164" i="47"/>
  <c r="BA164" i="47"/>
  <c r="AZ164" i="47"/>
  <c r="BE163" i="47"/>
  <c r="BD163" i="47"/>
  <c r="BC163" i="47"/>
  <c r="BB163" i="47"/>
  <c r="BA163" i="47"/>
  <c r="AZ163" i="47"/>
  <c r="BE162" i="47"/>
  <c r="BD162" i="47"/>
  <c r="BC162" i="47"/>
  <c r="BB162" i="47"/>
  <c r="BA162" i="47"/>
  <c r="AZ162" i="47"/>
  <c r="BE161" i="47"/>
  <c r="BD161" i="47"/>
  <c r="BC161" i="47"/>
  <c r="BB161" i="47"/>
  <c r="BA161" i="47"/>
  <c r="AZ161" i="47"/>
  <c r="BE160" i="47"/>
  <c r="BD160" i="47"/>
  <c r="BC160" i="47"/>
  <c r="BB160" i="47"/>
  <c r="BA160" i="47"/>
  <c r="AZ160" i="47"/>
  <c r="BE159" i="47"/>
  <c r="BD159" i="47"/>
  <c r="BC159" i="47"/>
  <c r="BB159" i="47"/>
  <c r="BA159" i="47"/>
  <c r="AZ159" i="47"/>
  <c r="BE158" i="47"/>
  <c r="BD158" i="47"/>
  <c r="BC158" i="47"/>
  <c r="BB158" i="47"/>
  <c r="BA158" i="47"/>
  <c r="AZ158" i="47"/>
  <c r="BE157" i="47"/>
  <c r="BD157" i="47"/>
  <c r="BC157" i="47"/>
  <c r="BB157" i="47"/>
  <c r="BA157" i="47"/>
  <c r="AZ157" i="47"/>
  <c r="BE156" i="47"/>
  <c r="BD156" i="47"/>
  <c r="BC156" i="47"/>
  <c r="BB156" i="47"/>
  <c r="BA156" i="47"/>
  <c r="AZ156" i="47"/>
  <c r="BE155" i="47"/>
  <c r="BD155" i="47"/>
  <c r="BC155" i="47"/>
  <c r="BB155" i="47"/>
  <c r="BA155" i="47"/>
  <c r="AZ155" i="47"/>
  <c r="BE154" i="47"/>
  <c r="BD154" i="47"/>
  <c r="BC154" i="47"/>
  <c r="BB154" i="47"/>
  <c r="BA154" i="47"/>
  <c r="AZ154" i="47"/>
  <c r="BE153" i="47"/>
  <c r="BD153" i="47"/>
  <c r="BC153" i="47"/>
  <c r="BB153" i="47"/>
  <c r="BA153" i="47"/>
  <c r="AZ153" i="47"/>
  <c r="BE152" i="47"/>
  <c r="BD152" i="47"/>
  <c r="BC152" i="47"/>
  <c r="BB152" i="47"/>
  <c r="BA152" i="47"/>
  <c r="AZ152" i="47"/>
  <c r="BE151" i="47"/>
  <c r="BD151" i="47"/>
  <c r="BC151" i="47"/>
  <c r="BB151" i="47"/>
  <c r="BA151" i="47"/>
  <c r="AZ151" i="47"/>
  <c r="BE150" i="47"/>
  <c r="BD150" i="47"/>
  <c r="BC150" i="47"/>
  <c r="BB150" i="47"/>
  <c r="BA150" i="47"/>
  <c r="AZ150" i="47"/>
  <c r="BE149" i="47"/>
  <c r="BD149" i="47"/>
  <c r="BC149" i="47"/>
  <c r="BB149" i="47"/>
  <c r="BA149" i="47"/>
  <c r="AZ149" i="47"/>
  <c r="BE148" i="47"/>
  <c r="BD148" i="47"/>
  <c r="BC148" i="47"/>
  <c r="BB148" i="47"/>
  <c r="BA148" i="47"/>
  <c r="AZ148" i="47"/>
  <c r="BE147" i="47"/>
  <c r="BD147" i="47"/>
  <c r="BC147" i="47"/>
  <c r="BB147" i="47"/>
  <c r="BA147" i="47"/>
  <c r="AZ147" i="47"/>
  <c r="BE146" i="47"/>
  <c r="BD146" i="47"/>
  <c r="BC146" i="47"/>
  <c r="BB146" i="47"/>
  <c r="BA146" i="47"/>
  <c r="AZ146" i="47"/>
  <c r="BE145" i="47"/>
  <c r="BD145" i="47"/>
  <c r="BC145" i="47"/>
  <c r="BB145" i="47"/>
  <c r="BA145" i="47"/>
  <c r="AZ145" i="47"/>
  <c r="BE144" i="47"/>
  <c r="BD144" i="47"/>
  <c r="BC144" i="47"/>
  <c r="BB144" i="47"/>
  <c r="BA144" i="47"/>
  <c r="AZ144" i="47"/>
  <c r="BE143" i="47"/>
  <c r="BD143" i="47"/>
  <c r="BC143" i="47"/>
  <c r="BB143" i="47"/>
  <c r="BA143" i="47"/>
  <c r="AZ143" i="47"/>
  <c r="BE142" i="47"/>
  <c r="BD142" i="47"/>
  <c r="BC142" i="47"/>
  <c r="BB142" i="47"/>
  <c r="BA142" i="47"/>
  <c r="AZ142" i="47"/>
  <c r="BE141" i="47"/>
  <c r="BD141" i="47"/>
  <c r="BC141" i="47"/>
  <c r="BB141" i="47"/>
  <c r="BA141" i="47"/>
  <c r="AZ141" i="47"/>
  <c r="BE140" i="47"/>
  <c r="BD140" i="47"/>
  <c r="BC140" i="47"/>
  <c r="BB140" i="47"/>
  <c r="BA140" i="47"/>
  <c r="AZ140" i="47"/>
  <c r="BE139" i="47"/>
  <c r="BD139" i="47"/>
  <c r="BC139" i="47"/>
  <c r="BB139" i="47"/>
  <c r="BA139" i="47"/>
  <c r="AZ139" i="47"/>
  <c r="BE138" i="47"/>
  <c r="BD138" i="47"/>
  <c r="BC138" i="47"/>
  <c r="BB138" i="47"/>
  <c r="BA138" i="47"/>
  <c r="AZ138" i="47"/>
  <c r="BE137" i="47"/>
  <c r="BD137" i="47"/>
  <c r="BC137" i="47"/>
  <c r="BB137" i="47"/>
  <c r="BA137" i="47"/>
  <c r="AZ137" i="47"/>
  <c r="BE136" i="47"/>
  <c r="BD136" i="47"/>
  <c r="BC136" i="47"/>
  <c r="BB136" i="47"/>
  <c r="BA136" i="47"/>
  <c r="AZ136" i="47"/>
  <c r="BE135" i="47"/>
  <c r="BD135" i="47"/>
  <c r="BC135" i="47"/>
  <c r="BB135" i="47"/>
  <c r="BA135" i="47"/>
  <c r="AZ135" i="47"/>
  <c r="BE134" i="47"/>
  <c r="BD134" i="47"/>
  <c r="BC134" i="47"/>
  <c r="BB134" i="47"/>
  <c r="BA134" i="47"/>
  <c r="AZ134" i="47"/>
  <c r="BE133" i="47"/>
  <c r="BD133" i="47"/>
  <c r="BC133" i="47"/>
  <c r="BB133" i="47"/>
  <c r="BA133" i="47"/>
  <c r="AZ133" i="47"/>
  <c r="BE132" i="47"/>
  <c r="BD132" i="47"/>
  <c r="BC132" i="47"/>
  <c r="BB132" i="47"/>
  <c r="BA132" i="47"/>
  <c r="AZ132" i="47"/>
  <c r="BE131" i="47"/>
  <c r="BD131" i="47"/>
  <c r="BC131" i="47"/>
  <c r="BB131" i="47"/>
  <c r="BA131" i="47"/>
  <c r="AZ131" i="47"/>
  <c r="BE130" i="47"/>
  <c r="BD130" i="47"/>
  <c r="BC130" i="47"/>
  <c r="BB130" i="47"/>
  <c r="BA130" i="47"/>
  <c r="AZ130" i="47"/>
  <c r="BE129" i="47"/>
  <c r="BD129" i="47"/>
  <c r="BC129" i="47"/>
  <c r="BB129" i="47"/>
  <c r="BA129" i="47"/>
  <c r="AZ129" i="47"/>
  <c r="BE128" i="47"/>
  <c r="BD128" i="47"/>
  <c r="BC128" i="47"/>
  <c r="BB128" i="47"/>
  <c r="BA128" i="47"/>
  <c r="AZ128" i="47"/>
  <c r="BE127" i="47"/>
  <c r="BD127" i="47"/>
  <c r="BC127" i="47"/>
  <c r="BB127" i="47"/>
  <c r="BA127" i="47"/>
  <c r="AZ127" i="47"/>
  <c r="BE126" i="47"/>
  <c r="BD126" i="47"/>
  <c r="BC126" i="47"/>
  <c r="BB126" i="47"/>
  <c r="BA126" i="47"/>
  <c r="AZ126" i="47"/>
  <c r="BE125" i="47"/>
  <c r="BD125" i="47"/>
  <c r="BC125" i="47"/>
  <c r="BB125" i="47"/>
  <c r="BA125" i="47"/>
  <c r="AZ125" i="47"/>
  <c r="BE124" i="47"/>
  <c r="BD124" i="47"/>
  <c r="BC124" i="47"/>
  <c r="BB124" i="47"/>
  <c r="BA124" i="47"/>
  <c r="AZ124" i="47"/>
  <c r="BE123" i="47"/>
  <c r="BD123" i="47"/>
  <c r="BC123" i="47"/>
  <c r="BB123" i="47"/>
  <c r="BA123" i="47"/>
  <c r="AZ123" i="47"/>
  <c r="BE122" i="47"/>
  <c r="BD122" i="47"/>
  <c r="BC122" i="47"/>
  <c r="BB122" i="47"/>
  <c r="BA122" i="47"/>
  <c r="AZ122" i="47"/>
  <c r="BE121" i="47"/>
  <c r="BD121" i="47"/>
  <c r="BC121" i="47"/>
  <c r="BB121" i="47"/>
  <c r="BA121" i="47"/>
  <c r="AZ121" i="47"/>
  <c r="BE120" i="47"/>
  <c r="BD120" i="47"/>
  <c r="BC120" i="47"/>
  <c r="BB120" i="47"/>
  <c r="BA120" i="47"/>
  <c r="AZ120" i="47"/>
  <c r="BE119" i="47"/>
  <c r="BD119" i="47"/>
  <c r="BC119" i="47"/>
  <c r="BB119" i="47"/>
  <c r="BA119" i="47"/>
  <c r="AZ119" i="47"/>
  <c r="BE118" i="47"/>
  <c r="BD118" i="47"/>
  <c r="BC118" i="47"/>
  <c r="BB118" i="47"/>
  <c r="BA118" i="47"/>
  <c r="AZ118" i="47"/>
  <c r="BE117" i="47"/>
  <c r="BD117" i="47"/>
  <c r="BC117" i="47"/>
  <c r="BB117" i="47"/>
  <c r="BA117" i="47"/>
  <c r="AZ117" i="47"/>
  <c r="BE116" i="47"/>
  <c r="BD116" i="47"/>
  <c r="BC116" i="47"/>
  <c r="BB116" i="47"/>
  <c r="BA116" i="47"/>
  <c r="AZ116" i="47"/>
  <c r="BE115" i="47"/>
  <c r="BD115" i="47"/>
  <c r="BC115" i="47"/>
  <c r="BB115" i="47"/>
  <c r="BA115" i="47"/>
  <c r="AZ115" i="47"/>
  <c r="BE114" i="47"/>
  <c r="BD114" i="47"/>
  <c r="BC114" i="47"/>
  <c r="BB114" i="47"/>
  <c r="BA114" i="47"/>
  <c r="AZ114" i="47"/>
  <c r="BE113" i="47"/>
  <c r="BD113" i="47"/>
  <c r="BC113" i="47"/>
  <c r="BB113" i="47"/>
  <c r="BA113" i="47"/>
  <c r="AZ113" i="47"/>
  <c r="BE112" i="47"/>
  <c r="BD112" i="47"/>
  <c r="BC112" i="47"/>
  <c r="BB112" i="47"/>
  <c r="BA112" i="47"/>
  <c r="AZ112" i="47"/>
  <c r="BE111" i="47"/>
  <c r="BD111" i="47"/>
  <c r="BC111" i="47"/>
  <c r="BB111" i="47"/>
  <c r="BA111" i="47"/>
  <c r="AZ111" i="47"/>
  <c r="BE110" i="47"/>
  <c r="BD110" i="47"/>
  <c r="BC110" i="47"/>
  <c r="BB110" i="47"/>
  <c r="BA110" i="47"/>
  <c r="AZ110" i="47"/>
  <c r="BE109" i="47"/>
  <c r="BD109" i="47"/>
  <c r="BC109" i="47"/>
  <c r="BB109" i="47"/>
  <c r="BA109" i="47"/>
  <c r="AZ109" i="47"/>
  <c r="BE108" i="47"/>
  <c r="BD108" i="47"/>
  <c r="BC108" i="47"/>
  <c r="BB108" i="47"/>
  <c r="BA108" i="47"/>
  <c r="AZ108" i="47"/>
  <c r="BE107" i="47"/>
  <c r="BD107" i="47"/>
  <c r="BC107" i="47"/>
  <c r="BB107" i="47"/>
  <c r="BA107" i="47"/>
  <c r="AZ107" i="47"/>
  <c r="BE106" i="47"/>
  <c r="BD106" i="47"/>
  <c r="BC106" i="47"/>
  <c r="BB106" i="47"/>
  <c r="BA106" i="47"/>
  <c r="AZ106" i="47"/>
  <c r="BE105" i="47"/>
  <c r="BD105" i="47"/>
  <c r="BC105" i="47"/>
  <c r="BB105" i="47"/>
  <c r="BA105" i="47"/>
  <c r="AZ105" i="47"/>
  <c r="BE104" i="47"/>
  <c r="BD104" i="47"/>
  <c r="BC104" i="47"/>
  <c r="BB104" i="47"/>
  <c r="BA104" i="47"/>
  <c r="AZ104" i="47"/>
  <c r="BE103" i="47"/>
  <c r="BD103" i="47"/>
  <c r="BC103" i="47"/>
  <c r="BB103" i="47"/>
  <c r="BA103" i="47"/>
  <c r="AZ103" i="47"/>
  <c r="BE102" i="47"/>
  <c r="BD102" i="47"/>
  <c r="BC102" i="47"/>
  <c r="BB102" i="47"/>
  <c r="BA102" i="47"/>
  <c r="AZ102" i="47"/>
  <c r="BE101" i="47"/>
  <c r="BD101" i="47"/>
  <c r="BC101" i="47"/>
  <c r="BB101" i="47"/>
  <c r="BA101" i="47"/>
  <c r="AZ101" i="47"/>
  <c r="BE100" i="47"/>
  <c r="BD100" i="47"/>
  <c r="BC100" i="47"/>
  <c r="BB100" i="47"/>
  <c r="BA100" i="47"/>
  <c r="AZ100" i="47"/>
  <c r="BE99" i="47"/>
  <c r="BD99" i="47"/>
  <c r="BC99" i="47"/>
  <c r="BB99" i="47"/>
  <c r="BA99" i="47"/>
  <c r="AZ99" i="47"/>
  <c r="BE98" i="47"/>
  <c r="BD98" i="47"/>
  <c r="BC98" i="47"/>
  <c r="BB98" i="47"/>
  <c r="BA98" i="47"/>
  <c r="AZ98" i="47"/>
  <c r="BE97" i="47"/>
  <c r="BD97" i="47"/>
  <c r="BC97" i="47"/>
  <c r="BB97" i="47"/>
  <c r="BA97" i="47"/>
  <c r="AZ97" i="47"/>
  <c r="BE96" i="47"/>
  <c r="BD96" i="47"/>
  <c r="BC96" i="47"/>
  <c r="BB96" i="47"/>
  <c r="BA96" i="47"/>
  <c r="AZ96" i="47"/>
  <c r="BE95" i="47"/>
  <c r="BD95" i="47"/>
  <c r="BC95" i="47"/>
  <c r="BB95" i="47"/>
  <c r="BA95" i="47"/>
  <c r="AZ95" i="47"/>
  <c r="BE94" i="47"/>
  <c r="BD94" i="47"/>
  <c r="BC94" i="47"/>
  <c r="BB94" i="47"/>
  <c r="BA94" i="47"/>
  <c r="AZ94" i="47"/>
  <c r="BE93" i="47"/>
  <c r="BD93" i="47"/>
  <c r="BC93" i="47"/>
  <c r="BB93" i="47"/>
  <c r="BA93" i="47"/>
  <c r="AZ93" i="47"/>
  <c r="BE92" i="47"/>
  <c r="BD92" i="47"/>
  <c r="BC92" i="47"/>
  <c r="BB92" i="47"/>
  <c r="BA92" i="47"/>
  <c r="AZ92" i="47"/>
  <c r="BE91" i="47"/>
  <c r="BD91" i="47"/>
  <c r="BC91" i="47"/>
  <c r="BB91" i="47"/>
  <c r="BA91" i="47"/>
  <c r="AZ91" i="47"/>
  <c r="BE90" i="47"/>
  <c r="BD90" i="47"/>
  <c r="BC90" i="47"/>
  <c r="BB90" i="47"/>
  <c r="BA90" i="47"/>
  <c r="AZ90" i="47"/>
  <c r="BE89" i="47"/>
  <c r="BD89" i="47"/>
  <c r="BC89" i="47"/>
  <c r="BB89" i="47"/>
  <c r="BA89" i="47"/>
  <c r="AZ89" i="47"/>
  <c r="BE88" i="47"/>
  <c r="BD88" i="47"/>
  <c r="BC88" i="47"/>
  <c r="BB88" i="47"/>
  <c r="BA88" i="47"/>
  <c r="AZ88" i="47"/>
  <c r="BE87" i="47"/>
  <c r="BD87" i="47"/>
  <c r="BC87" i="47"/>
  <c r="BB87" i="47"/>
  <c r="BA87" i="47"/>
  <c r="AZ87" i="47"/>
  <c r="BE86" i="47"/>
  <c r="BD86" i="47"/>
  <c r="BC86" i="47"/>
  <c r="BB86" i="47"/>
  <c r="BA86" i="47"/>
  <c r="AZ86" i="47"/>
  <c r="BE85" i="47"/>
  <c r="BD85" i="47"/>
  <c r="BC85" i="47"/>
  <c r="BB85" i="47"/>
  <c r="BA85" i="47"/>
  <c r="AZ85" i="47"/>
  <c r="BE84" i="47"/>
  <c r="BD84" i="47"/>
  <c r="BC84" i="47"/>
  <c r="BB84" i="47"/>
  <c r="BA84" i="47"/>
  <c r="AZ84" i="47"/>
  <c r="BE83" i="47"/>
  <c r="BD83" i="47"/>
  <c r="BC83" i="47"/>
  <c r="BB83" i="47"/>
  <c r="BA83" i="47"/>
  <c r="AZ83" i="47"/>
  <c r="BE82" i="47"/>
  <c r="BD82" i="47"/>
  <c r="BC82" i="47"/>
  <c r="BB82" i="47"/>
  <c r="BA82" i="47"/>
  <c r="AZ82" i="47"/>
  <c r="BE81" i="47"/>
  <c r="BD81" i="47"/>
  <c r="BC81" i="47"/>
  <c r="BB81" i="47"/>
  <c r="BA81" i="47"/>
  <c r="AZ81" i="47"/>
  <c r="BE80" i="47"/>
  <c r="BD80" i="47"/>
  <c r="BC80" i="47"/>
  <c r="BB80" i="47"/>
  <c r="BA80" i="47"/>
  <c r="AZ80" i="47"/>
  <c r="BE79" i="47"/>
  <c r="BD79" i="47"/>
  <c r="BC79" i="47"/>
  <c r="BB79" i="47"/>
  <c r="BA79" i="47"/>
  <c r="AZ79" i="47"/>
  <c r="BE78" i="47"/>
  <c r="BD78" i="47"/>
  <c r="BC78" i="47"/>
  <c r="BB78" i="47"/>
  <c r="BA78" i="47"/>
  <c r="AZ78" i="47"/>
  <c r="BE77" i="47"/>
  <c r="BD77" i="47"/>
  <c r="BC77" i="47"/>
  <c r="BB77" i="47"/>
  <c r="BA77" i="47"/>
  <c r="AZ77" i="47"/>
  <c r="BE76" i="47"/>
  <c r="BD76" i="47"/>
  <c r="BC76" i="47"/>
  <c r="BB76" i="47"/>
  <c r="BA76" i="47"/>
  <c r="AZ76" i="47"/>
  <c r="BE75" i="47"/>
  <c r="BD75" i="47"/>
  <c r="BC75" i="47"/>
  <c r="BB75" i="47"/>
  <c r="BA75" i="47"/>
  <c r="AZ75" i="47"/>
  <c r="BE74" i="47"/>
  <c r="BD74" i="47"/>
  <c r="BC74" i="47"/>
  <c r="BB74" i="47"/>
  <c r="BA74" i="47"/>
  <c r="AZ74" i="47"/>
  <c r="BE73" i="47"/>
  <c r="BD73" i="47"/>
  <c r="BC73" i="47"/>
  <c r="BB73" i="47"/>
  <c r="BA73" i="47"/>
  <c r="AZ73" i="47"/>
  <c r="BE72" i="47"/>
  <c r="BD72" i="47"/>
  <c r="BC72" i="47"/>
  <c r="BB72" i="47"/>
  <c r="BA72" i="47"/>
  <c r="AZ72" i="47"/>
  <c r="BD300" i="47" s="1"/>
  <c r="BE71" i="47"/>
  <c r="BD71" i="47"/>
  <c r="BC71" i="47"/>
  <c r="BB71" i="47"/>
  <c r="BA71" i="47"/>
  <c r="AZ71" i="47"/>
  <c r="BE371" i="47" s="1"/>
  <c r="BE70" i="47"/>
  <c r="BD70" i="47"/>
  <c r="BC70" i="47"/>
  <c r="C66" i="47"/>
  <c r="F66" i="47" s="1"/>
  <c r="B66" i="47"/>
  <c r="C65" i="47"/>
  <c r="F65" i="47" s="1"/>
  <c r="B65" i="47"/>
  <c r="C64" i="47"/>
  <c r="E64" i="47" s="1"/>
  <c r="B64" i="47"/>
  <c r="C63" i="47"/>
  <c r="E63" i="47" s="1"/>
  <c r="B63" i="47"/>
  <c r="C62" i="47"/>
  <c r="E62" i="47" s="1"/>
  <c r="B62" i="47"/>
  <c r="C61" i="47"/>
  <c r="E61" i="47" s="1"/>
  <c r="B61" i="47"/>
  <c r="C60" i="47"/>
  <c r="F60" i="47" s="1"/>
  <c r="B60" i="47"/>
  <c r="C59" i="47"/>
  <c r="E59" i="47" s="1"/>
  <c r="B59" i="47"/>
  <c r="B56" i="47"/>
  <c r="C53" i="47"/>
  <c r="F53" i="47" s="1"/>
  <c r="B53" i="47"/>
  <c r="C52" i="47"/>
  <c r="F52" i="47" s="1"/>
  <c r="B52" i="47"/>
  <c r="C51" i="47"/>
  <c r="E51" i="47" s="1"/>
  <c r="B51" i="47"/>
  <c r="C50" i="47"/>
  <c r="F50" i="47" s="1"/>
  <c r="B50" i="47"/>
  <c r="C49" i="47"/>
  <c r="E49" i="47" s="1"/>
  <c r="B49" i="47"/>
  <c r="C48" i="47"/>
  <c r="E48" i="47" s="1"/>
  <c r="B48" i="47"/>
  <c r="C47" i="47"/>
  <c r="E47" i="47" s="1"/>
  <c r="B47" i="47"/>
  <c r="C46" i="47"/>
  <c r="E46" i="47" s="1"/>
  <c r="B46" i="47"/>
  <c r="B43" i="47"/>
  <c r="C40" i="47"/>
  <c r="F40" i="47" s="1"/>
  <c r="B40" i="47"/>
  <c r="C39" i="47"/>
  <c r="E39" i="47" s="1"/>
  <c r="F38" i="47"/>
  <c r="G38" i="47" s="1"/>
  <c r="E38" i="47"/>
  <c r="C38" i="47"/>
  <c r="B38" i="47"/>
  <c r="G37" i="47"/>
  <c r="F37" i="47"/>
  <c r="E37" i="47"/>
  <c r="C37" i="47"/>
  <c r="B37" i="47"/>
  <c r="C36" i="47"/>
  <c r="F36" i="47" s="1"/>
  <c r="B36" i="47"/>
  <c r="C35" i="47"/>
  <c r="E35" i="47" s="1"/>
  <c r="B35" i="47"/>
  <c r="C34" i="47"/>
  <c r="F34" i="47" s="1"/>
  <c r="B34" i="47"/>
  <c r="F33" i="47"/>
  <c r="G33" i="47" s="1"/>
  <c r="E33" i="47"/>
  <c r="C33" i="47"/>
  <c r="B33" i="47"/>
  <c r="F32" i="47"/>
  <c r="G32" i="47" s="1"/>
  <c r="E32" i="47"/>
  <c r="C32" i="47"/>
  <c r="B32" i="47"/>
  <c r="F31" i="47"/>
  <c r="G31" i="47" s="1"/>
  <c r="E31" i="47"/>
  <c r="C31" i="47"/>
  <c r="B31" i="47"/>
  <c r="F30" i="47"/>
  <c r="G30" i="47" s="1"/>
  <c r="E30" i="47"/>
  <c r="C30" i="47"/>
  <c r="B30" i="47"/>
  <c r="F29" i="47"/>
  <c r="G29" i="47" s="1"/>
  <c r="E29" i="47"/>
  <c r="C29" i="47"/>
  <c r="B29" i="47"/>
  <c r="F28" i="47"/>
  <c r="G28" i="47" s="1"/>
  <c r="E28" i="47"/>
  <c r="C28" i="47"/>
  <c r="B28" i="47"/>
  <c r="F27" i="47"/>
  <c r="G27" i="47" s="1"/>
  <c r="E27" i="47"/>
  <c r="C27" i="47"/>
  <c r="B27" i="47"/>
  <c r="F26" i="47"/>
  <c r="G26" i="47" s="1"/>
  <c r="E26" i="47"/>
  <c r="C26" i="47"/>
  <c r="B26" i="47"/>
  <c r="F25" i="47"/>
  <c r="G25" i="47" s="1"/>
  <c r="E25" i="47"/>
  <c r="C25" i="47"/>
  <c r="B25" i="47"/>
  <c r="B22" i="47"/>
  <c r="C19" i="47"/>
  <c r="F19" i="47" s="1"/>
  <c r="C18" i="47"/>
  <c r="E18" i="47" s="1"/>
  <c r="C17" i="47"/>
  <c r="E17" i="47" s="1"/>
  <c r="C16" i="47"/>
  <c r="F16" i="47" s="1"/>
  <c r="C15" i="47"/>
  <c r="F15" i="47" s="1"/>
  <c r="C14" i="47"/>
  <c r="F14" i="47" s="1"/>
  <c r="C13" i="47"/>
  <c r="F13" i="47" s="1"/>
  <c r="J12" i="47"/>
  <c r="F12" i="47"/>
  <c r="G12" i="47" s="1"/>
  <c r="E12" i="47"/>
  <c r="C12" i="47"/>
  <c r="B9" i="47"/>
  <c r="W3" i="47"/>
  <c r="BB371" i="46"/>
  <c r="BA371" i="46"/>
  <c r="AZ371" i="46"/>
  <c r="BB370" i="46"/>
  <c r="BA370" i="46"/>
  <c r="AZ370" i="46"/>
  <c r="BB369" i="46"/>
  <c r="BA369" i="46"/>
  <c r="AZ369" i="46"/>
  <c r="BB368" i="46"/>
  <c r="BA368" i="46"/>
  <c r="AZ368" i="46"/>
  <c r="BB367" i="46"/>
  <c r="BA367" i="46"/>
  <c r="AZ367" i="46"/>
  <c r="BB366" i="46"/>
  <c r="BA366" i="46"/>
  <c r="AZ366" i="46"/>
  <c r="BB365" i="46"/>
  <c r="BA365" i="46"/>
  <c r="AZ365" i="46"/>
  <c r="BB364" i="46"/>
  <c r="BA364" i="46"/>
  <c r="AZ364" i="46"/>
  <c r="BB363" i="46"/>
  <c r="BA363" i="46"/>
  <c r="AZ363" i="46"/>
  <c r="BB362" i="46"/>
  <c r="BA362" i="46"/>
  <c r="AZ362" i="46"/>
  <c r="BB361" i="46"/>
  <c r="BA361" i="46"/>
  <c r="AZ361" i="46"/>
  <c r="BB360" i="46"/>
  <c r="BA360" i="46"/>
  <c r="AZ360" i="46"/>
  <c r="BB359" i="46"/>
  <c r="BA359" i="46"/>
  <c r="AZ359" i="46"/>
  <c r="BB358" i="46"/>
  <c r="BA358" i="46"/>
  <c r="AZ358" i="46"/>
  <c r="BB357" i="46"/>
  <c r="BA357" i="46"/>
  <c r="AZ357" i="46"/>
  <c r="BB356" i="46"/>
  <c r="BA356" i="46"/>
  <c r="AZ356" i="46"/>
  <c r="BB355" i="46"/>
  <c r="BA355" i="46"/>
  <c r="AZ355" i="46"/>
  <c r="BB354" i="46"/>
  <c r="BA354" i="46"/>
  <c r="AZ354" i="46"/>
  <c r="BB353" i="46"/>
  <c r="BA353" i="46"/>
  <c r="AZ353" i="46"/>
  <c r="BB352" i="46"/>
  <c r="BA352" i="46"/>
  <c r="AZ352" i="46"/>
  <c r="BB351" i="46"/>
  <c r="BA351" i="46"/>
  <c r="AZ351" i="46"/>
  <c r="BB350" i="46"/>
  <c r="BA350" i="46"/>
  <c r="AZ350" i="46"/>
  <c r="BB349" i="46"/>
  <c r="BA349" i="46"/>
  <c r="AZ349" i="46"/>
  <c r="BB348" i="46"/>
  <c r="BA348" i="46"/>
  <c r="AZ348" i="46"/>
  <c r="BB347" i="46"/>
  <c r="BA347" i="46"/>
  <c r="AZ347" i="46"/>
  <c r="BB346" i="46"/>
  <c r="BA346" i="46"/>
  <c r="AZ346" i="46"/>
  <c r="BB345" i="46"/>
  <c r="BA345" i="46"/>
  <c r="AZ345" i="46"/>
  <c r="BB344" i="46"/>
  <c r="BA344" i="46"/>
  <c r="AZ344" i="46"/>
  <c r="BB343" i="46"/>
  <c r="BA343" i="46"/>
  <c r="AZ343" i="46"/>
  <c r="BB342" i="46"/>
  <c r="BA342" i="46"/>
  <c r="AZ342" i="46"/>
  <c r="BB341" i="46"/>
  <c r="BA341" i="46"/>
  <c r="AZ341" i="46"/>
  <c r="BB340" i="46"/>
  <c r="BA340" i="46"/>
  <c r="AZ340" i="46"/>
  <c r="BB339" i="46"/>
  <c r="BA339" i="46"/>
  <c r="AZ339" i="46"/>
  <c r="BB338" i="46"/>
  <c r="BA338" i="46"/>
  <c r="AZ338" i="46"/>
  <c r="BB337" i="46"/>
  <c r="BA337" i="46"/>
  <c r="AZ337" i="46"/>
  <c r="BB336" i="46"/>
  <c r="BA336" i="46"/>
  <c r="AZ336" i="46"/>
  <c r="BB335" i="46"/>
  <c r="BA335" i="46"/>
  <c r="AZ335" i="46"/>
  <c r="BB334" i="46"/>
  <c r="BA334" i="46"/>
  <c r="AZ334" i="46"/>
  <c r="BB333" i="46"/>
  <c r="BA333" i="46"/>
  <c r="AZ333" i="46"/>
  <c r="BB332" i="46"/>
  <c r="BA332" i="46"/>
  <c r="AZ332" i="46"/>
  <c r="BB331" i="46"/>
  <c r="BA331" i="46"/>
  <c r="AZ331" i="46"/>
  <c r="BB330" i="46"/>
  <c r="BA330" i="46"/>
  <c r="AZ330" i="46"/>
  <c r="BB329" i="46"/>
  <c r="BA329" i="46"/>
  <c r="AZ329" i="46"/>
  <c r="BB328" i="46"/>
  <c r="BA328" i="46"/>
  <c r="AZ328" i="46"/>
  <c r="BB327" i="46"/>
  <c r="BA327" i="46"/>
  <c r="AZ327" i="46"/>
  <c r="BB326" i="46"/>
  <c r="BA326" i="46"/>
  <c r="AZ326" i="46"/>
  <c r="BB325" i="46"/>
  <c r="BA325" i="46"/>
  <c r="AZ325" i="46"/>
  <c r="BB324" i="46"/>
  <c r="BA324" i="46"/>
  <c r="AZ324" i="46"/>
  <c r="BB323" i="46"/>
  <c r="BA323" i="46"/>
  <c r="AZ323" i="46"/>
  <c r="BB322" i="46"/>
  <c r="BA322" i="46"/>
  <c r="AZ322" i="46"/>
  <c r="BB321" i="46"/>
  <c r="BA321" i="46"/>
  <c r="AZ321" i="46"/>
  <c r="BB320" i="46"/>
  <c r="BA320" i="46"/>
  <c r="AZ320" i="46"/>
  <c r="BB319" i="46"/>
  <c r="BA319" i="46"/>
  <c r="AZ319" i="46"/>
  <c r="BB318" i="46"/>
  <c r="BA318" i="46"/>
  <c r="AZ318" i="46"/>
  <c r="BB317" i="46"/>
  <c r="BA317" i="46"/>
  <c r="AZ317" i="46"/>
  <c r="BB316" i="46"/>
  <c r="BA316" i="46"/>
  <c r="AZ316" i="46"/>
  <c r="BB315" i="46"/>
  <c r="BA315" i="46"/>
  <c r="AZ315" i="46"/>
  <c r="BB314" i="46"/>
  <c r="BA314" i="46"/>
  <c r="AZ314" i="46"/>
  <c r="BB313" i="46"/>
  <c r="BA313" i="46"/>
  <c r="AZ313" i="46"/>
  <c r="BB312" i="46"/>
  <c r="BA312" i="46"/>
  <c r="AZ312" i="46"/>
  <c r="BB311" i="46"/>
  <c r="BA311" i="46"/>
  <c r="AZ311" i="46"/>
  <c r="BB310" i="46"/>
  <c r="BA310" i="46"/>
  <c r="AZ310" i="46"/>
  <c r="BB309" i="46"/>
  <c r="BA309" i="46"/>
  <c r="AZ309" i="46"/>
  <c r="BB308" i="46"/>
  <c r="BA308" i="46"/>
  <c r="AZ308" i="46"/>
  <c r="BB307" i="46"/>
  <c r="BA307" i="46"/>
  <c r="AZ307" i="46"/>
  <c r="BB306" i="46"/>
  <c r="BA306" i="46"/>
  <c r="AZ306" i="46"/>
  <c r="BB305" i="46"/>
  <c r="BA305" i="46"/>
  <c r="AZ305" i="46"/>
  <c r="BB304" i="46"/>
  <c r="BA304" i="46"/>
  <c r="AZ304" i="46"/>
  <c r="BB303" i="46"/>
  <c r="BA303" i="46"/>
  <c r="AZ303" i="46"/>
  <c r="BB302" i="46"/>
  <c r="BA302" i="46"/>
  <c r="AZ302" i="46"/>
  <c r="BB301" i="46"/>
  <c r="BA301" i="46"/>
  <c r="AZ301" i="46"/>
  <c r="BB300" i="46"/>
  <c r="BA300" i="46"/>
  <c r="AZ300" i="46"/>
  <c r="BB299" i="46"/>
  <c r="BA299" i="46"/>
  <c r="AZ299" i="46"/>
  <c r="BB298" i="46"/>
  <c r="BA298" i="46"/>
  <c r="AZ298" i="46"/>
  <c r="BB297" i="46"/>
  <c r="BA297" i="46"/>
  <c r="AZ297" i="46"/>
  <c r="BB296" i="46"/>
  <c r="BA296" i="46"/>
  <c r="AZ296" i="46"/>
  <c r="BB295" i="46"/>
  <c r="BA295" i="46"/>
  <c r="AZ295" i="46"/>
  <c r="BB294" i="46"/>
  <c r="BA294" i="46"/>
  <c r="AZ294" i="46"/>
  <c r="BB293" i="46"/>
  <c r="BA293" i="46"/>
  <c r="AZ293" i="46"/>
  <c r="BB292" i="46"/>
  <c r="BA292" i="46"/>
  <c r="AZ292" i="46"/>
  <c r="BB291" i="46"/>
  <c r="BA291" i="46"/>
  <c r="AZ291" i="46"/>
  <c r="BB290" i="46"/>
  <c r="BA290" i="46"/>
  <c r="AZ290" i="46"/>
  <c r="BB289" i="46"/>
  <c r="BA289" i="46"/>
  <c r="AZ289" i="46"/>
  <c r="BB288" i="46"/>
  <c r="BA288" i="46"/>
  <c r="AZ288" i="46"/>
  <c r="BB287" i="46"/>
  <c r="BA287" i="46"/>
  <c r="AZ287" i="46"/>
  <c r="BB286" i="46"/>
  <c r="BA286" i="46"/>
  <c r="AZ286" i="46"/>
  <c r="BB285" i="46"/>
  <c r="BA285" i="46"/>
  <c r="AZ285" i="46"/>
  <c r="BB284" i="46"/>
  <c r="BA284" i="46"/>
  <c r="AZ284" i="46"/>
  <c r="BB283" i="46"/>
  <c r="BA283" i="46"/>
  <c r="AZ283" i="46"/>
  <c r="BB282" i="46"/>
  <c r="BA282" i="46"/>
  <c r="AZ282" i="46"/>
  <c r="BB281" i="46"/>
  <c r="BA281" i="46"/>
  <c r="AZ281" i="46"/>
  <c r="BB280" i="46"/>
  <c r="BA280" i="46"/>
  <c r="AZ280" i="46"/>
  <c r="BB279" i="46"/>
  <c r="BA279" i="46"/>
  <c r="AZ279" i="46"/>
  <c r="BB278" i="46"/>
  <c r="BA278" i="46"/>
  <c r="AZ278" i="46"/>
  <c r="BB277" i="46"/>
  <c r="BA277" i="46"/>
  <c r="AZ277" i="46"/>
  <c r="BB276" i="46"/>
  <c r="BA276" i="46"/>
  <c r="AZ276" i="46"/>
  <c r="BB275" i="46"/>
  <c r="BA275" i="46"/>
  <c r="AZ275" i="46"/>
  <c r="BB274" i="46"/>
  <c r="BA274" i="46"/>
  <c r="AZ274" i="46"/>
  <c r="BB273" i="46"/>
  <c r="BA273" i="46"/>
  <c r="AZ273" i="46"/>
  <c r="BB272" i="46"/>
  <c r="BA272" i="46"/>
  <c r="AZ272" i="46"/>
  <c r="BB271" i="46"/>
  <c r="BA271" i="46"/>
  <c r="AZ271" i="46"/>
  <c r="BB270" i="46"/>
  <c r="BA270" i="46"/>
  <c r="AZ270" i="46"/>
  <c r="BB269" i="46"/>
  <c r="BA269" i="46"/>
  <c r="AZ269" i="46"/>
  <c r="BB268" i="46"/>
  <c r="BA268" i="46"/>
  <c r="AZ268" i="46"/>
  <c r="BB267" i="46"/>
  <c r="BA267" i="46"/>
  <c r="AZ267" i="46"/>
  <c r="BB266" i="46"/>
  <c r="BA266" i="46"/>
  <c r="AZ266" i="46"/>
  <c r="BB265" i="46"/>
  <c r="BA265" i="46"/>
  <c r="AZ265" i="46"/>
  <c r="BB264" i="46"/>
  <c r="BA264" i="46"/>
  <c r="AZ264" i="46"/>
  <c r="BB263" i="46"/>
  <c r="BA263" i="46"/>
  <c r="AZ263" i="46"/>
  <c r="BB262" i="46"/>
  <c r="BA262" i="46"/>
  <c r="AZ262" i="46"/>
  <c r="BB261" i="46"/>
  <c r="BA261" i="46"/>
  <c r="AZ261" i="46"/>
  <c r="BB260" i="46"/>
  <c r="BA260" i="46"/>
  <c r="AZ260" i="46"/>
  <c r="BB259" i="46"/>
  <c r="BA259" i="46"/>
  <c r="AZ259" i="46"/>
  <c r="BB258" i="46"/>
  <c r="BA258" i="46"/>
  <c r="AZ258" i="46"/>
  <c r="BB257" i="46"/>
  <c r="BA257" i="46"/>
  <c r="AZ257" i="46"/>
  <c r="BB256" i="46"/>
  <c r="BA256" i="46"/>
  <c r="AZ256" i="46"/>
  <c r="BB255" i="46"/>
  <c r="BA255" i="46"/>
  <c r="AZ255" i="46"/>
  <c r="BB254" i="46"/>
  <c r="BA254" i="46"/>
  <c r="AZ254" i="46"/>
  <c r="BB253" i="46"/>
  <c r="BA253" i="46"/>
  <c r="AZ253" i="46"/>
  <c r="BB252" i="46"/>
  <c r="BA252" i="46"/>
  <c r="AZ252" i="46"/>
  <c r="BB251" i="46"/>
  <c r="BA251" i="46"/>
  <c r="AZ251" i="46"/>
  <c r="BB250" i="46"/>
  <c r="BA250" i="46"/>
  <c r="AZ250" i="46"/>
  <c r="BB249" i="46"/>
  <c r="BA249" i="46"/>
  <c r="AZ249" i="46"/>
  <c r="BB248" i="46"/>
  <c r="BA248" i="46"/>
  <c r="AZ248" i="46"/>
  <c r="BB247" i="46"/>
  <c r="BA247" i="46"/>
  <c r="AZ247" i="46"/>
  <c r="BB246" i="46"/>
  <c r="BA246" i="46"/>
  <c r="AZ246" i="46"/>
  <c r="BB245" i="46"/>
  <c r="BA245" i="46"/>
  <c r="AZ245" i="46"/>
  <c r="BB244" i="46"/>
  <c r="BA244" i="46"/>
  <c r="AZ244" i="46"/>
  <c r="BB243" i="46"/>
  <c r="BA243" i="46"/>
  <c r="AZ243" i="46"/>
  <c r="BB242" i="46"/>
  <c r="BA242" i="46"/>
  <c r="AZ242" i="46"/>
  <c r="BB241" i="46"/>
  <c r="BA241" i="46"/>
  <c r="AZ241" i="46"/>
  <c r="BB240" i="46"/>
  <c r="BA240" i="46"/>
  <c r="AZ240" i="46"/>
  <c r="BB239" i="46"/>
  <c r="BA239" i="46"/>
  <c r="AZ239" i="46"/>
  <c r="BB238" i="46"/>
  <c r="BA238" i="46"/>
  <c r="AZ238" i="46"/>
  <c r="BB237" i="46"/>
  <c r="BA237" i="46"/>
  <c r="AZ237" i="46"/>
  <c r="BB236" i="46"/>
  <c r="BA236" i="46"/>
  <c r="AZ236" i="46"/>
  <c r="BB235" i="46"/>
  <c r="BA235" i="46"/>
  <c r="AZ235" i="46"/>
  <c r="BB234" i="46"/>
  <c r="BA234" i="46"/>
  <c r="AZ234" i="46"/>
  <c r="BB233" i="46"/>
  <c r="BA233" i="46"/>
  <c r="AZ233" i="46"/>
  <c r="BB232" i="46"/>
  <c r="BA232" i="46"/>
  <c r="AZ232" i="46"/>
  <c r="BB231" i="46"/>
  <c r="BA231" i="46"/>
  <c r="AZ231" i="46"/>
  <c r="BB230" i="46"/>
  <c r="BA230" i="46"/>
  <c r="AZ230" i="46"/>
  <c r="BB229" i="46"/>
  <c r="BA229" i="46"/>
  <c r="AZ229" i="46"/>
  <c r="BB228" i="46"/>
  <c r="BA228" i="46"/>
  <c r="AZ228" i="46"/>
  <c r="BB227" i="46"/>
  <c r="BA227" i="46"/>
  <c r="AZ227" i="46"/>
  <c r="BB226" i="46"/>
  <c r="BA226" i="46"/>
  <c r="AZ226" i="46"/>
  <c r="BB225" i="46"/>
  <c r="BA225" i="46"/>
  <c r="AZ225" i="46"/>
  <c r="BB224" i="46"/>
  <c r="BA224" i="46"/>
  <c r="AZ224" i="46"/>
  <c r="BB223" i="46"/>
  <c r="BA223" i="46"/>
  <c r="AZ223" i="46"/>
  <c r="BB222" i="46"/>
  <c r="BA222" i="46"/>
  <c r="AZ222" i="46"/>
  <c r="BB221" i="46"/>
  <c r="BA221" i="46"/>
  <c r="AZ221" i="46"/>
  <c r="BB220" i="46"/>
  <c r="BA220" i="46"/>
  <c r="AZ220" i="46"/>
  <c r="BB219" i="46"/>
  <c r="BA219" i="46"/>
  <c r="AZ219" i="46"/>
  <c r="BB218" i="46"/>
  <c r="BA218" i="46"/>
  <c r="AZ218" i="46"/>
  <c r="BB217" i="46"/>
  <c r="BA217" i="46"/>
  <c r="AZ217" i="46"/>
  <c r="BB216" i="46"/>
  <c r="BA216" i="46"/>
  <c r="AZ216" i="46"/>
  <c r="BB215" i="46"/>
  <c r="BA215" i="46"/>
  <c r="AZ215" i="46"/>
  <c r="BB214" i="46"/>
  <c r="BA214" i="46"/>
  <c r="AZ214" i="46"/>
  <c r="BB213" i="46"/>
  <c r="BA213" i="46"/>
  <c r="AZ213" i="46"/>
  <c r="BB212" i="46"/>
  <c r="BA212" i="46"/>
  <c r="AZ212" i="46"/>
  <c r="BE211" i="46"/>
  <c r="BB211" i="46"/>
  <c r="BA211" i="46"/>
  <c r="AZ211" i="46"/>
  <c r="BB210" i="46"/>
  <c r="BA210" i="46"/>
  <c r="AZ210" i="46"/>
  <c r="BB209" i="46"/>
  <c r="BA209" i="46"/>
  <c r="AZ209" i="46"/>
  <c r="BB208" i="46"/>
  <c r="BA208" i="46"/>
  <c r="AZ208" i="46"/>
  <c r="BB207" i="46"/>
  <c r="BA207" i="46"/>
  <c r="AZ207" i="46"/>
  <c r="BB206" i="46"/>
  <c r="BA206" i="46"/>
  <c r="AZ206" i="46"/>
  <c r="BB205" i="46"/>
  <c r="BA205" i="46"/>
  <c r="AZ205" i="46"/>
  <c r="BB204" i="46"/>
  <c r="BA204" i="46"/>
  <c r="AZ204" i="46"/>
  <c r="BB203" i="46"/>
  <c r="BA203" i="46"/>
  <c r="AZ203" i="46"/>
  <c r="BB202" i="46"/>
  <c r="BA202" i="46"/>
  <c r="AZ202" i="46"/>
  <c r="BB201" i="46"/>
  <c r="BA201" i="46"/>
  <c r="AZ201" i="46"/>
  <c r="BB200" i="46"/>
  <c r="BA200" i="46"/>
  <c r="AZ200" i="46"/>
  <c r="BB199" i="46"/>
  <c r="BA199" i="46"/>
  <c r="AZ199" i="46"/>
  <c r="BB198" i="46"/>
  <c r="BA198" i="46"/>
  <c r="AZ198" i="46"/>
  <c r="BB197" i="46"/>
  <c r="BA197" i="46"/>
  <c r="AZ197" i="46"/>
  <c r="BB196" i="46"/>
  <c r="BA196" i="46"/>
  <c r="AZ196" i="46"/>
  <c r="BB195" i="46"/>
  <c r="BA195" i="46"/>
  <c r="AZ195" i="46"/>
  <c r="BB194" i="46"/>
  <c r="BA194" i="46"/>
  <c r="AZ194" i="46"/>
  <c r="BB193" i="46"/>
  <c r="BA193" i="46"/>
  <c r="AZ193" i="46"/>
  <c r="BB192" i="46"/>
  <c r="BA192" i="46"/>
  <c r="AZ192" i="46"/>
  <c r="BB191" i="46"/>
  <c r="BA191" i="46"/>
  <c r="AZ191" i="46"/>
  <c r="BB190" i="46"/>
  <c r="BA190" i="46"/>
  <c r="AZ190" i="46"/>
  <c r="BC189" i="46"/>
  <c r="BB189" i="46"/>
  <c r="BA189" i="46"/>
  <c r="AZ189" i="46"/>
  <c r="BB188" i="46"/>
  <c r="BA188" i="46"/>
  <c r="AZ188" i="46"/>
  <c r="BB187" i="46"/>
  <c r="BA187" i="46"/>
  <c r="AZ187" i="46"/>
  <c r="BB186" i="46"/>
  <c r="BA186" i="46"/>
  <c r="AZ186" i="46"/>
  <c r="BB185" i="46"/>
  <c r="BA185" i="46"/>
  <c r="AZ185" i="46"/>
  <c r="BE184" i="46"/>
  <c r="BB184" i="46"/>
  <c r="BA184" i="46"/>
  <c r="AZ184" i="46"/>
  <c r="BB183" i="46"/>
  <c r="BA183" i="46"/>
  <c r="AZ183" i="46"/>
  <c r="BB182" i="46"/>
  <c r="BA182" i="46"/>
  <c r="AZ182" i="46"/>
  <c r="BB181" i="46"/>
  <c r="BA181" i="46"/>
  <c r="AZ181" i="46"/>
  <c r="BB180" i="46"/>
  <c r="BA180" i="46"/>
  <c r="AZ180" i="46"/>
  <c r="BB179" i="46"/>
  <c r="BA179" i="46"/>
  <c r="AZ179" i="46"/>
  <c r="BB178" i="46"/>
  <c r="BA178" i="46"/>
  <c r="AZ178" i="46"/>
  <c r="BC177" i="46"/>
  <c r="BB177" i="46"/>
  <c r="BA177" i="46"/>
  <c r="AZ177" i="46"/>
  <c r="BB176" i="46"/>
  <c r="BA176" i="46"/>
  <c r="AZ176" i="46"/>
  <c r="BB175" i="46"/>
  <c r="BA175" i="46"/>
  <c r="AZ175" i="46"/>
  <c r="BB174" i="46"/>
  <c r="BA174" i="46"/>
  <c r="AZ174" i="46"/>
  <c r="BB173" i="46"/>
  <c r="BA173" i="46"/>
  <c r="AZ173" i="46"/>
  <c r="BE172" i="46"/>
  <c r="BB172" i="46"/>
  <c r="BA172" i="46"/>
  <c r="AZ172" i="46"/>
  <c r="BB171" i="46"/>
  <c r="BA171" i="46"/>
  <c r="AZ171" i="46"/>
  <c r="BB170" i="46"/>
  <c r="BA170" i="46"/>
  <c r="AZ170" i="46"/>
  <c r="BB169" i="46"/>
  <c r="BA169" i="46"/>
  <c r="AZ169" i="46"/>
  <c r="BB168" i="46"/>
  <c r="BA168" i="46"/>
  <c r="AZ168" i="46"/>
  <c r="BB167" i="46"/>
  <c r="BA167" i="46"/>
  <c r="AZ167" i="46"/>
  <c r="BB166" i="46"/>
  <c r="BA166" i="46"/>
  <c r="AZ166" i="46"/>
  <c r="BC165" i="46"/>
  <c r="BB165" i="46"/>
  <c r="BA165" i="46"/>
  <c r="AZ165" i="46"/>
  <c r="BB164" i="46"/>
  <c r="BA164" i="46"/>
  <c r="AZ164" i="46"/>
  <c r="BC163" i="46"/>
  <c r="BB163" i="46"/>
  <c r="BA163" i="46"/>
  <c r="AZ163" i="46"/>
  <c r="BB162" i="46"/>
  <c r="BA162" i="46"/>
  <c r="AZ162" i="46"/>
  <c r="BC161" i="46"/>
  <c r="BB161" i="46"/>
  <c r="BA161" i="46"/>
  <c r="AZ161" i="46"/>
  <c r="BB160" i="46"/>
  <c r="BA160" i="46"/>
  <c r="AZ160" i="46"/>
  <c r="BC159" i="46"/>
  <c r="BB159" i="46"/>
  <c r="BA159" i="46"/>
  <c r="AZ159" i="46"/>
  <c r="BB158" i="46"/>
  <c r="BA158" i="46"/>
  <c r="AZ158" i="46"/>
  <c r="BC157" i="46"/>
  <c r="BB157" i="46"/>
  <c r="BA157" i="46"/>
  <c r="AZ157" i="46"/>
  <c r="BB156" i="46"/>
  <c r="BA156" i="46"/>
  <c r="AZ156" i="46"/>
  <c r="BC155" i="46"/>
  <c r="BB155" i="46"/>
  <c r="BA155" i="46"/>
  <c r="AZ155" i="46"/>
  <c r="BB154" i="46"/>
  <c r="BA154" i="46"/>
  <c r="AZ154" i="46"/>
  <c r="BC153" i="46"/>
  <c r="BB153" i="46"/>
  <c r="BA153" i="46"/>
  <c r="AZ153" i="46"/>
  <c r="BB152" i="46"/>
  <c r="BA152" i="46"/>
  <c r="AZ152" i="46"/>
  <c r="BC151" i="46"/>
  <c r="BB151" i="46"/>
  <c r="BA151" i="46"/>
  <c r="AZ151" i="46"/>
  <c r="BB150" i="46"/>
  <c r="BA150" i="46"/>
  <c r="AZ150" i="46"/>
  <c r="BC149" i="46"/>
  <c r="BB149" i="46"/>
  <c r="BA149" i="46"/>
  <c r="AZ149" i="46"/>
  <c r="BB148" i="46"/>
  <c r="BA148" i="46"/>
  <c r="AZ148" i="46"/>
  <c r="BC147" i="46"/>
  <c r="BB147" i="46"/>
  <c r="BA147" i="46"/>
  <c r="AZ147" i="46"/>
  <c r="BB146" i="46"/>
  <c r="BA146" i="46"/>
  <c r="AZ146" i="46"/>
  <c r="BC145" i="46"/>
  <c r="BB145" i="46"/>
  <c r="BA145" i="46"/>
  <c r="AZ145" i="46"/>
  <c r="BB144" i="46"/>
  <c r="BA144" i="46"/>
  <c r="AZ144" i="46"/>
  <c r="BC143" i="46"/>
  <c r="BB143" i="46"/>
  <c r="BA143" i="46"/>
  <c r="AZ143" i="46"/>
  <c r="BB142" i="46"/>
  <c r="BA142" i="46"/>
  <c r="AZ142" i="46"/>
  <c r="BC141" i="46"/>
  <c r="BB141" i="46"/>
  <c r="BA141" i="46"/>
  <c r="AZ141" i="46"/>
  <c r="BB140" i="46"/>
  <c r="BA140" i="46"/>
  <c r="AZ140" i="46"/>
  <c r="BC139" i="46"/>
  <c r="BB139" i="46"/>
  <c r="BA139" i="46"/>
  <c r="AZ139" i="46"/>
  <c r="BB138" i="46"/>
  <c r="BA138" i="46"/>
  <c r="AZ138" i="46"/>
  <c r="BC137" i="46"/>
  <c r="BB137" i="46"/>
  <c r="BA137" i="46"/>
  <c r="AZ137" i="46"/>
  <c r="BB136" i="46"/>
  <c r="BA136" i="46"/>
  <c r="AZ136" i="46"/>
  <c r="BC135" i="46"/>
  <c r="BB135" i="46"/>
  <c r="BA135" i="46"/>
  <c r="AZ135" i="46"/>
  <c r="BB134" i="46"/>
  <c r="BA134" i="46"/>
  <c r="AZ134" i="46"/>
  <c r="BC133" i="46"/>
  <c r="BB133" i="46"/>
  <c r="BA133" i="46"/>
  <c r="AZ133" i="46"/>
  <c r="BB132" i="46"/>
  <c r="BA132" i="46"/>
  <c r="AZ132" i="46"/>
  <c r="BC131" i="46"/>
  <c r="BB131" i="46"/>
  <c r="BA131" i="46"/>
  <c r="AZ131" i="46"/>
  <c r="BB130" i="46"/>
  <c r="BA130" i="46"/>
  <c r="AZ130" i="46"/>
  <c r="BC129" i="46"/>
  <c r="BB129" i="46"/>
  <c r="BA129" i="46"/>
  <c r="AZ129" i="46"/>
  <c r="BB128" i="46"/>
  <c r="BA128" i="46"/>
  <c r="AZ128" i="46"/>
  <c r="BC127" i="46"/>
  <c r="BB127" i="46"/>
  <c r="BA127" i="46"/>
  <c r="AZ127" i="46"/>
  <c r="BB126" i="46"/>
  <c r="BA126" i="46"/>
  <c r="AZ126" i="46"/>
  <c r="BC125" i="46"/>
  <c r="BB125" i="46"/>
  <c r="BA125" i="46"/>
  <c r="AZ125" i="46"/>
  <c r="BB124" i="46"/>
  <c r="BA124" i="46"/>
  <c r="AZ124" i="46"/>
  <c r="BC123" i="46"/>
  <c r="BB123" i="46"/>
  <c r="BA123" i="46"/>
  <c r="AZ123" i="46"/>
  <c r="BB122" i="46"/>
  <c r="BA122" i="46"/>
  <c r="AZ122" i="46"/>
  <c r="BC121" i="46"/>
  <c r="BB121" i="46"/>
  <c r="BA121" i="46"/>
  <c r="AZ121" i="46"/>
  <c r="BB120" i="46"/>
  <c r="BA120" i="46"/>
  <c r="AZ120" i="46"/>
  <c r="BC119" i="46"/>
  <c r="BB119" i="46"/>
  <c r="BA119" i="46"/>
  <c r="AZ119" i="46"/>
  <c r="BB118" i="46"/>
  <c r="BA118" i="46"/>
  <c r="AZ118" i="46"/>
  <c r="BC117" i="46"/>
  <c r="BB117" i="46"/>
  <c r="BA117" i="46"/>
  <c r="AZ117" i="46"/>
  <c r="BB116" i="46"/>
  <c r="BA116" i="46"/>
  <c r="AZ116" i="46"/>
  <c r="BC115" i="46"/>
  <c r="BB115" i="46"/>
  <c r="BA115" i="46"/>
  <c r="AZ115" i="46"/>
  <c r="BB114" i="46"/>
  <c r="BA114" i="46"/>
  <c r="AZ114" i="46"/>
  <c r="BC113" i="46"/>
  <c r="BB113" i="46"/>
  <c r="BA113" i="46"/>
  <c r="AZ113" i="46"/>
  <c r="BB112" i="46"/>
  <c r="BA112" i="46"/>
  <c r="AZ112" i="46"/>
  <c r="BC111" i="46"/>
  <c r="BB111" i="46"/>
  <c r="BA111" i="46"/>
  <c r="AZ111" i="46"/>
  <c r="BB110" i="46"/>
  <c r="BA110" i="46"/>
  <c r="AZ110" i="46"/>
  <c r="BC109" i="46"/>
  <c r="BB109" i="46"/>
  <c r="BA109" i="46"/>
  <c r="AZ109" i="46"/>
  <c r="BB108" i="46"/>
  <c r="BA108" i="46"/>
  <c r="AZ108" i="46"/>
  <c r="BC107" i="46"/>
  <c r="BB107" i="46"/>
  <c r="BA107" i="46"/>
  <c r="AZ107" i="46"/>
  <c r="BB106" i="46"/>
  <c r="BA106" i="46"/>
  <c r="AZ106" i="46"/>
  <c r="BC105" i="46"/>
  <c r="BB105" i="46"/>
  <c r="BA105" i="46"/>
  <c r="AZ105" i="46"/>
  <c r="BB104" i="46"/>
  <c r="BA104" i="46"/>
  <c r="AZ104" i="46"/>
  <c r="BC103" i="46"/>
  <c r="BB103" i="46"/>
  <c r="BA103" i="46"/>
  <c r="AZ103" i="46"/>
  <c r="BB102" i="46"/>
  <c r="BA102" i="46"/>
  <c r="AZ102" i="46"/>
  <c r="BC101" i="46"/>
  <c r="BB101" i="46"/>
  <c r="BA101" i="46"/>
  <c r="AZ101" i="46"/>
  <c r="BB100" i="46"/>
  <c r="BA100" i="46"/>
  <c r="AZ100" i="46"/>
  <c r="BC99" i="46"/>
  <c r="BB99" i="46"/>
  <c r="BA99" i="46"/>
  <c r="AZ99" i="46"/>
  <c r="BB98" i="46"/>
  <c r="BA98" i="46"/>
  <c r="AZ98" i="46"/>
  <c r="BC97" i="46"/>
  <c r="BB97" i="46"/>
  <c r="BA97" i="46"/>
  <c r="AZ97" i="46"/>
  <c r="BB96" i="46"/>
  <c r="BA96" i="46"/>
  <c r="AZ96" i="46"/>
  <c r="BC95" i="46"/>
  <c r="BB95" i="46"/>
  <c r="BA95" i="46"/>
  <c r="AZ95" i="46"/>
  <c r="BB94" i="46"/>
  <c r="BA94" i="46"/>
  <c r="AZ94" i="46"/>
  <c r="BC93" i="46"/>
  <c r="BB93" i="46"/>
  <c r="BA93" i="46"/>
  <c r="AZ93" i="46"/>
  <c r="BB92" i="46"/>
  <c r="BA92" i="46"/>
  <c r="AZ92" i="46"/>
  <c r="BC91" i="46"/>
  <c r="BB91" i="46"/>
  <c r="BA91" i="46"/>
  <c r="AZ91" i="46"/>
  <c r="BB90" i="46"/>
  <c r="BA90" i="46"/>
  <c r="AZ90" i="46"/>
  <c r="BC89" i="46"/>
  <c r="BB89" i="46"/>
  <c r="BA89" i="46"/>
  <c r="AZ89" i="46"/>
  <c r="BB88" i="46"/>
  <c r="BA88" i="46"/>
  <c r="AZ88" i="46"/>
  <c r="BC87" i="46"/>
  <c r="BB87" i="46"/>
  <c r="BA87" i="46"/>
  <c r="AZ87" i="46"/>
  <c r="BB86" i="46"/>
  <c r="BA86" i="46"/>
  <c r="AZ86" i="46"/>
  <c r="BC85" i="46"/>
  <c r="BB85" i="46"/>
  <c r="BA85" i="46"/>
  <c r="AZ85" i="46"/>
  <c r="BB84" i="46"/>
  <c r="BA84" i="46"/>
  <c r="AZ84" i="46"/>
  <c r="BE83" i="46"/>
  <c r="BC83" i="46"/>
  <c r="BB83" i="46"/>
  <c r="BA83" i="46"/>
  <c r="AZ83" i="46"/>
  <c r="BC82" i="46"/>
  <c r="BB82" i="46"/>
  <c r="BA82" i="46"/>
  <c r="AZ82" i="46"/>
  <c r="BE81" i="46"/>
  <c r="BD81" i="46"/>
  <c r="BC81" i="46"/>
  <c r="BB81" i="46"/>
  <c r="BA81" i="46"/>
  <c r="AZ81" i="46"/>
  <c r="BC80" i="46"/>
  <c r="BB80" i="46"/>
  <c r="BA80" i="46"/>
  <c r="AZ80" i="46"/>
  <c r="BE79" i="46"/>
  <c r="BD79" i="46"/>
  <c r="BC79" i="46"/>
  <c r="BB79" i="46"/>
  <c r="BA79" i="46"/>
  <c r="AZ79" i="46"/>
  <c r="BD78" i="46"/>
  <c r="BC78" i="46"/>
  <c r="BB78" i="46"/>
  <c r="BA78" i="46"/>
  <c r="AZ78" i="46"/>
  <c r="BE77" i="46"/>
  <c r="BD77" i="46"/>
  <c r="BC77" i="46"/>
  <c r="BB77" i="46"/>
  <c r="BA77" i="46"/>
  <c r="AZ77" i="46"/>
  <c r="BD76" i="46"/>
  <c r="BC76" i="46"/>
  <c r="BB76" i="46"/>
  <c r="BA76" i="46"/>
  <c r="AZ76" i="46"/>
  <c r="BE75" i="46"/>
  <c r="BD75" i="46"/>
  <c r="BC75" i="46"/>
  <c r="BB75" i="46"/>
  <c r="BA75" i="46"/>
  <c r="AZ75" i="46"/>
  <c r="BE74" i="46"/>
  <c r="BD74" i="46"/>
  <c r="BC74" i="46"/>
  <c r="BB74" i="46"/>
  <c r="BA74" i="46"/>
  <c r="AZ74" i="46"/>
  <c r="BE73" i="46"/>
  <c r="BD73" i="46"/>
  <c r="BC73" i="46"/>
  <c r="BB73" i="46"/>
  <c r="BA73" i="46"/>
  <c r="AZ73" i="46"/>
  <c r="BE72" i="46"/>
  <c r="BD72" i="46"/>
  <c r="BC72" i="46"/>
  <c r="BB72" i="46"/>
  <c r="BA72" i="46"/>
  <c r="AZ72" i="46"/>
  <c r="BC216" i="46" s="1"/>
  <c r="BE71" i="46"/>
  <c r="BD71" i="46"/>
  <c r="BC71" i="46"/>
  <c r="BB71" i="46"/>
  <c r="BA71" i="46"/>
  <c r="AZ71" i="46"/>
  <c r="BE70" i="46"/>
  <c r="BD70" i="46"/>
  <c r="BC70" i="46"/>
  <c r="C66" i="46"/>
  <c r="E66" i="46" s="1"/>
  <c r="B66" i="46"/>
  <c r="C65" i="46"/>
  <c r="F65" i="46" s="1"/>
  <c r="B65" i="46"/>
  <c r="C64" i="46"/>
  <c r="E64" i="46" s="1"/>
  <c r="B64" i="46"/>
  <c r="C63" i="46"/>
  <c r="F63" i="46" s="1"/>
  <c r="B63" i="46"/>
  <c r="C62" i="46"/>
  <c r="E62" i="46" s="1"/>
  <c r="B62" i="46"/>
  <c r="C61" i="46"/>
  <c r="E61" i="46" s="1"/>
  <c r="B61" i="46"/>
  <c r="C60" i="46"/>
  <c r="E60" i="46" s="1"/>
  <c r="B60" i="46"/>
  <c r="C59" i="46"/>
  <c r="F59" i="46" s="1"/>
  <c r="B59" i="46"/>
  <c r="B56" i="46"/>
  <c r="C53" i="46"/>
  <c r="E53" i="46" s="1"/>
  <c r="B53" i="46"/>
  <c r="C52" i="46"/>
  <c r="E52" i="46" s="1"/>
  <c r="B52" i="46"/>
  <c r="C51" i="46"/>
  <c r="E51" i="46" s="1"/>
  <c r="B51" i="46"/>
  <c r="C50" i="46"/>
  <c r="F50" i="46" s="1"/>
  <c r="B50" i="46"/>
  <c r="C49" i="46"/>
  <c r="F49" i="46" s="1"/>
  <c r="B49" i="46"/>
  <c r="C48" i="46"/>
  <c r="E48" i="46" s="1"/>
  <c r="B48" i="46"/>
  <c r="C47" i="46"/>
  <c r="F47" i="46" s="1"/>
  <c r="B47" i="46"/>
  <c r="C46" i="46"/>
  <c r="E46" i="46" s="1"/>
  <c r="B46" i="46"/>
  <c r="B43" i="46"/>
  <c r="C40" i="46"/>
  <c r="F40" i="46" s="1"/>
  <c r="B40" i="46"/>
  <c r="C39" i="46"/>
  <c r="F39" i="46" s="1"/>
  <c r="G38" i="46"/>
  <c r="F38" i="46"/>
  <c r="E38" i="46"/>
  <c r="C38" i="46"/>
  <c r="B38" i="46"/>
  <c r="F37" i="46"/>
  <c r="G37" i="46" s="1"/>
  <c r="E37" i="46"/>
  <c r="C37" i="46"/>
  <c r="B37" i="46"/>
  <c r="C36" i="46"/>
  <c r="F36" i="46" s="1"/>
  <c r="B36" i="46"/>
  <c r="C35" i="46"/>
  <c r="E35" i="46" s="1"/>
  <c r="B35" i="46"/>
  <c r="C34" i="46"/>
  <c r="F34" i="46" s="1"/>
  <c r="B34" i="46"/>
  <c r="F33" i="46"/>
  <c r="G33" i="46" s="1"/>
  <c r="E33" i="46"/>
  <c r="C33" i="46"/>
  <c r="B33" i="46"/>
  <c r="F32" i="46"/>
  <c r="G32" i="46" s="1"/>
  <c r="E32" i="46"/>
  <c r="C32" i="46"/>
  <c r="B32" i="46"/>
  <c r="F31" i="46"/>
  <c r="G31" i="46" s="1"/>
  <c r="E31" i="46"/>
  <c r="C31" i="46"/>
  <c r="B31" i="46"/>
  <c r="F30" i="46"/>
  <c r="G30" i="46" s="1"/>
  <c r="E30" i="46"/>
  <c r="C30" i="46"/>
  <c r="B30" i="46"/>
  <c r="F29" i="46"/>
  <c r="G29" i="46" s="1"/>
  <c r="E29" i="46"/>
  <c r="C29" i="46"/>
  <c r="B29" i="46"/>
  <c r="F28" i="46"/>
  <c r="G28" i="46" s="1"/>
  <c r="E28" i="46"/>
  <c r="C28" i="46"/>
  <c r="B28" i="46"/>
  <c r="F27" i="46"/>
  <c r="E27" i="46"/>
  <c r="C27" i="46"/>
  <c r="B27" i="46"/>
  <c r="F26" i="46"/>
  <c r="G26" i="46" s="1"/>
  <c r="E26" i="46"/>
  <c r="C26" i="46"/>
  <c r="B26" i="46"/>
  <c r="G25" i="46"/>
  <c r="F25" i="46"/>
  <c r="E25" i="46"/>
  <c r="C25" i="46"/>
  <c r="B25" i="46"/>
  <c r="B22" i="46"/>
  <c r="C19" i="46"/>
  <c r="E19" i="46" s="1"/>
  <c r="C18" i="46"/>
  <c r="E18" i="46" s="1"/>
  <c r="C17" i="46"/>
  <c r="F17" i="46" s="1"/>
  <c r="C16" i="46"/>
  <c r="F16" i="46" s="1"/>
  <c r="C15" i="46"/>
  <c r="F15" i="46" s="1"/>
  <c r="C14" i="46"/>
  <c r="E14" i="46" s="1"/>
  <c r="C13" i="46"/>
  <c r="F13" i="46" s="1"/>
  <c r="J12" i="46"/>
  <c r="F12" i="46"/>
  <c r="G12" i="46" s="1"/>
  <c r="E12" i="46"/>
  <c r="C12" i="46"/>
  <c r="B9" i="46"/>
  <c r="W3" i="46"/>
  <c r="BB371" i="45"/>
  <c r="BA371" i="45"/>
  <c r="AZ371" i="45"/>
  <c r="BB370" i="45"/>
  <c r="BA370" i="45"/>
  <c r="AZ370" i="45"/>
  <c r="BB369" i="45"/>
  <c r="BA369" i="45"/>
  <c r="AZ369" i="45"/>
  <c r="BB368" i="45"/>
  <c r="BA368" i="45"/>
  <c r="AZ368" i="45"/>
  <c r="BB367" i="45"/>
  <c r="BA367" i="45"/>
  <c r="AZ367" i="45"/>
  <c r="BB366" i="45"/>
  <c r="BA366" i="45"/>
  <c r="AZ366" i="45"/>
  <c r="BB365" i="45"/>
  <c r="BA365" i="45"/>
  <c r="AZ365" i="45"/>
  <c r="BB364" i="45"/>
  <c r="BA364" i="45"/>
  <c r="AZ364" i="45"/>
  <c r="BB363" i="45"/>
  <c r="BA363" i="45"/>
  <c r="AZ363" i="45"/>
  <c r="BB362" i="45"/>
  <c r="BA362" i="45"/>
  <c r="AZ362" i="45"/>
  <c r="BB361" i="45"/>
  <c r="BA361" i="45"/>
  <c r="AZ361" i="45"/>
  <c r="BB360" i="45"/>
  <c r="BA360" i="45"/>
  <c r="AZ360" i="45"/>
  <c r="BB359" i="45"/>
  <c r="BA359" i="45"/>
  <c r="AZ359" i="45"/>
  <c r="BB358" i="45"/>
  <c r="BA358" i="45"/>
  <c r="AZ358" i="45"/>
  <c r="BB357" i="45"/>
  <c r="BA357" i="45"/>
  <c r="AZ357" i="45"/>
  <c r="BB356" i="45"/>
  <c r="BA356" i="45"/>
  <c r="AZ356" i="45"/>
  <c r="BB355" i="45"/>
  <c r="BA355" i="45"/>
  <c r="AZ355" i="45"/>
  <c r="BB354" i="45"/>
  <c r="BA354" i="45"/>
  <c r="AZ354" i="45"/>
  <c r="BB353" i="45"/>
  <c r="BA353" i="45"/>
  <c r="AZ353" i="45"/>
  <c r="BB352" i="45"/>
  <c r="BA352" i="45"/>
  <c r="AZ352" i="45"/>
  <c r="BB351" i="45"/>
  <c r="BA351" i="45"/>
  <c r="AZ351" i="45"/>
  <c r="BB350" i="45"/>
  <c r="BA350" i="45"/>
  <c r="AZ350" i="45"/>
  <c r="BB349" i="45"/>
  <c r="BA349" i="45"/>
  <c r="AZ349" i="45"/>
  <c r="BB348" i="45"/>
  <c r="BA348" i="45"/>
  <c r="AZ348" i="45"/>
  <c r="BB347" i="45"/>
  <c r="BA347" i="45"/>
  <c r="AZ347" i="45"/>
  <c r="BB346" i="45"/>
  <c r="BA346" i="45"/>
  <c r="AZ346" i="45"/>
  <c r="BB345" i="45"/>
  <c r="BA345" i="45"/>
  <c r="AZ345" i="45"/>
  <c r="BB344" i="45"/>
  <c r="BA344" i="45"/>
  <c r="AZ344" i="45"/>
  <c r="BB343" i="45"/>
  <c r="BA343" i="45"/>
  <c r="AZ343" i="45"/>
  <c r="BB342" i="45"/>
  <c r="BA342" i="45"/>
  <c r="AZ342" i="45"/>
  <c r="BB341" i="45"/>
  <c r="BA341" i="45"/>
  <c r="AZ341" i="45"/>
  <c r="BB340" i="45"/>
  <c r="BA340" i="45"/>
  <c r="AZ340" i="45"/>
  <c r="BB339" i="45"/>
  <c r="BA339" i="45"/>
  <c r="AZ339" i="45"/>
  <c r="BB338" i="45"/>
  <c r="BA338" i="45"/>
  <c r="AZ338" i="45"/>
  <c r="BB337" i="45"/>
  <c r="BA337" i="45"/>
  <c r="AZ337" i="45"/>
  <c r="BB336" i="45"/>
  <c r="BA336" i="45"/>
  <c r="AZ336" i="45"/>
  <c r="BB335" i="45"/>
  <c r="BA335" i="45"/>
  <c r="AZ335" i="45"/>
  <c r="BB334" i="45"/>
  <c r="BA334" i="45"/>
  <c r="AZ334" i="45"/>
  <c r="BB333" i="45"/>
  <c r="BA333" i="45"/>
  <c r="AZ333" i="45"/>
  <c r="BB332" i="45"/>
  <c r="BA332" i="45"/>
  <c r="AZ332" i="45"/>
  <c r="BB331" i="45"/>
  <c r="BA331" i="45"/>
  <c r="AZ331" i="45"/>
  <c r="BB330" i="45"/>
  <c r="BA330" i="45"/>
  <c r="AZ330" i="45"/>
  <c r="BB329" i="45"/>
  <c r="BA329" i="45"/>
  <c r="AZ329" i="45"/>
  <c r="BB328" i="45"/>
  <c r="BA328" i="45"/>
  <c r="AZ328" i="45"/>
  <c r="BB327" i="45"/>
  <c r="BA327" i="45"/>
  <c r="AZ327" i="45"/>
  <c r="BB326" i="45"/>
  <c r="BA326" i="45"/>
  <c r="AZ326" i="45"/>
  <c r="BB325" i="45"/>
  <c r="BA325" i="45"/>
  <c r="AZ325" i="45"/>
  <c r="BB324" i="45"/>
  <c r="BA324" i="45"/>
  <c r="AZ324" i="45"/>
  <c r="BB323" i="45"/>
  <c r="BA323" i="45"/>
  <c r="AZ323" i="45"/>
  <c r="BB322" i="45"/>
  <c r="BA322" i="45"/>
  <c r="AZ322" i="45"/>
  <c r="BB321" i="45"/>
  <c r="BA321" i="45"/>
  <c r="AZ321" i="45"/>
  <c r="BB320" i="45"/>
  <c r="BA320" i="45"/>
  <c r="AZ320" i="45"/>
  <c r="BB319" i="45"/>
  <c r="BA319" i="45"/>
  <c r="AZ319" i="45"/>
  <c r="BB318" i="45"/>
  <c r="BA318" i="45"/>
  <c r="AZ318" i="45"/>
  <c r="BB317" i="45"/>
  <c r="BA317" i="45"/>
  <c r="AZ317" i="45"/>
  <c r="BB316" i="45"/>
  <c r="BA316" i="45"/>
  <c r="AZ316" i="45"/>
  <c r="BB315" i="45"/>
  <c r="BA315" i="45"/>
  <c r="AZ315" i="45"/>
  <c r="BB314" i="45"/>
  <c r="BA314" i="45"/>
  <c r="AZ314" i="45"/>
  <c r="BB313" i="45"/>
  <c r="BA313" i="45"/>
  <c r="AZ313" i="45"/>
  <c r="BB312" i="45"/>
  <c r="BA312" i="45"/>
  <c r="AZ312" i="45"/>
  <c r="BB311" i="45"/>
  <c r="BA311" i="45"/>
  <c r="AZ311" i="45"/>
  <c r="BB310" i="45"/>
  <c r="BA310" i="45"/>
  <c r="AZ310" i="45"/>
  <c r="BB309" i="45"/>
  <c r="BA309" i="45"/>
  <c r="AZ309" i="45"/>
  <c r="BB308" i="45"/>
  <c r="BA308" i="45"/>
  <c r="AZ308" i="45"/>
  <c r="BB307" i="45"/>
  <c r="BA307" i="45"/>
  <c r="AZ307" i="45"/>
  <c r="BB306" i="45"/>
  <c r="BA306" i="45"/>
  <c r="AZ306" i="45"/>
  <c r="BB305" i="45"/>
  <c r="BA305" i="45"/>
  <c r="AZ305" i="45"/>
  <c r="BB304" i="45"/>
  <c r="BA304" i="45"/>
  <c r="AZ304" i="45"/>
  <c r="BB303" i="45"/>
  <c r="BA303" i="45"/>
  <c r="AZ303" i="45"/>
  <c r="BB302" i="45"/>
  <c r="BA302" i="45"/>
  <c r="AZ302" i="45"/>
  <c r="BB301" i="45"/>
  <c r="BA301" i="45"/>
  <c r="AZ301" i="45"/>
  <c r="BB300" i="45"/>
  <c r="BA300" i="45"/>
  <c r="AZ300" i="45"/>
  <c r="BB299" i="45"/>
  <c r="BA299" i="45"/>
  <c r="AZ299" i="45"/>
  <c r="BB298" i="45"/>
  <c r="BA298" i="45"/>
  <c r="AZ298" i="45"/>
  <c r="BB297" i="45"/>
  <c r="BA297" i="45"/>
  <c r="AZ297" i="45"/>
  <c r="BB296" i="45"/>
  <c r="BA296" i="45"/>
  <c r="AZ296" i="45"/>
  <c r="BB295" i="45"/>
  <c r="BA295" i="45"/>
  <c r="AZ295" i="45"/>
  <c r="BB294" i="45"/>
  <c r="BA294" i="45"/>
  <c r="AZ294" i="45"/>
  <c r="BB293" i="45"/>
  <c r="BA293" i="45"/>
  <c r="AZ293" i="45"/>
  <c r="BB292" i="45"/>
  <c r="BA292" i="45"/>
  <c r="AZ292" i="45"/>
  <c r="BB291" i="45"/>
  <c r="BA291" i="45"/>
  <c r="AZ291" i="45"/>
  <c r="BB290" i="45"/>
  <c r="BA290" i="45"/>
  <c r="AZ290" i="45"/>
  <c r="BB289" i="45"/>
  <c r="BA289" i="45"/>
  <c r="AZ289" i="45"/>
  <c r="BB288" i="45"/>
  <c r="BA288" i="45"/>
  <c r="AZ288" i="45"/>
  <c r="BB287" i="45"/>
  <c r="BA287" i="45"/>
  <c r="AZ287" i="45"/>
  <c r="BB286" i="45"/>
  <c r="BA286" i="45"/>
  <c r="AZ286" i="45"/>
  <c r="BB285" i="45"/>
  <c r="BA285" i="45"/>
  <c r="AZ285" i="45"/>
  <c r="BB284" i="45"/>
  <c r="BA284" i="45"/>
  <c r="AZ284" i="45"/>
  <c r="BB283" i="45"/>
  <c r="BA283" i="45"/>
  <c r="AZ283" i="45"/>
  <c r="BB282" i="45"/>
  <c r="BA282" i="45"/>
  <c r="AZ282" i="45"/>
  <c r="BB281" i="45"/>
  <c r="BA281" i="45"/>
  <c r="AZ281" i="45"/>
  <c r="BB280" i="45"/>
  <c r="BA280" i="45"/>
  <c r="AZ280" i="45"/>
  <c r="BB279" i="45"/>
  <c r="BA279" i="45"/>
  <c r="AZ279" i="45"/>
  <c r="BB278" i="45"/>
  <c r="BA278" i="45"/>
  <c r="AZ278" i="45"/>
  <c r="BB277" i="45"/>
  <c r="BA277" i="45"/>
  <c r="AZ277" i="45"/>
  <c r="BB276" i="45"/>
  <c r="BA276" i="45"/>
  <c r="AZ276" i="45"/>
  <c r="BB275" i="45"/>
  <c r="BA275" i="45"/>
  <c r="AZ275" i="45"/>
  <c r="BB274" i="45"/>
  <c r="BA274" i="45"/>
  <c r="AZ274" i="45"/>
  <c r="BB273" i="45"/>
  <c r="BA273" i="45"/>
  <c r="AZ273" i="45"/>
  <c r="BB272" i="45"/>
  <c r="BA272" i="45"/>
  <c r="AZ272" i="45"/>
  <c r="BB271" i="45"/>
  <c r="BA271" i="45"/>
  <c r="AZ271" i="45"/>
  <c r="BB270" i="45"/>
  <c r="BA270" i="45"/>
  <c r="AZ270" i="45"/>
  <c r="BB269" i="45"/>
  <c r="BA269" i="45"/>
  <c r="AZ269" i="45"/>
  <c r="BB268" i="45"/>
  <c r="BA268" i="45"/>
  <c r="AZ268" i="45"/>
  <c r="BB267" i="45"/>
  <c r="BA267" i="45"/>
  <c r="AZ267" i="45"/>
  <c r="BB266" i="45"/>
  <c r="BA266" i="45"/>
  <c r="AZ266" i="45"/>
  <c r="BB265" i="45"/>
  <c r="BA265" i="45"/>
  <c r="AZ265" i="45"/>
  <c r="BB264" i="45"/>
  <c r="BA264" i="45"/>
  <c r="AZ264" i="45"/>
  <c r="BB263" i="45"/>
  <c r="BA263" i="45"/>
  <c r="AZ263" i="45"/>
  <c r="BB262" i="45"/>
  <c r="BA262" i="45"/>
  <c r="AZ262" i="45"/>
  <c r="BB261" i="45"/>
  <c r="BA261" i="45"/>
  <c r="AZ261" i="45"/>
  <c r="BB260" i="45"/>
  <c r="BA260" i="45"/>
  <c r="AZ260" i="45"/>
  <c r="BB259" i="45"/>
  <c r="BA259" i="45"/>
  <c r="AZ259" i="45"/>
  <c r="BB258" i="45"/>
  <c r="BA258" i="45"/>
  <c r="AZ258" i="45"/>
  <c r="BB257" i="45"/>
  <c r="BA257" i="45"/>
  <c r="AZ257" i="45"/>
  <c r="BB256" i="45"/>
  <c r="BA256" i="45"/>
  <c r="AZ256" i="45"/>
  <c r="BB255" i="45"/>
  <c r="BA255" i="45"/>
  <c r="AZ255" i="45"/>
  <c r="BB254" i="45"/>
  <c r="BA254" i="45"/>
  <c r="AZ254" i="45"/>
  <c r="BB253" i="45"/>
  <c r="BA253" i="45"/>
  <c r="AZ253" i="45"/>
  <c r="BB252" i="45"/>
  <c r="BA252" i="45"/>
  <c r="AZ252" i="45"/>
  <c r="BB251" i="45"/>
  <c r="BA251" i="45"/>
  <c r="AZ251" i="45"/>
  <c r="BB250" i="45"/>
  <c r="BA250" i="45"/>
  <c r="AZ250" i="45"/>
  <c r="BB249" i="45"/>
  <c r="BA249" i="45"/>
  <c r="AZ249" i="45"/>
  <c r="BB248" i="45"/>
  <c r="BA248" i="45"/>
  <c r="AZ248" i="45"/>
  <c r="BB247" i="45"/>
  <c r="BA247" i="45"/>
  <c r="AZ247" i="45"/>
  <c r="BB246" i="45"/>
  <c r="BA246" i="45"/>
  <c r="AZ246" i="45"/>
  <c r="BB245" i="45"/>
  <c r="BA245" i="45"/>
  <c r="AZ245" i="45"/>
  <c r="BB244" i="45"/>
  <c r="BA244" i="45"/>
  <c r="AZ244" i="45"/>
  <c r="BB243" i="45"/>
  <c r="BA243" i="45"/>
  <c r="AZ243" i="45"/>
  <c r="BB242" i="45"/>
  <c r="BA242" i="45"/>
  <c r="AZ242" i="45"/>
  <c r="BB241" i="45"/>
  <c r="BA241" i="45"/>
  <c r="AZ241" i="45"/>
  <c r="BB240" i="45"/>
  <c r="BA240" i="45"/>
  <c r="AZ240" i="45"/>
  <c r="BB239" i="45"/>
  <c r="BA239" i="45"/>
  <c r="AZ239" i="45"/>
  <c r="BB238" i="45"/>
  <c r="BA238" i="45"/>
  <c r="AZ238" i="45"/>
  <c r="BB237" i="45"/>
  <c r="BA237" i="45"/>
  <c r="AZ237" i="45"/>
  <c r="BB236" i="45"/>
  <c r="BA236" i="45"/>
  <c r="AZ236" i="45"/>
  <c r="BB235" i="45"/>
  <c r="BA235" i="45"/>
  <c r="AZ235" i="45"/>
  <c r="BB234" i="45"/>
  <c r="BA234" i="45"/>
  <c r="AZ234" i="45"/>
  <c r="BB233" i="45"/>
  <c r="BA233" i="45"/>
  <c r="AZ233" i="45"/>
  <c r="BB232" i="45"/>
  <c r="BA232" i="45"/>
  <c r="AZ232" i="45"/>
  <c r="BB231" i="45"/>
  <c r="BA231" i="45"/>
  <c r="AZ231" i="45"/>
  <c r="BB230" i="45"/>
  <c r="BA230" i="45"/>
  <c r="AZ230" i="45"/>
  <c r="BB229" i="45"/>
  <c r="BA229" i="45"/>
  <c r="AZ229" i="45"/>
  <c r="BB228" i="45"/>
  <c r="BA228" i="45"/>
  <c r="AZ228" i="45"/>
  <c r="BB227" i="45"/>
  <c r="BA227" i="45"/>
  <c r="AZ227" i="45"/>
  <c r="BB226" i="45"/>
  <c r="BA226" i="45"/>
  <c r="AZ226" i="45"/>
  <c r="BB225" i="45"/>
  <c r="BA225" i="45"/>
  <c r="AZ225" i="45"/>
  <c r="BB224" i="45"/>
  <c r="BA224" i="45"/>
  <c r="AZ224" i="45"/>
  <c r="BB223" i="45"/>
  <c r="BA223" i="45"/>
  <c r="AZ223" i="45"/>
  <c r="BB222" i="45"/>
  <c r="BA222" i="45"/>
  <c r="AZ222" i="45"/>
  <c r="BB221" i="45"/>
  <c r="BA221" i="45"/>
  <c r="AZ221" i="45"/>
  <c r="BB220" i="45"/>
  <c r="BA220" i="45"/>
  <c r="AZ220" i="45"/>
  <c r="BB219" i="45"/>
  <c r="BA219" i="45"/>
  <c r="AZ219" i="45"/>
  <c r="BB218" i="45"/>
  <c r="BA218" i="45"/>
  <c r="AZ218" i="45"/>
  <c r="BB217" i="45"/>
  <c r="BA217" i="45"/>
  <c r="AZ217" i="45"/>
  <c r="BB216" i="45"/>
  <c r="BA216" i="45"/>
  <c r="AZ216" i="45"/>
  <c r="BB215" i="45"/>
  <c r="BA215" i="45"/>
  <c r="AZ215" i="45"/>
  <c r="BB214" i="45"/>
  <c r="BA214" i="45"/>
  <c r="AZ214" i="45"/>
  <c r="BB213" i="45"/>
  <c r="BA213" i="45"/>
  <c r="AZ213" i="45"/>
  <c r="BB212" i="45"/>
  <c r="BA212" i="45"/>
  <c r="AZ212" i="45"/>
  <c r="BB211" i="45"/>
  <c r="BA211" i="45"/>
  <c r="AZ211" i="45"/>
  <c r="BB210" i="45"/>
  <c r="BA210" i="45"/>
  <c r="AZ210" i="45"/>
  <c r="BB209" i="45"/>
  <c r="BA209" i="45"/>
  <c r="AZ209" i="45"/>
  <c r="BB208" i="45"/>
  <c r="BA208" i="45"/>
  <c r="AZ208" i="45"/>
  <c r="BB207" i="45"/>
  <c r="BA207" i="45"/>
  <c r="AZ207" i="45"/>
  <c r="BB206" i="45"/>
  <c r="BA206" i="45"/>
  <c r="AZ206" i="45"/>
  <c r="BB205" i="45"/>
  <c r="BA205" i="45"/>
  <c r="AZ205" i="45"/>
  <c r="BB204" i="45"/>
  <c r="BA204" i="45"/>
  <c r="AZ204" i="45"/>
  <c r="BB203" i="45"/>
  <c r="BA203" i="45"/>
  <c r="AZ203" i="45"/>
  <c r="BB202" i="45"/>
  <c r="BA202" i="45"/>
  <c r="AZ202" i="45"/>
  <c r="BB201" i="45"/>
  <c r="BA201" i="45"/>
  <c r="AZ201" i="45"/>
  <c r="BB200" i="45"/>
  <c r="BA200" i="45"/>
  <c r="AZ200" i="45"/>
  <c r="BB199" i="45"/>
  <c r="BA199" i="45"/>
  <c r="AZ199" i="45"/>
  <c r="BB198" i="45"/>
  <c r="BA198" i="45"/>
  <c r="AZ198" i="45"/>
  <c r="BB197" i="45"/>
  <c r="BA197" i="45"/>
  <c r="AZ197" i="45"/>
  <c r="BB196" i="45"/>
  <c r="BA196" i="45"/>
  <c r="AZ196" i="45"/>
  <c r="BB195" i="45"/>
  <c r="BA195" i="45"/>
  <c r="AZ195" i="45"/>
  <c r="BB194" i="45"/>
  <c r="BA194" i="45"/>
  <c r="AZ194" i="45"/>
  <c r="BB193" i="45"/>
  <c r="BA193" i="45"/>
  <c r="AZ193" i="45"/>
  <c r="BB192" i="45"/>
  <c r="BA192" i="45"/>
  <c r="AZ192" i="45"/>
  <c r="BB191" i="45"/>
  <c r="BA191" i="45"/>
  <c r="AZ191" i="45"/>
  <c r="BB190" i="45"/>
  <c r="BA190" i="45"/>
  <c r="AZ190" i="45"/>
  <c r="BB189" i="45"/>
  <c r="BA189" i="45"/>
  <c r="AZ189" i="45"/>
  <c r="BB188" i="45"/>
  <c r="BA188" i="45"/>
  <c r="AZ188" i="45"/>
  <c r="BB187" i="45"/>
  <c r="BA187" i="45"/>
  <c r="AZ187" i="45"/>
  <c r="BB186" i="45"/>
  <c r="BA186" i="45"/>
  <c r="AZ186" i="45"/>
  <c r="BB185" i="45"/>
  <c r="BA185" i="45"/>
  <c r="AZ185" i="45"/>
  <c r="BB184" i="45"/>
  <c r="BA184" i="45"/>
  <c r="AZ184" i="45"/>
  <c r="BB183" i="45"/>
  <c r="BA183" i="45"/>
  <c r="AZ183" i="45"/>
  <c r="BB182" i="45"/>
  <c r="BA182" i="45"/>
  <c r="AZ182" i="45"/>
  <c r="BB181" i="45"/>
  <c r="BA181" i="45"/>
  <c r="AZ181" i="45"/>
  <c r="BB180" i="45"/>
  <c r="BA180" i="45"/>
  <c r="AZ180" i="45"/>
  <c r="BB179" i="45"/>
  <c r="BA179" i="45"/>
  <c r="AZ179" i="45"/>
  <c r="BB178" i="45"/>
  <c r="BA178" i="45"/>
  <c r="AZ178" i="45"/>
  <c r="BB177" i="45"/>
  <c r="BA177" i="45"/>
  <c r="AZ177" i="45"/>
  <c r="BB176" i="45"/>
  <c r="BA176" i="45"/>
  <c r="AZ176" i="45"/>
  <c r="BB175" i="45"/>
  <c r="BA175" i="45"/>
  <c r="AZ175" i="45"/>
  <c r="BB174" i="45"/>
  <c r="BA174" i="45"/>
  <c r="AZ174" i="45"/>
  <c r="BB173" i="45"/>
  <c r="BA173" i="45"/>
  <c r="AZ173" i="45"/>
  <c r="BB172" i="45"/>
  <c r="BA172" i="45"/>
  <c r="AZ172" i="45"/>
  <c r="BB171" i="45"/>
  <c r="BA171" i="45"/>
  <c r="AZ171" i="45"/>
  <c r="BB170" i="45"/>
  <c r="BA170" i="45"/>
  <c r="AZ170" i="45"/>
  <c r="BB169" i="45"/>
  <c r="BA169" i="45"/>
  <c r="AZ169" i="45"/>
  <c r="BB168" i="45"/>
  <c r="BA168" i="45"/>
  <c r="AZ168" i="45"/>
  <c r="BB167" i="45"/>
  <c r="BA167" i="45"/>
  <c r="AZ167" i="45"/>
  <c r="BB166" i="45"/>
  <c r="BA166" i="45"/>
  <c r="AZ166" i="45"/>
  <c r="BB165" i="45"/>
  <c r="BA165" i="45"/>
  <c r="AZ165" i="45"/>
  <c r="BB164" i="45"/>
  <c r="BA164" i="45"/>
  <c r="AZ164" i="45"/>
  <c r="BB163" i="45"/>
  <c r="BA163" i="45"/>
  <c r="AZ163" i="45"/>
  <c r="BB162" i="45"/>
  <c r="BA162" i="45"/>
  <c r="AZ162" i="45"/>
  <c r="BB161" i="45"/>
  <c r="BA161" i="45"/>
  <c r="AZ161" i="45"/>
  <c r="BB160" i="45"/>
  <c r="BA160" i="45"/>
  <c r="AZ160" i="45"/>
  <c r="BB159" i="45"/>
  <c r="BA159" i="45"/>
  <c r="AZ159" i="45"/>
  <c r="BB158" i="45"/>
  <c r="BA158" i="45"/>
  <c r="AZ158" i="45"/>
  <c r="BB157" i="45"/>
  <c r="BA157" i="45"/>
  <c r="AZ157" i="45"/>
  <c r="BB156" i="45"/>
  <c r="BA156" i="45"/>
  <c r="AZ156" i="45"/>
  <c r="BB155" i="45"/>
  <c r="BA155" i="45"/>
  <c r="AZ155" i="45"/>
  <c r="BB154" i="45"/>
  <c r="BA154" i="45"/>
  <c r="AZ154" i="45"/>
  <c r="BB153" i="45"/>
  <c r="BA153" i="45"/>
  <c r="AZ153" i="45"/>
  <c r="BB152" i="45"/>
  <c r="BA152" i="45"/>
  <c r="AZ152" i="45"/>
  <c r="BB151" i="45"/>
  <c r="BA151" i="45"/>
  <c r="AZ151" i="45"/>
  <c r="BB150" i="45"/>
  <c r="BA150" i="45"/>
  <c r="AZ150" i="45"/>
  <c r="BB149" i="45"/>
  <c r="BA149" i="45"/>
  <c r="AZ149" i="45"/>
  <c r="BB148" i="45"/>
  <c r="BA148" i="45"/>
  <c r="AZ148" i="45"/>
  <c r="BB147" i="45"/>
  <c r="BA147" i="45"/>
  <c r="AZ147" i="45"/>
  <c r="BB146" i="45"/>
  <c r="BA146" i="45"/>
  <c r="AZ146" i="45"/>
  <c r="BB145" i="45"/>
  <c r="BA145" i="45"/>
  <c r="AZ145" i="45"/>
  <c r="BB144" i="45"/>
  <c r="BA144" i="45"/>
  <c r="AZ144" i="45"/>
  <c r="BB143" i="45"/>
  <c r="BA143" i="45"/>
  <c r="AZ143" i="45"/>
  <c r="BB142" i="45"/>
  <c r="BA142" i="45"/>
  <c r="AZ142" i="45"/>
  <c r="BB141" i="45"/>
  <c r="BA141" i="45"/>
  <c r="AZ141" i="45"/>
  <c r="BB140" i="45"/>
  <c r="BA140" i="45"/>
  <c r="AZ140" i="45"/>
  <c r="BB139" i="45"/>
  <c r="BA139" i="45"/>
  <c r="AZ139" i="45"/>
  <c r="BB138" i="45"/>
  <c r="BA138" i="45"/>
  <c r="AZ138" i="45"/>
  <c r="BB137" i="45"/>
  <c r="BA137" i="45"/>
  <c r="AZ137" i="45"/>
  <c r="BB136" i="45"/>
  <c r="BA136" i="45"/>
  <c r="AZ136" i="45"/>
  <c r="BB135" i="45"/>
  <c r="BA135" i="45"/>
  <c r="AZ135" i="45"/>
  <c r="BB134" i="45"/>
  <c r="BA134" i="45"/>
  <c r="AZ134" i="45"/>
  <c r="BB133" i="45"/>
  <c r="BA133" i="45"/>
  <c r="AZ133" i="45"/>
  <c r="BB132" i="45"/>
  <c r="BA132" i="45"/>
  <c r="AZ132" i="45"/>
  <c r="BB131" i="45"/>
  <c r="BA131" i="45"/>
  <c r="AZ131" i="45"/>
  <c r="BB130" i="45"/>
  <c r="BA130" i="45"/>
  <c r="AZ130" i="45"/>
  <c r="BB129" i="45"/>
  <c r="BA129" i="45"/>
  <c r="AZ129" i="45"/>
  <c r="BB128" i="45"/>
  <c r="BA128" i="45"/>
  <c r="AZ128" i="45"/>
  <c r="BB127" i="45"/>
  <c r="BA127" i="45"/>
  <c r="AZ127" i="45"/>
  <c r="BB126" i="45"/>
  <c r="BA126" i="45"/>
  <c r="AZ126" i="45"/>
  <c r="BB125" i="45"/>
  <c r="BA125" i="45"/>
  <c r="AZ125" i="45"/>
  <c r="BB124" i="45"/>
  <c r="BA124" i="45"/>
  <c r="AZ124" i="45"/>
  <c r="BB123" i="45"/>
  <c r="BA123" i="45"/>
  <c r="AZ123" i="45"/>
  <c r="BB122" i="45"/>
  <c r="BA122" i="45"/>
  <c r="AZ122" i="45"/>
  <c r="BB121" i="45"/>
  <c r="BA121" i="45"/>
  <c r="AZ121" i="45"/>
  <c r="BB120" i="45"/>
  <c r="BA120" i="45"/>
  <c r="AZ120" i="45"/>
  <c r="BB119" i="45"/>
  <c r="BA119" i="45"/>
  <c r="AZ119" i="45"/>
  <c r="BB118" i="45"/>
  <c r="BA118" i="45"/>
  <c r="AZ118" i="45"/>
  <c r="BB117" i="45"/>
  <c r="BA117" i="45"/>
  <c r="AZ117" i="45"/>
  <c r="BB116" i="45"/>
  <c r="BA116" i="45"/>
  <c r="AZ116" i="45"/>
  <c r="BB115" i="45"/>
  <c r="BA115" i="45"/>
  <c r="AZ115" i="45"/>
  <c r="BB114" i="45"/>
  <c r="BA114" i="45"/>
  <c r="AZ114" i="45"/>
  <c r="BB113" i="45"/>
  <c r="BA113" i="45"/>
  <c r="AZ113" i="45"/>
  <c r="BB112" i="45"/>
  <c r="BA112" i="45"/>
  <c r="AZ112" i="45"/>
  <c r="BB111" i="45"/>
  <c r="BA111" i="45"/>
  <c r="AZ111" i="45"/>
  <c r="BB110" i="45"/>
  <c r="BA110" i="45"/>
  <c r="AZ110" i="45"/>
  <c r="BB109" i="45"/>
  <c r="BA109" i="45"/>
  <c r="AZ109" i="45"/>
  <c r="BB108" i="45"/>
  <c r="BA108" i="45"/>
  <c r="AZ108" i="45"/>
  <c r="BB107" i="45"/>
  <c r="BA107" i="45"/>
  <c r="AZ107" i="45"/>
  <c r="BB106" i="45"/>
  <c r="BA106" i="45"/>
  <c r="AZ106" i="45"/>
  <c r="BB105" i="45"/>
  <c r="BA105" i="45"/>
  <c r="AZ105" i="45"/>
  <c r="BB104" i="45"/>
  <c r="BA104" i="45"/>
  <c r="AZ104" i="45"/>
  <c r="BB103" i="45"/>
  <c r="BA103" i="45"/>
  <c r="AZ103" i="45"/>
  <c r="BB102" i="45"/>
  <c r="BA102" i="45"/>
  <c r="AZ102" i="45"/>
  <c r="BB101" i="45"/>
  <c r="BA101" i="45"/>
  <c r="AZ101" i="45"/>
  <c r="BB100" i="45"/>
  <c r="BA100" i="45"/>
  <c r="AZ100" i="45"/>
  <c r="BB99" i="45"/>
  <c r="BA99" i="45"/>
  <c r="AZ99" i="45"/>
  <c r="BB98" i="45"/>
  <c r="BA98" i="45"/>
  <c r="AZ98" i="45"/>
  <c r="BB97" i="45"/>
  <c r="BA97" i="45"/>
  <c r="AZ97" i="45"/>
  <c r="BB96" i="45"/>
  <c r="BA96" i="45"/>
  <c r="AZ96" i="45"/>
  <c r="BB95" i="45"/>
  <c r="BA95" i="45"/>
  <c r="AZ95" i="45"/>
  <c r="BB94" i="45"/>
  <c r="BA94" i="45"/>
  <c r="AZ94" i="45"/>
  <c r="BB93" i="45"/>
  <c r="BA93" i="45"/>
  <c r="AZ93" i="45"/>
  <c r="BB92" i="45"/>
  <c r="BA92" i="45"/>
  <c r="AZ92" i="45"/>
  <c r="BB91" i="45"/>
  <c r="BA91" i="45"/>
  <c r="AZ91" i="45"/>
  <c r="BB90" i="45"/>
  <c r="BA90" i="45"/>
  <c r="AZ90" i="45"/>
  <c r="BB89" i="45"/>
  <c r="BA89" i="45"/>
  <c r="AZ89" i="45"/>
  <c r="BB88" i="45"/>
  <c r="BA88" i="45"/>
  <c r="AZ88" i="45"/>
  <c r="BB87" i="45"/>
  <c r="BA87" i="45"/>
  <c r="AZ87" i="45"/>
  <c r="BB86" i="45"/>
  <c r="BA86" i="45"/>
  <c r="AZ86" i="45"/>
  <c r="BB85" i="45"/>
  <c r="BA85" i="45"/>
  <c r="AZ85" i="45"/>
  <c r="BB84" i="45"/>
  <c r="BA84" i="45"/>
  <c r="AZ84" i="45"/>
  <c r="BB83" i="45"/>
  <c r="BA83" i="45"/>
  <c r="AZ83" i="45"/>
  <c r="BB82" i="45"/>
  <c r="BA82" i="45"/>
  <c r="AZ82" i="45"/>
  <c r="BB81" i="45"/>
  <c r="BA81" i="45"/>
  <c r="AZ81" i="45"/>
  <c r="BB80" i="45"/>
  <c r="BA80" i="45"/>
  <c r="AZ80" i="45"/>
  <c r="BB79" i="45"/>
  <c r="BA79" i="45"/>
  <c r="AZ79" i="45"/>
  <c r="BB78" i="45"/>
  <c r="BA78" i="45"/>
  <c r="AZ78" i="45"/>
  <c r="BB77" i="45"/>
  <c r="BA77" i="45"/>
  <c r="AZ77" i="45"/>
  <c r="BB76" i="45"/>
  <c r="BA76" i="45"/>
  <c r="AZ76" i="45"/>
  <c r="BB75" i="45"/>
  <c r="BA75" i="45"/>
  <c r="AZ75" i="45"/>
  <c r="BB74" i="45"/>
  <c r="BA74" i="45"/>
  <c r="AZ74" i="45"/>
  <c r="BB73" i="45"/>
  <c r="BA73" i="45"/>
  <c r="AZ73" i="45"/>
  <c r="BB72" i="45"/>
  <c r="BA72" i="45"/>
  <c r="AZ72" i="45"/>
  <c r="BE71" i="45" s="1"/>
  <c r="BB71" i="45"/>
  <c r="BA71" i="45"/>
  <c r="AZ71" i="45"/>
  <c r="BE70" i="45"/>
  <c r="BD70" i="45"/>
  <c r="BC70" i="45"/>
  <c r="C66" i="45"/>
  <c r="F66" i="45" s="1"/>
  <c r="B66" i="45"/>
  <c r="F65" i="45"/>
  <c r="C65" i="45"/>
  <c r="E65" i="45" s="1"/>
  <c r="B65" i="45"/>
  <c r="C64" i="45"/>
  <c r="F64" i="45" s="1"/>
  <c r="B64" i="45"/>
  <c r="E63" i="45"/>
  <c r="C63" i="45"/>
  <c r="F63" i="45" s="1"/>
  <c r="G63" i="45" s="1"/>
  <c r="B63" i="45"/>
  <c r="E62" i="45"/>
  <c r="G62" i="45" s="1"/>
  <c r="C62" i="45"/>
  <c r="F62" i="45" s="1"/>
  <c r="B62" i="45"/>
  <c r="C61" i="45"/>
  <c r="F61" i="45" s="1"/>
  <c r="B61" i="45"/>
  <c r="C60" i="45"/>
  <c r="F60" i="45" s="1"/>
  <c r="B60" i="45"/>
  <c r="C59" i="45"/>
  <c r="F59" i="45" s="1"/>
  <c r="B59" i="45"/>
  <c r="B56" i="45"/>
  <c r="C53" i="45"/>
  <c r="F53" i="45" s="1"/>
  <c r="B53" i="45"/>
  <c r="C52" i="45"/>
  <c r="F52" i="45" s="1"/>
  <c r="B52" i="45"/>
  <c r="C51" i="45"/>
  <c r="F51" i="45" s="1"/>
  <c r="B51" i="45"/>
  <c r="C50" i="45"/>
  <c r="F50" i="45" s="1"/>
  <c r="B50" i="45"/>
  <c r="C49" i="45"/>
  <c r="F49" i="45" s="1"/>
  <c r="B49" i="45"/>
  <c r="C48" i="45"/>
  <c r="F48" i="45" s="1"/>
  <c r="B48" i="45"/>
  <c r="C47" i="45"/>
  <c r="F47" i="45" s="1"/>
  <c r="B47" i="45"/>
  <c r="C46" i="45"/>
  <c r="F46" i="45" s="1"/>
  <c r="B46" i="45"/>
  <c r="B43" i="45"/>
  <c r="F40" i="45"/>
  <c r="C40" i="45"/>
  <c r="E40" i="45" s="1"/>
  <c r="B40" i="45"/>
  <c r="C39" i="45"/>
  <c r="F39" i="45" s="1"/>
  <c r="G38" i="45"/>
  <c r="F38" i="45"/>
  <c r="E38" i="45"/>
  <c r="C38" i="45"/>
  <c r="B38" i="45"/>
  <c r="C37" i="45"/>
  <c r="F37" i="45" s="1"/>
  <c r="B37" i="45"/>
  <c r="C36" i="45"/>
  <c r="E36" i="45" s="1"/>
  <c r="B36" i="45"/>
  <c r="C35" i="45"/>
  <c r="F35" i="45" s="1"/>
  <c r="B35" i="45"/>
  <c r="F34" i="45"/>
  <c r="G34" i="45" s="1"/>
  <c r="C34" i="45"/>
  <c r="E34" i="45" s="1"/>
  <c r="B34" i="45"/>
  <c r="F33" i="45"/>
  <c r="C33" i="45"/>
  <c r="E33" i="45" s="1"/>
  <c r="G33" i="45" s="1"/>
  <c r="B33" i="45"/>
  <c r="C32" i="45"/>
  <c r="E32" i="45" s="1"/>
  <c r="B32" i="45"/>
  <c r="G31" i="45"/>
  <c r="F31" i="45"/>
  <c r="E31" i="45"/>
  <c r="C31" i="45"/>
  <c r="B31" i="45"/>
  <c r="F30" i="45"/>
  <c r="G30" i="45" s="1"/>
  <c r="E30" i="45"/>
  <c r="C30" i="45"/>
  <c r="B30" i="45"/>
  <c r="F29" i="45"/>
  <c r="G29" i="45" s="1"/>
  <c r="E29" i="45"/>
  <c r="C29" i="45"/>
  <c r="B29" i="45"/>
  <c r="F28" i="45"/>
  <c r="G28" i="45" s="1"/>
  <c r="E28" i="45"/>
  <c r="C28" i="45"/>
  <c r="B28" i="45"/>
  <c r="F27" i="45"/>
  <c r="G27" i="45" s="1"/>
  <c r="E27" i="45"/>
  <c r="C27" i="45"/>
  <c r="B27" i="45"/>
  <c r="F26" i="45"/>
  <c r="E26" i="45"/>
  <c r="G26" i="45" s="1"/>
  <c r="C26" i="45"/>
  <c r="B26" i="45"/>
  <c r="F25" i="45"/>
  <c r="C25" i="45"/>
  <c r="E25" i="45" s="1"/>
  <c r="B25" i="45"/>
  <c r="B22" i="45"/>
  <c r="F19" i="45"/>
  <c r="E19" i="45"/>
  <c r="C19" i="45"/>
  <c r="C18" i="45"/>
  <c r="F18" i="45" s="1"/>
  <c r="E17" i="45"/>
  <c r="G17" i="45" s="1"/>
  <c r="C17" i="45"/>
  <c r="F17" i="45" s="1"/>
  <c r="C16" i="45"/>
  <c r="C15" i="45"/>
  <c r="E15" i="45" s="1"/>
  <c r="C14" i="45"/>
  <c r="F14" i="45" s="1"/>
  <c r="C13" i="45"/>
  <c r="E13" i="45" s="1"/>
  <c r="J12" i="45"/>
  <c r="F12" i="45"/>
  <c r="C12" i="45"/>
  <c r="E12" i="45" s="1"/>
  <c r="B9" i="45"/>
  <c r="W3" i="45"/>
  <c r="BB371" i="44"/>
  <c r="BA371" i="44"/>
  <c r="AZ371" i="44"/>
  <c r="BB370" i="44"/>
  <c r="BA370" i="44"/>
  <c r="AZ370" i="44"/>
  <c r="BB369" i="44"/>
  <c r="BA369" i="44"/>
  <c r="AZ369" i="44"/>
  <c r="BB368" i="44"/>
  <c r="BA368" i="44"/>
  <c r="AZ368" i="44"/>
  <c r="BB367" i="44"/>
  <c r="BA367" i="44"/>
  <c r="AZ367" i="44"/>
  <c r="BB366" i="44"/>
  <c r="BA366" i="44"/>
  <c r="AZ366" i="44"/>
  <c r="BB365" i="44"/>
  <c r="BA365" i="44"/>
  <c r="AZ365" i="44"/>
  <c r="BB364" i="44"/>
  <c r="BA364" i="44"/>
  <c r="AZ364" i="44"/>
  <c r="BB363" i="44"/>
  <c r="BA363" i="44"/>
  <c r="AZ363" i="44"/>
  <c r="BB362" i="44"/>
  <c r="BA362" i="44"/>
  <c r="AZ362" i="44"/>
  <c r="BB361" i="44"/>
  <c r="BA361" i="44"/>
  <c r="AZ361" i="44"/>
  <c r="BB360" i="44"/>
  <c r="BA360" i="44"/>
  <c r="AZ360" i="44"/>
  <c r="BB359" i="44"/>
  <c r="BA359" i="44"/>
  <c r="AZ359" i="44"/>
  <c r="BB358" i="44"/>
  <c r="BA358" i="44"/>
  <c r="AZ358" i="44"/>
  <c r="BB357" i="44"/>
  <c r="BA357" i="44"/>
  <c r="AZ357" i="44"/>
  <c r="BB356" i="44"/>
  <c r="BA356" i="44"/>
  <c r="AZ356" i="44"/>
  <c r="BB355" i="44"/>
  <c r="BA355" i="44"/>
  <c r="AZ355" i="44"/>
  <c r="BB354" i="44"/>
  <c r="BA354" i="44"/>
  <c r="AZ354" i="44"/>
  <c r="BB353" i="44"/>
  <c r="BA353" i="44"/>
  <c r="AZ353" i="44"/>
  <c r="BB352" i="44"/>
  <c r="BA352" i="44"/>
  <c r="AZ352" i="44"/>
  <c r="BB351" i="44"/>
  <c r="BA351" i="44"/>
  <c r="AZ351" i="44"/>
  <c r="BB350" i="44"/>
  <c r="BA350" i="44"/>
  <c r="AZ350" i="44"/>
  <c r="BB349" i="44"/>
  <c r="BA349" i="44"/>
  <c r="AZ349" i="44"/>
  <c r="BB348" i="44"/>
  <c r="BA348" i="44"/>
  <c r="AZ348" i="44"/>
  <c r="BB347" i="44"/>
  <c r="BA347" i="44"/>
  <c r="AZ347" i="44"/>
  <c r="BB346" i="44"/>
  <c r="BA346" i="44"/>
  <c r="AZ346" i="44"/>
  <c r="BB345" i="44"/>
  <c r="BA345" i="44"/>
  <c r="AZ345" i="44"/>
  <c r="BB344" i="44"/>
  <c r="BA344" i="44"/>
  <c r="AZ344" i="44"/>
  <c r="BB343" i="44"/>
  <c r="BA343" i="44"/>
  <c r="AZ343" i="44"/>
  <c r="BB342" i="44"/>
  <c r="BA342" i="44"/>
  <c r="AZ342" i="44"/>
  <c r="BB341" i="44"/>
  <c r="BA341" i="44"/>
  <c r="AZ341" i="44"/>
  <c r="BB340" i="44"/>
  <c r="BA340" i="44"/>
  <c r="AZ340" i="44"/>
  <c r="BB339" i="44"/>
  <c r="BA339" i="44"/>
  <c r="AZ339" i="44"/>
  <c r="BB338" i="44"/>
  <c r="BA338" i="44"/>
  <c r="AZ338" i="44"/>
  <c r="BB337" i="44"/>
  <c r="BA337" i="44"/>
  <c r="AZ337" i="44"/>
  <c r="BB336" i="44"/>
  <c r="BA336" i="44"/>
  <c r="AZ336" i="44"/>
  <c r="BB335" i="44"/>
  <c r="BA335" i="44"/>
  <c r="AZ335" i="44"/>
  <c r="BB334" i="44"/>
  <c r="BA334" i="44"/>
  <c r="AZ334" i="44"/>
  <c r="BB333" i="44"/>
  <c r="BA333" i="44"/>
  <c r="AZ333" i="44"/>
  <c r="BB332" i="44"/>
  <c r="BA332" i="44"/>
  <c r="AZ332" i="44"/>
  <c r="BB331" i="44"/>
  <c r="BA331" i="44"/>
  <c r="AZ331" i="44"/>
  <c r="BB330" i="44"/>
  <c r="BA330" i="44"/>
  <c r="AZ330" i="44"/>
  <c r="BB329" i="44"/>
  <c r="BA329" i="44"/>
  <c r="AZ329" i="44"/>
  <c r="BB328" i="44"/>
  <c r="BA328" i="44"/>
  <c r="AZ328" i="44"/>
  <c r="BB327" i="44"/>
  <c r="BA327" i="44"/>
  <c r="AZ327" i="44"/>
  <c r="BB326" i="44"/>
  <c r="BA326" i="44"/>
  <c r="AZ326" i="44"/>
  <c r="BB325" i="44"/>
  <c r="BA325" i="44"/>
  <c r="AZ325" i="44"/>
  <c r="BB324" i="44"/>
  <c r="BA324" i="44"/>
  <c r="AZ324" i="44"/>
  <c r="BB323" i="44"/>
  <c r="BA323" i="44"/>
  <c r="AZ323" i="44"/>
  <c r="BB322" i="44"/>
  <c r="BA322" i="44"/>
  <c r="AZ322" i="44"/>
  <c r="BB321" i="44"/>
  <c r="BA321" i="44"/>
  <c r="AZ321" i="44"/>
  <c r="BB320" i="44"/>
  <c r="BA320" i="44"/>
  <c r="AZ320" i="44"/>
  <c r="BB319" i="44"/>
  <c r="BA319" i="44"/>
  <c r="AZ319" i="44"/>
  <c r="BB318" i="44"/>
  <c r="BA318" i="44"/>
  <c r="AZ318" i="44"/>
  <c r="BB317" i="44"/>
  <c r="BA317" i="44"/>
  <c r="AZ317" i="44"/>
  <c r="BB316" i="44"/>
  <c r="BA316" i="44"/>
  <c r="AZ316" i="44"/>
  <c r="BB315" i="44"/>
  <c r="BA315" i="44"/>
  <c r="AZ315" i="44"/>
  <c r="BB314" i="44"/>
  <c r="BA314" i="44"/>
  <c r="AZ314" i="44"/>
  <c r="BB313" i="44"/>
  <c r="BA313" i="44"/>
  <c r="AZ313" i="44"/>
  <c r="BB312" i="44"/>
  <c r="BA312" i="44"/>
  <c r="AZ312" i="44"/>
  <c r="BB311" i="44"/>
  <c r="BA311" i="44"/>
  <c r="AZ311" i="44"/>
  <c r="BB310" i="44"/>
  <c r="BA310" i="44"/>
  <c r="AZ310" i="44"/>
  <c r="BB309" i="44"/>
  <c r="BA309" i="44"/>
  <c r="AZ309" i="44"/>
  <c r="BB308" i="44"/>
  <c r="BA308" i="44"/>
  <c r="AZ308" i="44"/>
  <c r="BB307" i="44"/>
  <c r="BA307" i="44"/>
  <c r="AZ307" i="44"/>
  <c r="BB306" i="44"/>
  <c r="BA306" i="44"/>
  <c r="AZ306" i="44"/>
  <c r="BB305" i="44"/>
  <c r="BA305" i="44"/>
  <c r="AZ305" i="44"/>
  <c r="BB304" i="44"/>
  <c r="BA304" i="44"/>
  <c r="AZ304" i="44"/>
  <c r="BB303" i="44"/>
  <c r="BA303" i="44"/>
  <c r="AZ303" i="44"/>
  <c r="BB302" i="44"/>
  <c r="BA302" i="44"/>
  <c r="AZ302" i="44"/>
  <c r="BB301" i="44"/>
  <c r="BA301" i="44"/>
  <c r="AZ301" i="44"/>
  <c r="BB300" i="44"/>
  <c r="BA300" i="44"/>
  <c r="AZ300" i="44"/>
  <c r="BB299" i="44"/>
  <c r="BA299" i="44"/>
  <c r="AZ299" i="44"/>
  <c r="BB298" i="44"/>
  <c r="BA298" i="44"/>
  <c r="AZ298" i="44"/>
  <c r="BB297" i="44"/>
  <c r="BA297" i="44"/>
  <c r="AZ297" i="44"/>
  <c r="BB296" i="44"/>
  <c r="BA296" i="44"/>
  <c r="AZ296" i="44"/>
  <c r="BB295" i="44"/>
  <c r="BA295" i="44"/>
  <c r="AZ295" i="44"/>
  <c r="BB294" i="44"/>
  <c r="BA294" i="44"/>
  <c r="AZ294" i="44"/>
  <c r="BB293" i="44"/>
  <c r="BA293" i="44"/>
  <c r="AZ293" i="44"/>
  <c r="BB292" i="44"/>
  <c r="BA292" i="44"/>
  <c r="AZ292" i="44"/>
  <c r="BB291" i="44"/>
  <c r="BA291" i="44"/>
  <c r="AZ291" i="44"/>
  <c r="BB290" i="44"/>
  <c r="BA290" i="44"/>
  <c r="AZ290" i="44"/>
  <c r="BB289" i="44"/>
  <c r="BA289" i="44"/>
  <c r="AZ289" i="44"/>
  <c r="BB288" i="44"/>
  <c r="BA288" i="44"/>
  <c r="AZ288" i="44"/>
  <c r="BB287" i="44"/>
  <c r="BA287" i="44"/>
  <c r="AZ287" i="44"/>
  <c r="BB286" i="44"/>
  <c r="BA286" i="44"/>
  <c r="AZ286" i="44"/>
  <c r="BB285" i="44"/>
  <c r="BA285" i="44"/>
  <c r="AZ285" i="44"/>
  <c r="BB284" i="44"/>
  <c r="BA284" i="44"/>
  <c r="AZ284" i="44"/>
  <c r="BB283" i="44"/>
  <c r="BA283" i="44"/>
  <c r="AZ283" i="44"/>
  <c r="BB282" i="44"/>
  <c r="BA282" i="44"/>
  <c r="AZ282" i="44"/>
  <c r="BB281" i="44"/>
  <c r="BA281" i="44"/>
  <c r="AZ281" i="44"/>
  <c r="BB280" i="44"/>
  <c r="BA280" i="44"/>
  <c r="AZ280" i="44"/>
  <c r="BB279" i="44"/>
  <c r="BA279" i="44"/>
  <c r="AZ279" i="44"/>
  <c r="BB278" i="44"/>
  <c r="BA278" i="44"/>
  <c r="AZ278" i="44"/>
  <c r="BB277" i="44"/>
  <c r="BA277" i="44"/>
  <c r="AZ277" i="44"/>
  <c r="BB276" i="44"/>
  <c r="BA276" i="44"/>
  <c r="AZ276" i="44"/>
  <c r="BB275" i="44"/>
  <c r="BA275" i="44"/>
  <c r="AZ275" i="44"/>
  <c r="BB274" i="44"/>
  <c r="BA274" i="44"/>
  <c r="AZ274" i="44"/>
  <c r="BB273" i="44"/>
  <c r="BA273" i="44"/>
  <c r="AZ273" i="44"/>
  <c r="BB272" i="44"/>
  <c r="BA272" i="44"/>
  <c r="AZ272" i="44"/>
  <c r="BB271" i="44"/>
  <c r="BA271" i="44"/>
  <c r="AZ271" i="44"/>
  <c r="BB270" i="44"/>
  <c r="BA270" i="44"/>
  <c r="AZ270" i="44"/>
  <c r="BB269" i="44"/>
  <c r="BA269" i="44"/>
  <c r="AZ269" i="44"/>
  <c r="BB268" i="44"/>
  <c r="BA268" i="44"/>
  <c r="AZ268" i="44"/>
  <c r="BB267" i="44"/>
  <c r="BA267" i="44"/>
  <c r="AZ267" i="44"/>
  <c r="BB266" i="44"/>
  <c r="BA266" i="44"/>
  <c r="AZ266" i="44"/>
  <c r="BB265" i="44"/>
  <c r="BA265" i="44"/>
  <c r="AZ265" i="44"/>
  <c r="BB264" i="44"/>
  <c r="BA264" i="44"/>
  <c r="AZ264" i="44"/>
  <c r="BB263" i="44"/>
  <c r="BA263" i="44"/>
  <c r="AZ263" i="44"/>
  <c r="BB262" i="44"/>
  <c r="BA262" i="44"/>
  <c r="AZ262" i="44"/>
  <c r="BB261" i="44"/>
  <c r="BA261" i="44"/>
  <c r="AZ261" i="44"/>
  <c r="BB260" i="44"/>
  <c r="BA260" i="44"/>
  <c r="AZ260" i="44"/>
  <c r="BB259" i="44"/>
  <c r="BA259" i="44"/>
  <c r="AZ259" i="44"/>
  <c r="BB258" i="44"/>
  <c r="BA258" i="44"/>
  <c r="AZ258" i="44"/>
  <c r="BB257" i="44"/>
  <c r="BA257" i="44"/>
  <c r="AZ257" i="44"/>
  <c r="BB256" i="44"/>
  <c r="BA256" i="44"/>
  <c r="AZ256" i="44"/>
  <c r="BB255" i="44"/>
  <c r="BA255" i="44"/>
  <c r="AZ255" i="44"/>
  <c r="BB254" i="44"/>
  <c r="BA254" i="44"/>
  <c r="AZ254" i="44"/>
  <c r="BB253" i="44"/>
  <c r="BA253" i="44"/>
  <c r="AZ253" i="44"/>
  <c r="BB252" i="44"/>
  <c r="BA252" i="44"/>
  <c r="AZ252" i="44"/>
  <c r="BB251" i="44"/>
  <c r="BA251" i="44"/>
  <c r="AZ251" i="44"/>
  <c r="BB250" i="44"/>
  <c r="BA250" i="44"/>
  <c r="AZ250" i="44"/>
  <c r="BB249" i="44"/>
  <c r="BA249" i="44"/>
  <c r="AZ249" i="44"/>
  <c r="BB248" i="44"/>
  <c r="BA248" i="44"/>
  <c r="AZ248" i="44"/>
  <c r="BB247" i="44"/>
  <c r="BA247" i="44"/>
  <c r="AZ247" i="44"/>
  <c r="BB246" i="44"/>
  <c r="BA246" i="44"/>
  <c r="AZ246" i="44"/>
  <c r="BB245" i="44"/>
  <c r="BA245" i="44"/>
  <c r="AZ245" i="44"/>
  <c r="BB244" i="44"/>
  <c r="BA244" i="44"/>
  <c r="AZ244" i="44"/>
  <c r="BB243" i="44"/>
  <c r="BA243" i="44"/>
  <c r="AZ243" i="44"/>
  <c r="BB242" i="44"/>
  <c r="BA242" i="44"/>
  <c r="AZ242" i="44"/>
  <c r="BB241" i="44"/>
  <c r="BA241" i="44"/>
  <c r="AZ241" i="44"/>
  <c r="BB240" i="44"/>
  <c r="BA240" i="44"/>
  <c r="AZ240" i="44"/>
  <c r="BB239" i="44"/>
  <c r="BA239" i="44"/>
  <c r="AZ239" i="44"/>
  <c r="BB238" i="44"/>
  <c r="BA238" i="44"/>
  <c r="AZ238" i="44"/>
  <c r="BB237" i="44"/>
  <c r="BA237" i="44"/>
  <c r="AZ237" i="44"/>
  <c r="BB236" i="44"/>
  <c r="BA236" i="44"/>
  <c r="AZ236" i="44"/>
  <c r="BB235" i="44"/>
  <c r="BA235" i="44"/>
  <c r="AZ235" i="44"/>
  <c r="BB234" i="44"/>
  <c r="BA234" i="44"/>
  <c r="AZ234" i="44"/>
  <c r="BB233" i="44"/>
  <c r="BA233" i="44"/>
  <c r="AZ233" i="44"/>
  <c r="BB232" i="44"/>
  <c r="BA232" i="44"/>
  <c r="AZ232" i="44"/>
  <c r="BB231" i="44"/>
  <c r="BA231" i="44"/>
  <c r="AZ231" i="44"/>
  <c r="BB230" i="44"/>
  <c r="BA230" i="44"/>
  <c r="AZ230" i="44"/>
  <c r="BB229" i="44"/>
  <c r="BA229" i="44"/>
  <c r="AZ229" i="44"/>
  <c r="BB228" i="44"/>
  <c r="BA228" i="44"/>
  <c r="AZ228" i="44"/>
  <c r="BB227" i="44"/>
  <c r="BA227" i="44"/>
  <c r="AZ227" i="44"/>
  <c r="BB226" i="44"/>
  <c r="BA226" i="44"/>
  <c r="AZ226" i="44"/>
  <c r="BB225" i="44"/>
  <c r="BA225" i="44"/>
  <c r="AZ225" i="44"/>
  <c r="BB224" i="44"/>
  <c r="BA224" i="44"/>
  <c r="AZ224" i="44"/>
  <c r="BB223" i="44"/>
  <c r="BA223" i="44"/>
  <c r="AZ223" i="44"/>
  <c r="BB222" i="44"/>
  <c r="BA222" i="44"/>
  <c r="AZ222" i="44"/>
  <c r="BB221" i="44"/>
  <c r="BA221" i="44"/>
  <c r="AZ221" i="44"/>
  <c r="BB220" i="44"/>
  <c r="BA220" i="44"/>
  <c r="AZ220" i="44"/>
  <c r="BB219" i="44"/>
  <c r="BA219" i="44"/>
  <c r="AZ219" i="44"/>
  <c r="BB218" i="44"/>
  <c r="BA218" i="44"/>
  <c r="AZ218" i="44"/>
  <c r="BB217" i="44"/>
  <c r="BA217" i="44"/>
  <c r="AZ217" i="44"/>
  <c r="BB216" i="44"/>
  <c r="BA216" i="44"/>
  <c r="AZ216" i="44"/>
  <c r="BB215" i="44"/>
  <c r="BA215" i="44"/>
  <c r="AZ215" i="44"/>
  <c r="BB214" i="44"/>
  <c r="BA214" i="44"/>
  <c r="AZ214" i="44"/>
  <c r="BB213" i="44"/>
  <c r="BA213" i="44"/>
  <c r="AZ213" i="44"/>
  <c r="BB212" i="44"/>
  <c r="BA212" i="44"/>
  <c r="AZ212" i="44"/>
  <c r="BB211" i="44"/>
  <c r="BA211" i="44"/>
  <c r="AZ211" i="44"/>
  <c r="BB210" i="44"/>
  <c r="BA210" i="44"/>
  <c r="AZ210" i="44"/>
  <c r="BB209" i="44"/>
  <c r="BA209" i="44"/>
  <c r="AZ209" i="44"/>
  <c r="BB208" i="44"/>
  <c r="BA208" i="44"/>
  <c r="AZ208" i="44"/>
  <c r="BB207" i="44"/>
  <c r="BA207" i="44"/>
  <c r="AZ207" i="44"/>
  <c r="BB206" i="44"/>
  <c r="BA206" i="44"/>
  <c r="AZ206" i="44"/>
  <c r="BB205" i="44"/>
  <c r="BA205" i="44"/>
  <c r="AZ205" i="44"/>
  <c r="BB204" i="44"/>
  <c r="BA204" i="44"/>
  <c r="AZ204" i="44"/>
  <c r="BB203" i="44"/>
  <c r="BA203" i="44"/>
  <c r="AZ203" i="44"/>
  <c r="BB202" i="44"/>
  <c r="BA202" i="44"/>
  <c r="AZ202" i="44"/>
  <c r="BB201" i="44"/>
  <c r="BA201" i="44"/>
  <c r="AZ201" i="44"/>
  <c r="BB200" i="44"/>
  <c r="BA200" i="44"/>
  <c r="AZ200" i="44"/>
  <c r="BB199" i="44"/>
  <c r="BA199" i="44"/>
  <c r="AZ199" i="44"/>
  <c r="BB198" i="44"/>
  <c r="BA198" i="44"/>
  <c r="AZ198" i="44"/>
  <c r="BB197" i="44"/>
  <c r="BA197" i="44"/>
  <c r="AZ197" i="44"/>
  <c r="BB196" i="44"/>
  <c r="BA196" i="44"/>
  <c r="AZ196" i="44"/>
  <c r="BB195" i="44"/>
  <c r="BA195" i="44"/>
  <c r="AZ195" i="44"/>
  <c r="BB194" i="44"/>
  <c r="BA194" i="44"/>
  <c r="AZ194" i="44"/>
  <c r="BB193" i="44"/>
  <c r="BA193" i="44"/>
  <c r="AZ193" i="44"/>
  <c r="BB192" i="44"/>
  <c r="BA192" i="44"/>
  <c r="AZ192" i="44"/>
  <c r="BB191" i="44"/>
  <c r="BA191" i="44"/>
  <c r="AZ191" i="44"/>
  <c r="BB190" i="44"/>
  <c r="BA190" i="44"/>
  <c r="AZ190" i="44"/>
  <c r="BB189" i="44"/>
  <c r="BA189" i="44"/>
  <c r="AZ189" i="44"/>
  <c r="BB188" i="44"/>
  <c r="BA188" i="44"/>
  <c r="AZ188" i="44"/>
  <c r="BB187" i="44"/>
  <c r="BA187" i="44"/>
  <c r="AZ187" i="44"/>
  <c r="BB186" i="44"/>
  <c r="BA186" i="44"/>
  <c r="AZ186" i="44"/>
  <c r="BB185" i="44"/>
  <c r="BA185" i="44"/>
  <c r="AZ185" i="44"/>
  <c r="BB184" i="44"/>
  <c r="BA184" i="44"/>
  <c r="AZ184" i="44"/>
  <c r="BB183" i="44"/>
  <c r="BA183" i="44"/>
  <c r="AZ183" i="44"/>
  <c r="BB182" i="44"/>
  <c r="BA182" i="44"/>
  <c r="AZ182" i="44"/>
  <c r="BB181" i="44"/>
  <c r="BA181" i="44"/>
  <c r="AZ181" i="44"/>
  <c r="BB180" i="44"/>
  <c r="BA180" i="44"/>
  <c r="AZ180" i="44"/>
  <c r="BB179" i="44"/>
  <c r="BA179" i="44"/>
  <c r="AZ179" i="44"/>
  <c r="BB178" i="44"/>
  <c r="BA178" i="44"/>
  <c r="AZ178" i="44"/>
  <c r="BB177" i="44"/>
  <c r="BA177" i="44"/>
  <c r="AZ177" i="44"/>
  <c r="BB176" i="44"/>
  <c r="BA176" i="44"/>
  <c r="AZ176" i="44"/>
  <c r="BB175" i="44"/>
  <c r="BA175" i="44"/>
  <c r="AZ175" i="44"/>
  <c r="BB174" i="44"/>
  <c r="BA174" i="44"/>
  <c r="AZ174" i="44"/>
  <c r="BB173" i="44"/>
  <c r="BA173" i="44"/>
  <c r="AZ173" i="44"/>
  <c r="BB172" i="44"/>
  <c r="BA172" i="44"/>
  <c r="AZ172" i="44"/>
  <c r="BB171" i="44"/>
  <c r="BA171" i="44"/>
  <c r="AZ171" i="44"/>
  <c r="BB170" i="44"/>
  <c r="BA170" i="44"/>
  <c r="AZ170" i="44"/>
  <c r="BB169" i="44"/>
  <c r="BA169" i="44"/>
  <c r="AZ169" i="44"/>
  <c r="BB168" i="44"/>
  <c r="BA168" i="44"/>
  <c r="AZ168" i="44"/>
  <c r="BB167" i="44"/>
  <c r="BA167" i="44"/>
  <c r="AZ167" i="44"/>
  <c r="BB166" i="44"/>
  <c r="BA166" i="44"/>
  <c r="AZ166" i="44"/>
  <c r="BB165" i="44"/>
  <c r="BA165" i="44"/>
  <c r="AZ165" i="44"/>
  <c r="BB164" i="44"/>
  <c r="BA164" i="44"/>
  <c r="AZ164" i="44"/>
  <c r="BB163" i="44"/>
  <c r="BA163" i="44"/>
  <c r="AZ163" i="44"/>
  <c r="BB162" i="44"/>
  <c r="BA162" i="44"/>
  <c r="AZ162" i="44"/>
  <c r="BB161" i="44"/>
  <c r="BA161" i="44"/>
  <c r="AZ161" i="44"/>
  <c r="BB160" i="44"/>
  <c r="BA160" i="44"/>
  <c r="AZ160" i="44"/>
  <c r="BB159" i="44"/>
  <c r="BA159" i="44"/>
  <c r="AZ159" i="44"/>
  <c r="BB158" i="44"/>
  <c r="BA158" i="44"/>
  <c r="AZ158" i="44"/>
  <c r="BB157" i="44"/>
  <c r="BA157" i="44"/>
  <c r="AZ157" i="44"/>
  <c r="BB156" i="44"/>
  <c r="BA156" i="44"/>
  <c r="AZ156" i="44"/>
  <c r="BB155" i="44"/>
  <c r="BA155" i="44"/>
  <c r="AZ155" i="44"/>
  <c r="BB154" i="44"/>
  <c r="BA154" i="44"/>
  <c r="AZ154" i="44"/>
  <c r="BB153" i="44"/>
  <c r="BA153" i="44"/>
  <c r="AZ153" i="44"/>
  <c r="BB152" i="44"/>
  <c r="BA152" i="44"/>
  <c r="AZ152" i="44"/>
  <c r="BB151" i="44"/>
  <c r="BA151" i="44"/>
  <c r="AZ151" i="44"/>
  <c r="BB150" i="44"/>
  <c r="BA150" i="44"/>
  <c r="AZ150" i="44"/>
  <c r="BB149" i="44"/>
  <c r="BA149" i="44"/>
  <c r="AZ149" i="44"/>
  <c r="BB148" i="44"/>
  <c r="BA148" i="44"/>
  <c r="AZ148" i="44"/>
  <c r="BB147" i="44"/>
  <c r="BA147" i="44"/>
  <c r="AZ147" i="44"/>
  <c r="BB146" i="44"/>
  <c r="BA146" i="44"/>
  <c r="AZ146" i="44"/>
  <c r="BB145" i="44"/>
  <c r="BA145" i="44"/>
  <c r="AZ145" i="44"/>
  <c r="BB144" i="44"/>
  <c r="BA144" i="44"/>
  <c r="AZ144" i="44"/>
  <c r="BB143" i="44"/>
  <c r="BA143" i="44"/>
  <c r="AZ143" i="44"/>
  <c r="BB142" i="44"/>
  <c r="BA142" i="44"/>
  <c r="AZ142" i="44"/>
  <c r="BB141" i="44"/>
  <c r="BA141" i="44"/>
  <c r="AZ141" i="44"/>
  <c r="BB140" i="44"/>
  <c r="BA140" i="44"/>
  <c r="AZ140" i="44"/>
  <c r="BB139" i="44"/>
  <c r="BA139" i="44"/>
  <c r="AZ139" i="44"/>
  <c r="BB138" i="44"/>
  <c r="BA138" i="44"/>
  <c r="AZ138" i="44"/>
  <c r="BB137" i="44"/>
  <c r="BA137" i="44"/>
  <c r="AZ137" i="44"/>
  <c r="BB136" i="44"/>
  <c r="BA136" i="44"/>
  <c r="AZ136" i="44"/>
  <c r="BB135" i="44"/>
  <c r="BA135" i="44"/>
  <c r="AZ135" i="44"/>
  <c r="BB134" i="44"/>
  <c r="BA134" i="44"/>
  <c r="AZ134" i="44"/>
  <c r="BB133" i="44"/>
  <c r="BA133" i="44"/>
  <c r="AZ133" i="44"/>
  <c r="BB132" i="44"/>
  <c r="BA132" i="44"/>
  <c r="AZ132" i="44"/>
  <c r="BB131" i="44"/>
  <c r="BA131" i="44"/>
  <c r="AZ131" i="44"/>
  <c r="BB130" i="44"/>
  <c r="BA130" i="44"/>
  <c r="AZ130" i="44"/>
  <c r="BB129" i="44"/>
  <c r="BA129" i="44"/>
  <c r="AZ129" i="44"/>
  <c r="BB128" i="44"/>
  <c r="BA128" i="44"/>
  <c r="AZ128" i="44"/>
  <c r="BB127" i="44"/>
  <c r="BA127" i="44"/>
  <c r="AZ127" i="44"/>
  <c r="BB126" i="44"/>
  <c r="BA126" i="44"/>
  <c r="AZ126" i="44"/>
  <c r="BB125" i="44"/>
  <c r="BA125" i="44"/>
  <c r="AZ125" i="44"/>
  <c r="BB124" i="44"/>
  <c r="BA124" i="44"/>
  <c r="AZ124" i="44"/>
  <c r="BB123" i="44"/>
  <c r="BA123" i="44"/>
  <c r="AZ123" i="44"/>
  <c r="BB122" i="44"/>
  <c r="BA122" i="44"/>
  <c r="AZ122" i="44"/>
  <c r="BB121" i="44"/>
  <c r="BA121" i="44"/>
  <c r="AZ121" i="44"/>
  <c r="BB120" i="44"/>
  <c r="BA120" i="44"/>
  <c r="AZ120" i="44"/>
  <c r="BB119" i="44"/>
  <c r="BA119" i="44"/>
  <c r="AZ119" i="44"/>
  <c r="BB118" i="44"/>
  <c r="BA118" i="44"/>
  <c r="AZ118" i="44"/>
  <c r="BB117" i="44"/>
  <c r="BA117" i="44"/>
  <c r="AZ117" i="44"/>
  <c r="BB116" i="44"/>
  <c r="BA116" i="44"/>
  <c r="AZ116" i="44"/>
  <c r="BB115" i="44"/>
  <c r="BA115" i="44"/>
  <c r="AZ115" i="44"/>
  <c r="BB114" i="44"/>
  <c r="BA114" i="44"/>
  <c r="AZ114" i="44"/>
  <c r="BB113" i="44"/>
  <c r="BA113" i="44"/>
  <c r="AZ113" i="44"/>
  <c r="BB112" i="44"/>
  <c r="BA112" i="44"/>
  <c r="AZ112" i="44"/>
  <c r="BB111" i="44"/>
  <c r="BA111" i="44"/>
  <c r="AZ111" i="44"/>
  <c r="BB110" i="44"/>
  <c r="BA110" i="44"/>
  <c r="AZ110" i="44"/>
  <c r="BB109" i="44"/>
  <c r="BA109" i="44"/>
  <c r="AZ109" i="44"/>
  <c r="BB108" i="44"/>
  <c r="BA108" i="44"/>
  <c r="AZ108" i="44"/>
  <c r="BB107" i="44"/>
  <c r="BA107" i="44"/>
  <c r="AZ107" i="44"/>
  <c r="BB106" i="44"/>
  <c r="BA106" i="44"/>
  <c r="AZ106" i="44"/>
  <c r="BB105" i="44"/>
  <c r="BA105" i="44"/>
  <c r="AZ105" i="44"/>
  <c r="BB104" i="44"/>
  <c r="BA104" i="44"/>
  <c r="AZ104" i="44"/>
  <c r="BB103" i="44"/>
  <c r="BA103" i="44"/>
  <c r="AZ103" i="44"/>
  <c r="BB102" i="44"/>
  <c r="BA102" i="44"/>
  <c r="AZ102" i="44"/>
  <c r="BB101" i="44"/>
  <c r="BA101" i="44"/>
  <c r="AZ101" i="44"/>
  <c r="BB100" i="44"/>
  <c r="BA100" i="44"/>
  <c r="AZ100" i="44"/>
  <c r="BB99" i="44"/>
  <c r="BA99" i="44"/>
  <c r="AZ99" i="44"/>
  <c r="BB98" i="44"/>
  <c r="BA98" i="44"/>
  <c r="AZ98" i="44"/>
  <c r="BB97" i="44"/>
  <c r="BA97" i="44"/>
  <c r="AZ97" i="44"/>
  <c r="BB96" i="44"/>
  <c r="BA96" i="44"/>
  <c r="AZ96" i="44"/>
  <c r="BB95" i="44"/>
  <c r="BA95" i="44"/>
  <c r="AZ95" i="44"/>
  <c r="BB94" i="44"/>
  <c r="BA94" i="44"/>
  <c r="AZ94" i="44"/>
  <c r="BB93" i="44"/>
  <c r="BA93" i="44"/>
  <c r="AZ93" i="44"/>
  <c r="BB92" i="44"/>
  <c r="BA92" i="44"/>
  <c r="AZ92" i="44"/>
  <c r="BB91" i="44"/>
  <c r="BA91" i="44"/>
  <c r="AZ91" i="44"/>
  <c r="BB90" i="44"/>
  <c r="BA90" i="44"/>
  <c r="AZ90" i="44"/>
  <c r="BB89" i="44"/>
  <c r="BA89" i="44"/>
  <c r="AZ89" i="44"/>
  <c r="BB88" i="44"/>
  <c r="BA88" i="44"/>
  <c r="AZ88" i="44"/>
  <c r="BB87" i="44"/>
  <c r="BA87" i="44"/>
  <c r="AZ87" i="44"/>
  <c r="BB86" i="44"/>
  <c r="BA86" i="44"/>
  <c r="AZ86" i="44"/>
  <c r="BB85" i="44"/>
  <c r="BA85" i="44"/>
  <c r="AZ85" i="44"/>
  <c r="BB84" i="44"/>
  <c r="BA84" i="44"/>
  <c r="AZ84" i="44"/>
  <c r="BB83" i="44"/>
  <c r="BA83" i="44"/>
  <c r="AZ83" i="44"/>
  <c r="BB82" i="44"/>
  <c r="BA82" i="44"/>
  <c r="AZ82" i="44"/>
  <c r="BB81" i="44"/>
  <c r="BA81" i="44"/>
  <c r="AZ81" i="44"/>
  <c r="BB80" i="44"/>
  <c r="BA80" i="44"/>
  <c r="AZ80" i="44"/>
  <c r="BB79" i="44"/>
  <c r="BA79" i="44"/>
  <c r="AZ79" i="44"/>
  <c r="BB78" i="44"/>
  <c r="BA78" i="44"/>
  <c r="AZ78" i="44"/>
  <c r="BB77" i="44"/>
  <c r="BA77" i="44"/>
  <c r="AZ77" i="44"/>
  <c r="BB76" i="44"/>
  <c r="BA76" i="44"/>
  <c r="AZ76" i="44"/>
  <c r="BB75" i="44"/>
  <c r="BA75" i="44"/>
  <c r="AZ75" i="44"/>
  <c r="BB74" i="44"/>
  <c r="BA74" i="44"/>
  <c r="AZ74" i="44"/>
  <c r="BD71" i="44" s="1"/>
  <c r="BB73" i="44"/>
  <c r="BA73" i="44"/>
  <c r="AZ73" i="44"/>
  <c r="BB72" i="44"/>
  <c r="BA72" i="44"/>
  <c r="AZ72" i="44"/>
  <c r="BB71" i="44"/>
  <c r="BA71" i="44"/>
  <c r="AZ71" i="44"/>
  <c r="BE70" i="44"/>
  <c r="BD70" i="44"/>
  <c r="BC70" i="44"/>
  <c r="C66" i="44"/>
  <c r="F66" i="44" s="1"/>
  <c r="B66" i="44"/>
  <c r="F65" i="44"/>
  <c r="C65" i="44"/>
  <c r="E65" i="44" s="1"/>
  <c r="B65" i="44"/>
  <c r="C64" i="44"/>
  <c r="F64" i="44" s="1"/>
  <c r="B64" i="44"/>
  <c r="E63" i="44"/>
  <c r="C63" i="44"/>
  <c r="F63" i="44" s="1"/>
  <c r="B63" i="44"/>
  <c r="E62" i="44"/>
  <c r="C62" i="44"/>
  <c r="F62" i="44" s="1"/>
  <c r="B62" i="44"/>
  <c r="C61" i="44"/>
  <c r="F61" i="44" s="1"/>
  <c r="B61" i="44"/>
  <c r="E60" i="44"/>
  <c r="C60" i="44"/>
  <c r="F60" i="44" s="1"/>
  <c r="G60" i="44" s="1"/>
  <c r="B60" i="44"/>
  <c r="C59" i="44"/>
  <c r="F59" i="44" s="1"/>
  <c r="B59" i="44"/>
  <c r="B56" i="44"/>
  <c r="C53" i="44"/>
  <c r="F53" i="44" s="1"/>
  <c r="B53" i="44"/>
  <c r="C52" i="44"/>
  <c r="F52" i="44" s="1"/>
  <c r="B52" i="44"/>
  <c r="E51" i="44"/>
  <c r="C51" i="44"/>
  <c r="F51" i="44" s="1"/>
  <c r="G51" i="44" s="1"/>
  <c r="B51" i="44"/>
  <c r="C50" i="44"/>
  <c r="F50" i="44" s="1"/>
  <c r="B50" i="44"/>
  <c r="E49" i="44"/>
  <c r="C49" i="44"/>
  <c r="F49" i="44" s="1"/>
  <c r="G49" i="44" s="1"/>
  <c r="B49" i="44"/>
  <c r="C48" i="44"/>
  <c r="F48" i="44" s="1"/>
  <c r="B48" i="44"/>
  <c r="C47" i="44"/>
  <c r="E47" i="44" s="1"/>
  <c r="B47" i="44"/>
  <c r="C46" i="44"/>
  <c r="F46" i="44" s="1"/>
  <c r="B46" i="44"/>
  <c r="B43" i="44"/>
  <c r="F40" i="44"/>
  <c r="G40" i="44" s="1"/>
  <c r="E40" i="44"/>
  <c r="C40" i="44"/>
  <c r="B40" i="44"/>
  <c r="C39" i="44"/>
  <c r="F39" i="44" s="1"/>
  <c r="F38" i="44"/>
  <c r="G38" i="44" s="1"/>
  <c r="E38" i="44"/>
  <c r="C38" i="44"/>
  <c r="B38" i="44"/>
  <c r="E37" i="44"/>
  <c r="C37" i="44"/>
  <c r="F37" i="44" s="1"/>
  <c r="G37" i="44" s="1"/>
  <c r="B37" i="44"/>
  <c r="F36" i="44"/>
  <c r="G36" i="44" s="1"/>
  <c r="C36" i="44"/>
  <c r="E36" i="44" s="1"/>
  <c r="B36" i="44"/>
  <c r="C35" i="44"/>
  <c r="F35" i="44" s="1"/>
  <c r="B35" i="44"/>
  <c r="F34" i="44"/>
  <c r="G34" i="44" s="1"/>
  <c r="C34" i="44"/>
  <c r="E34" i="44" s="1"/>
  <c r="B34" i="44"/>
  <c r="F33" i="44"/>
  <c r="G33" i="44" s="1"/>
  <c r="E33" i="44"/>
  <c r="C33" i="44"/>
  <c r="B33" i="44"/>
  <c r="C32" i="44"/>
  <c r="E32" i="44" s="1"/>
  <c r="B32" i="44"/>
  <c r="F31" i="44"/>
  <c r="G31" i="44" s="1"/>
  <c r="E31" i="44"/>
  <c r="C31" i="44"/>
  <c r="B31" i="44"/>
  <c r="F30" i="44"/>
  <c r="G30" i="44" s="1"/>
  <c r="E30" i="44"/>
  <c r="C30" i="44"/>
  <c r="B30" i="44"/>
  <c r="F29" i="44"/>
  <c r="G29" i="44" s="1"/>
  <c r="E29" i="44"/>
  <c r="C29" i="44"/>
  <c r="B29" i="44"/>
  <c r="F28" i="44"/>
  <c r="G28" i="44" s="1"/>
  <c r="E28" i="44"/>
  <c r="C28" i="44"/>
  <c r="B28" i="44"/>
  <c r="F27" i="44"/>
  <c r="G27" i="44" s="1"/>
  <c r="E27" i="44"/>
  <c r="C27" i="44"/>
  <c r="B27" i="44"/>
  <c r="G26" i="44"/>
  <c r="F26" i="44"/>
  <c r="E26" i="44"/>
  <c r="C26" i="44"/>
  <c r="B26" i="44"/>
  <c r="F25" i="44"/>
  <c r="G25" i="44" s="1"/>
  <c r="E25" i="44"/>
  <c r="C25" i="44"/>
  <c r="B25" i="44"/>
  <c r="B22" i="44"/>
  <c r="E19" i="44"/>
  <c r="C19" i="44"/>
  <c r="F19" i="44" s="1"/>
  <c r="G19" i="44" s="1"/>
  <c r="C18" i="44"/>
  <c r="F18" i="44" s="1"/>
  <c r="E17" i="44"/>
  <c r="C17" i="44"/>
  <c r="F17" i="44" s="1"/>
  <c r="G17" i="44" s="1"/>
  <c r="C16" i="44"/>
  <c r="F15" i="44"/>
  <c r="G15" i="44" s="1"/>
  <c r="C15" i="44"/>
  <c r="E15" i="44" s="1"/>
  <c r="E14" i="44"/>
  <c r="C14" i="44"/>
  <c r="F14" i="44" s="1"/>
  <c r="C13" i="44"/>
  <c r="E13" i="44" s="1"/>
  <c r="J12" i="44"/>
  <c r="F12" i="44"/>
  <c r="G12" i="44" s="1"/>
  <c r="E12" i="44"/>
  <c r="C12" i="44"/>
  <c r="B9" i="44"/>
  <c r="W3" i="44"/>
  <c r="BB371" i="43"/>
  <c r="BA371" i="43"/>
  <c r="AZ371" i="43"/>
  <c r="BB370" i="43"/>
  <c r="BA370" i="43"/>
  <c r="AZ370" i="43"/>
  <c r="BB369" i="43"/>
  <c r="BA369" i="43"/>
  <c r="AZ369" i="43"/>
  <c r="BB368" i="43"/>
  <c r="BA368" i="43"/>
  <c r="AZ368" i="43"/>
  <c r="BB367" i="43"/>
  <c r="BA367" i="43"/>
  <c r="AZ367" i="43"/>
  <c r="BB366" i="43"/>
  <c r="BA366" i="43"/>
  <c r="AZ366" i="43"/>
  <c r="BB365" i="43"/>
  <c r="BA365" i="43"/>
  <c r="AZ365" i="43"/>
  <c r="BB364" i="43"/>
  <c r="BA364" i="43"/>
  <c r="AZ364" i="43"/>
  <c r="BB363" i="43"/>
  <c r="BA363" i="43"/>
  <c r="AZ363" i="43"/>
  <c r="BB362" i="43"/>
  <c r="BA362" i="43"/>
  <c r="AZ362" i="43"/>
  <c r="BB361" i="43"/>
  <c r="BA361" i="43"/>
  <c r="AZ361" i="43"/>
  <c r="BB360" i="43"/>
  <c r="BA360" i="43"/>
  <c r="AZ360" i="43"/>
  <c r="BB359" i="43"/>
  <c r="BA359" i="43"/>
  <c r="AZ359" i="43"/>
  <c r="BB358" i="43"/>
  <c r="BA358" i="43"/>
  <c r="AZ358" i="43"/>
  <c r="BB357" i="43"/>
  <c r="BA357" i="43"/>
  <c r="AZ357" i="43"/>
  <c r="BB356" i="43"/>
  <c r="BA356" i="43"/>
  <c r="AZ356" i="43"/>
  <c r="BB355" i="43"/>
  <c r="BA355" i="43"/>
  <c r="AZ355" i="43"/>
  <c r="BB354" i="43"/>
  <c r="BA354" i="43"/>
  <c r="AZ354" i="43"/>
  <c r="BB353" i="43"/>
  <c r="BA353" i="43"/>
  <c r="AZ353" i="43"/>
  <c r="BB352" i="43"/>
  <c r="BA352" i="43"/>
  <c r="AZ352" i="43"/>
  <c r="BB351" i="43"/>
  <c r="BA351" i="43"/>
  <c r="AZ351" i="43"/>
  <c r="BB350" i="43"/>
  <c r="BA350" i="43"/>
  <c r="AZ350" i="43"/>
  <c r="BB349" i="43"/>
  <c r="BA349" i="43"/>
  <c r="AZ349" i="43"/>
  <c r="BB348" i="43"/>
  <c r="BA348" i="43"/>
  <c r="AZ348" i="43"/>
  <c r="BB347" i="43"/>
  <c r="BA347" i="43"/>
  <c r="AZ347" i="43"/>
  <c r="BB346" i="43"/>
  <c r="BA346" i="43"/>
  <c r="AZ346" i="43"/>
  <c r="BB345" i="43"/>
  <c r="BA345" i="43"/>
  <c r="AZ345" i="43"/>
  <c r="BB344" i="43"/>
  <c r="BA344" i="43"/>
  <c r="AZ344" i="43"/>
  <c r="BB343" i="43"/>
  <c r="BA343" i="43"/>
  <c r="AZ343" i="43"/>
  <c r="BB342" i="43"/>
  <c r="BA342" i="43"/>
  <c r="AZ342" i="43"/>
  <c r="BB341" i="43"/>
  <c r="BA341" i="43"/>
  <c r="AZ341" i="43"/>
  <c r="BB340" i="43"/>
  <c r="BA340" i="43"/>
  <c r="AZ340" i="43"/>
  <c r="BB339" i="43"/>
  <c r="BA339" i="43"/>
  <c r="AZ339" i="43"/>
  <c r="BB338" i="43"/>
  <c r="BA338" i="43"/>
  <c r="AZ338" i="43"/>
  <c r="BB337" i="43"/>
  <c r="BA337" i="43"/>
  <c r="AZ337" i="43"/>
  <c r="BB336" i="43"/>
  <c r="BA336" i="43"/>
  <c r="AZ336" i="43"/>
  <c r="BB335" i="43"/>
  <c r="BA335" i="43"/>
  <c r="AZ335" i="43"/>
  <c r="BB334" i="43"/>
  <c r="BA334" i="43"/>
  <c r="AZ334" i="43"/>
  <c r="BB333" i="43"/>
  <c r="BA333" i="43"/>
  <c r="AZ333" i="43"/>
  <c r="BB332" i="43"/>
  <c r="BA332" i="43"/>
  <c r="AZ332" i="43"/>
  <c r="BB331" i="43"/>
  <c r="BA331" i="43"/>
  <c r="AZ331" i="43"/>
  <c r="BB330" i="43"/>
  <c r="BA330" i="43"/>
  <c r="AZ330" i="43"/>
  <c r="BB329" i="43"/>
  <c r="BA329" i="43"/>
  <c r="AZ329" i="43"/>
  <c r="BB328" i="43"/>
  <c r="BA328" i="43"/>
  <c r="AZ328" i="43"/>
  <c r="BB327" i="43"/>
  <c r="BA327" i="43"/>
  <c r="AZ327" i="43"/>
  <c r="BB326" i="43"/>
  <c r="BA326" i="43"/>
  <c r="AZ326" i="43"/>
  <c r="BB325" i="43"/>
  <c r="BA325" i="43"/>
  <c r="AZ325" i="43"/>
  <c r="BB324" i="43"/>
  <c r="BA324" i="43"/>
  <c r="AZ324" i="43"/>
  <c r="BB323" i="43"/>
  <c r="BA323" i="43"/>
  <c r="AZ323" i="43"/>
  <c r="BB322" i="43"/>
  <c r="BA322" i="43"/>
  <c r="AZ322" i="43"/>
  <c r="BB321" i="43"/>
  <c r="BA321" i="43"/>
  <c r="AZ321" i="43"/>
  <c r="BB320" i="43"/>
  <c r="BA320" i="43"/>
  <c r="AZ320" i="43"/>
  <c r="BB319" i="43"/>
  <c r="BA319" i="43"/>
  <c r="AZ319" i="43"/>
  <c r="BB318" i="43"/>
  <c r="BA318" i="43"/>
  <c r="AZ318" i="43"/>
  <c r="BB317" i="43"/>
  <c r="BA317" i="43"/>
  <c r="AZ317" i="43"/>
  <c r="BB316" i="43"/>
  <c r="BA316" i="43"/>
  <c r="AZ316" i="43"/>
  <c r="BB315" i="43"/>
  <c r="BA315" i="43"/>
  <c r="AZ315" i="43"/>
  <c r="BB314" i="43"/>
  <c r="BA314" i="43"/>
  <c r="AZ314" i="43"/>
  <c r="BB313" i="43"/>
  <c r="BA313" i="43"/>
  <c r="AZ313" i="43"/>
  <c r="BB312" i="43"/>
  <c r="BA312" i="43"/>
  <c r="AZ312" i="43"/>
  <c r="BB311" i="43"/>
  <c r="BA311" i="43"/>
  <c r="AZ311" i="43"/>
  <c r="BB310" i="43"/>
  <c r="BA310" i="43"/>
  <c r="AZ310" i="43"/>
  <c r="BB309" i="43"/>
  <c r="BA309" i="43"/>
  <c r="AZ309" i="43"/>
  <c r="BB308" i="43"/>
  <c r="BA308" i="43"/>
  <c r="AZ308" i="43"/>
  <c r="BB307" i="43"/>
  <c r="BA307" i="43"/>
  <c r="AZ307" i="43"/>
  <c r="BB306" i="43"/>
  <c r="BA306" i="43"/>
  <c r="AZ306" i="43"/>
  <c r="BB305" i="43"/>
  <c r="BA305" i="43"/>
  <c r="AZ305" i="43"/>
  <c r="BB304" i="43"/>
  <c r="BA304" i="43"/>
  <c r="AZ304" i="43"/>
  <c r="BB303" i="43"/>
  <c r="BA303" i="43"/>
  <c r="AZ303" i="43"/>
  <c r="BB302" i="43"/>
  <c r="BA302" i="43"/>
  <c r="AZ302" i="43"/>
  <c r="BB301" i="43"/>
  <c r="BA301" i="43"/>
  <c r="AZ301" i="43"/>
  <c r="BB300" i="43"/>
  <c r="BA300" i="43"/>
  <c r="AZ300" i="43"/>
  <c r="BB299" i="43"/>
  <c r="BA299" i="43"/>
  <c r="AZ299" i="43"/>
  <c r="BB298" i="43"/>
  <c r="BA298" i="43"/>
  <c r="AZ298" i="43"/>
  <c r="BB297" i="43"/>
  <c r="BA297" i="43"/>
  <c r="AZ297" i="43"/>
  <c r="BB296" i="43"/>
  <c r="BA296" i="43"/>
  <c r="AZ296" i="43"/>
  <c r="BB295" i="43"/>
  <c r="BA295" i="43"/>
  <c r="AZ295" i="43"/>
  <c r="BB294" i="43"/>
  <c r="BA294" i="43"/>
  <c r="AZ294" i="43"/>
  <c r="BB293" i="43"/>
  <c r="BA293" i="43"/>
  <c r="AZ293" i="43"/>
  <c r="BB292" i="43"/>
  <c r="BA292" i="43"/>
  <c r="AZ292" i="43"/>
  <c r="BB291" i="43"/>
  <c r="BA291" i="43"/>
  <c r="AZ291" i="43"/>
  <c r="BB290" i="43"/>
  <c r="BA290" i="43"/>
  <c r="AZ290" i="43"/>
  <c r="BB289" i="43"/>
  <c r="BA289" i="43"/>
  <c r="AZ289" i="43"/>
  <c r="BB288" i="43"/>
  <c r="BA288" i="43"/>
  <c r="AZ288" i="43"/>
  <c r="BB287" i="43"/>
  <c r="BA287" i="43"/>
  <c r="AZ287" i="43"/>
  <c r="BB286" i="43"/>
  <c r="BA286" i="43"/>
  <c r="AZ286" i="43"/>
  <c r="BB285" i="43"/>
  <c r="BA285" i="43"/>
  <c r="AZ285" i="43"/>
  <c r="BB284" i="43"/>
  <c r="BA284" i="43"/>
  <c r="AZ284" i="43"/>
  <c r="BB283" i="43"/>
  <c r="BA283" i="43"/>
  <c r="AZ283" i="43"/>
  <c r="BB282" i="43"/>
  <c r="BA282" i="43"/>
  <c r="AZ282" i="43"/>
  <c r="BB281" i="43"/>
  <c r="BA281" i="43"/>
  <c r="AZ281" i="43"/>
  <c r="BB280" i="43"/>
  <c r="BA280" i="43"/>
  <c r="AZ280" i="43"/>
  <c r="BB279" i="43"/>
  <c r="BA279" i="43"/>
  <c r="AZ279" i="43"/>
  <c r="BB278" i="43"/>
  <c r="BA278" i="43"/>
  <c r="AZ278" i="43"/>
  <c r="BB277" i="43"/>
  <c r="BA277" i="43"/>
  <c r="AZ277" i="43"/>
  <c r="BB276" i="43"/>
  <c r="BA276" i="43"/>
  <c r="AZ276" i="43"/>
  <c r="BB275" i="43"/>
  <c r="BA275" i="43"/>
  <c r="AZ275" i="43"/>
  <c r="BB274" i="43"/>
  <c r="BA274" i="43"/>
  <c r="AZ274" i="43"/>
  <c r="BB273" i="43"/>
  <c r="BA273" i="43"/>
  <c r="AZ273" i="43"/>
  <c r="BB272" i="43"/>
  <c r="BA272" i="43"/>
  <c r="AZ272" i="43"/>
  <c r="BB271" i="43"/>
  <c r="BA271" i="43"/>
  <c r="AZ271" i="43"/>
  <c r="BB270" i="43"/>
  <c r="BA270" i="43"/>
  <c r="AZ270" i="43"/>
  <c r="BB269" i="43"/>
  <c r="BA269" i="43"/>
  <c r="AZ269" i="43"/>
  <c r="BB268" i="43"/>
  <c r="BA268" i="43"/>
  <c r="AZ268" i="43"/>
  <c r="BB267" i="43"/>
  <c r="BA267" i="43"/>
  <c r="AZ267" i="43"/>
  <c r="BB266" i="43"/>
  <c r="BA266" i="43"/>
  <c r="AZ266" i="43"/>
  <c r="BB265" i="43"/>
  <c r="BA265" i="43"/>
  <c r="AZ265" i="43"/>
  <c r="BB264" i="43"/>
  <c r="BA264" i="43"/>
  <c r="AZ264" i="43"/>
  <c r="BB263" i="43"/>
  <c r="BA263" i="43"/>
  <c r="AZ263" i="43"/>
  <c r="BB262" i="43"/>
  <c r="BA262" i="43"/>
  <c r="AZ262" i="43"/>
  <c r="BB261" i="43"/>
  <c r="BA261" i="43"/>
  <c r="AZ261" i="43"/>
  <c r="BB260" i="43"/>
  <c r="BA260" i="43"/>
  <c r="AZ260" i="43"/>
  <c r="BB259" i="43"/>
  <c r="BA259" i="43"/>
  <c r="AZ259" i="43"/>
  <c r="BB258" i="43"/>
  <c r="BA258" i="43"/>
  <c r="AZ258" i="43"/>
  <c r="BB257" i="43"/>
  <c r="BA257" i="43"/>
  <c r="AZ257" i="43"/>
  <c r="BB256" i="43"/>
  <c r="BA256" i="43"/>
  <c r="AZ256" i="43"/>
  <c r="BB255" i="43"/>
  <c r="BA255" i="43"/>
  <c r="AZ255" i="43"/>
  <c r="BB254" i="43"/>
  <c r="BA254" i="43"/>
  <c r="AZ254" i="43"/>
  <c r="BB253" i="43"/>
  <c r="BA253" i="43"/>
  <c r="AZ253" i="43"/>
  <c r="BB252" i="43"/>
  <c r="BA252" i="43"/>
  <c r="AZ252" i="43"/>
  <c r="BB251" i="43"/>
  <c r="BA251" i="43"/>
  <c r="AZ251" i="43"/>
  <c r="BB250" i="43"/>
  <c r="BA250" i="43"/>
  <c r="AZ250" i="43"/>
  <c r="BB249" i="43"/>
  <c r="BA249" i="43"/>
  <c r="AZ249" i="43"/>
  <c r="BB248" i="43"/>
  <c r="BA248" i="43"/>
  <c r="AZ248" i="43"/>
  <c r="BB247" i="43"/>
  <c r="BA247" i="43"/>
  <c r="AZ247" i="43"/>
  <c r="BB246" i="43"/>
  <c r="BA246" i="43"/>
  <c r="AZ246" i="43"/>
  <c r="BB245" i="43"/>
  <c r="BA245" i="43"/>
  <c r="AZ245" i="43"/>
  <c r="BB244" i="43"/>
  <c r="BA244" i="43"/>
  <c r="AZ244" i="43"/>
  <c r="BB243" i="43"/>
  <c r="BA243" i="43"/>
  <c r="AZ243" i="43"/>
  <c r="BB242" i="43"/>
  <c r="BA242" i="43"/>
  <c r="AZ242" i="43"/>
  <c r="BB241" i="43"/>
  <c r="BA241" i="43"/>
  <c r="AZ241" i="43"/>
  <c r="BB240" i="43"/>
  <c r="BA240" i="43"/>
  <c r="AZ240" i="43"/>
  <c r="BB239" i="43"/>
  <c r="BA239" i="43"/>
  <c r="AZ239" i="43"/>
  <c r="BB238" i="43"/>
  <c r="BA238" i="43"/>
  <c r="AZ238" i="43"/>
  <c r="BB237" i="43"/>
  <c r="BA237" i="43"/>
  <c r="AZ237" i="43"/>
  <c r="BB236" i="43"/>
  <c r="BA236" i="43"/>
  <c r="AZ236" i="43"/>
  <c r="BB235" i="43"/>
  <c r="BA235" i="43"/>
  <c r="AZ235" i="43"/>
  <c r="BB234" i="43"/>
  <c r="BA234" i="43"/>
  <c r="AZ234" i="43"/>
  <c r="BB233" i="43"/>
  <c r="BA233" i="43"/>
  <c r="AZ233" i="43"/>
  <c r="BB232" i="43"/>
  <c r="BA232" i="43"/>
  <c r="AZ232" i="43"/>
  <c r="BB231" i="43"/>
  <c r="BA231" i="43"/>
  <c r="AZ231" i="43"/>
  <c r="BB230" i="43"/>
  <c r="BA230" i="43"/>
  <c r="AZ230" i="43"/>
  <c r="BB229" i="43"/>
  <c r="BA229" i="43"/>
  <c r="AZ229" i="43"/>
  <c r="BB228" i="43"/>
  <c r="BA228" i="43"/>
  <c r="AZ228" i="43"/>
  <c r="BB227" i="43"/>
  <c r="BA227" i="43"/>
  <c r="AZ227" i="43"/>
  <c r="BB226" i="43"/>
  <c r="BA226" i="43"/>
  <c r="AZ226" i="43"/>
  <c r="BB225" i="43"/>
  <c r="BA225" i="43"/>
  <c r="AZ225" i="43"/>
  <c r="BB224" i="43"/>
  <c r="BA224" i="43"/>
  <c r="AZ224" i="43"/>
  <c r="BB223" i="43"/>
  <c r="BA223" i="43"/>
  <c r="AZ223" i="43"/>
  <c r="BB222" i="43"/>
  <c r="BA222" i="43"/>
  <c r="AZ222" i="43"/>
  <c r="BB221" i="43"/>
  <c r="BA221" i="43"/>
  <c r="AZ221" i="43"/>
  <c r="BB220" i="43"/>
  <c r="BA220" i="43"/>
  <c r="AZ220" i="43"/>
  <c r="BB219" i="43"/>
  <c r="BA219" i="43"/>
  <c r="AZ219" i="43"/>
  <c r="BB218" i="43"/>
  <c r="BA218" i="43"/>
  <c r="AZ218" i="43"/>
  <c r="BB217" i="43"/>
  <c r="BA217" i="43"/>
  <c r="AZ217" i="43"/>
  <c r="BB216" i="43"/>
  <c r="BA216" i="43"/>
  <c r="AZ216" i="43"/>
  <c r="BB215" i="43"/>
  <c r="BA215" i="43"/>
  <c r="AZ215" i="43"/>
  <c r="BB214" i="43"/>
  <c r="BA214" i="43"/>
  <c r="AZ214" i="43"/>
  <c r="BB213" i="43"/>
  <c r="BA213" i="43"/>
  <c r="AZ213" i="43"/>
  <c r="BB212" i="43"/>
  <c r="BA212" i="43"/>
  <c r="AZ212" i="43"/>
  <c r="BB211" i="43"/>
  <c r="BA211" i="43"/>
  <c r="AZ211" i="43"/>
  <c r="BB210" i="43"/>
  <c r="BA210" i="43"/>
  <c r="AZ210" i="43"/>
  <c r="BB209" i="43"/>
  <c r="BA209" i="43"/>
  <c r="AZ209" i="43"/>
  <c r="BB208" i="43"/>
  <c r="BA208" i="43"/>
  <c r="AZ208" i="43"/>
  <c r="BB207" i="43"/>
  <c r="BA207" i="43"/>
  <c r="AZ207" i="43"/>
  <c r="BB206" i="43"/>
  <c r="BA206" i="43"/>
  <c r="AZ206" i="43"/>
  <c r="BB205" i="43"/>
  <c r="BA205" i="43"/>
  <c r="AZ205" i="43"/>
  <c r="BB204" i="43"/>
  <c r="BA204" i="43"/>
  <c r="AZ204" i="43"/>
  <c r="BB203" i="43"/>
  <c r="BA203" i="43"/>
  <c r="AZ203" i="43"/>
  <c r="BB202" i="43"/>
  <c r="BA202" i="43"/>
  <c r="AZ202" i="43"/>
  <c r="BB201" i="43"/>
  <c r="BA201" i="43"/>
  <c r="AZ201" i="43"/>
  <c r="BB200" i="43"/>
  <c r="BA200" i="43"/>
  <c r="AZ200" i="43"/>
  <c r="BB199" i="43"/>
  <c r="BA199" i="43"/>
  <c r="AZ199" i="43"/>
  <c r="BB198" i="43"/>
  <c r="BA198" i="43"/>
  <c r="AZ198" i="43"/>
  <c r="BB197" i="43"/>
  <c r="BA197" i="43"/>
  <c r="AZ197" i="43"/>
  <c r="BB196" i="43"/>
  <c r="BA196" i="43"/>
  <c r="AZ196" i="43"/>
  <c r="BC195" i="43"/>
  <c r="BB195" i="43"/>
  <c r="BA195" i="43"/>
  <c r="AZ195" i="43"/>
  <c r="BD194" i="43"/>
  <c r="BB194" i="43"/>
  <c r="BA194" i="43"/>
  <c r="AZ194" i="43"/>
  <c r="BD193" i="43"/>
  <c r="BC193" i="43"/>
  <c r="BB193" i="43"/>
  <c r="BA193" i="43"/>
  <c r="AZ193" i="43"/>
  <c r="BE192" i="43"/>
  <c r="BD192" i="43"/>
  <c r="BC192" i="43"/>
  <c r="BB192" i="43"/>
  <c r="BA192" i="43"/>
  <c r="AZ192" i="43"/>
  <c r="BE191" i="43"/>
  <c r="BD191" i="43"/>
  <c r="BC191" i="43"/>
  <c r="BB191" i="43"/>
  <c r="BA191" i="43"/>
  <c r="AZ191" i="43"/>
  <c r="BE190" i="43"/>
  <c r="BD190" i="43"/>
  <c r="BC190" i="43"/>
  <c r="BB190" i="43"/>
  <c r="BA190" i="43"/>
  <c r="AZ190" i="43"/>
  <c r="BE189" i="43"/>
  <c r="BD189" i="43"/>
  <c r="BC189" i="43"/>
  <c r="BB189" i="43"/>
  <c r="BA189" i="43"/>
  <c r="AZ189" i="43"/>
  <c r="BE188" i="43"/>
  <c r="BD188" i="43"/>
  <c r="BC188" i="43"/>
  <c r="BB188" i="43"/>
  <c r="BA188" i="43"/>
  <c r="AZ188" i="43"/>
  <c r="BE187" i="43"/>
  <c r="BD187" i="43"/>
  <c r="BC187" i="43"/>
  <c r="BB187" i="43"/>
  <c r="BA187" i="43"/>
  <c r="AZ187" i="43"/>
  <c r="BE186" i="43"/>
  <c r="BD186" i="43"/>
  <c r="BC186" i="43"/>
  <c r="BB186" i="43"/>
  <c r="BA186" i="43"/>
  <c r="AZ186" i="43"/>
  <c r="BE185" i="43"/>
  <c r="BD185" i="43"/>
  <c r="BC185" i="43"/>
  <c r="BB185" i="43"/>
  <c r="BA185" i="43"/>
  <c r="AZ185" i="43"/>
  <c r="BE184" i="43"/>
  <c r="BD184" i="43"/>
  <c r="BC184" i="43"/>
  <c r="BB184" i="43"/>
  <c r="BA184" i="43"/>
  <c r="AZ184" i="43"/>
  <c r="BE183" i="43"/>
  <c r="BD183" i="43"/>
  <c r="BC183" i="43"/>
  <c r="BB183" i="43"/>
  <c r="BA183" i="43"/>
  <c r="AZ183" i="43"/>
  <c r="BE182" i="43"/>
  <c r="BD182" i="43"/>
  <c r="BC182" i="43"/>
  <c r="BB182" i="43"/>
  <c r="BA182" i="43"/>
  <c r="AZ182" i="43"/>
  <c r="BE181" i="43"/>
  <c r="BD181" i="43"/>
  <c r="BC181" i="43"/>
  <c r="BB181" i="43"/>
  <c r="BA181" i="43"/>
  <c r="AZ181" i="43"/>
  <c r="BE180" i="43"/>
  <c r="BD180" i="43"/>
  <c r="BC180" i="43"/>
  <c r="BB180" i="43"/>
  <c r="BA180" i="43"/>
  <c r="AZ180" i="43"/>
  <c r="BE179" i="43"/>
  <c r="BD179" i="43"/>
  <c r="BC179" i="43"/>
  <c r="BB179" i="43"/>
  <c r="BA179" i="43"/>
  <c r="AZ179" i="43"/>
  <c r="BE178" i="43"/>
  <c r="BD178" i="43"/>
  <c r="BC178" i="43"/>
  <c r="BB178" i="43"/>
  <c r="BA178" i="43"/>
  <c r="AZ178" i="43"/>
  <c r="BE177" i="43"/>
  <c r="BD177" i="43"/>
  <c r="BC177" i="43"/>
  <c r="BB177" i="43"/>
  <c r="BA177" i="43"/>
  <c r="AZ177" i="43"/>
  <c r="BE176" i="43"/>
  <c r="BD176" i="43"/>
  <c r="BC176" i="43"/>
  <c r="BB176" i="43"/>
  <c r="BA176" i="43"/>
  <c r="AZ176" i="43"/>
  <c r="BE175" i="43"/>
  <c r="BD175" i="43"/>
  <c r="BC175" i="43"/>
  <c r="BB175" i="43"/>
  <c r="BA175" i="43"/>
  <c r="AZ175" i="43"/>
  <c r="BE174" i="43"/>
  <c r="BD174" i="43"/>
  <c r="BC174" i="43"/>
  <c r="BB174" i="43"/>
  <c r="BA174" i="43"/>
  <c r="AZ174" i="43"/>
  <c r="BE173" i="43"/>
  <c r="BD173" i="43"/>
  <c r="BC173" i="43"/>
  <c r="BB173" i="43"/>
  <c r="BA173" i="43"/>
  <c r="AZ173" i="43"/>
  <c r="BE172" i="43"/>
  <c r="BD172" i="43"/>
  <c r="BC172" i="43"/>
  <c r="BB172" i="43"/>
  <c r="BA172" i="43"/>
  <c r="AZ172" i="43"/>
  <c r="BE171" i="43"/>
  <c r="BD171" i="43"/>
  <c r="BC171" i="43"/>
  <c r="BB171" i="43"/>
  <c r="BA171" i="43"/>
  <c r="AZ171" i="43"/>
  <c r="BE170" i="43"/>
  <c r="BD170" i="43"/>
  <c r="BC170" i="43"/>
  <c r="BB170" i="43"/>
  <c r="BA170" i="43"/>
  <c r="AZ170" i="43"/>
  <c r="BE169" i="43"/>
  <c r="BD169" i="43"/>
  <c r="BC169" i="43"/>
  <c r="BB169" i="43"/>
  <c r="BA169" i="43"/>
  <c r="AZ169" i="43"/>
  <c r="BE168" i="43"/>
  <c r="BD168" i="43"/>
  <c r="BC168" i="43"/>
  <c r="BB168" i="43"/>
  <c r="BA168" i="43"/>
  <c r="AZ168" i="43"/>
  <c r="BE167" i="43"/>
  <c r="BD167" i="43"/>
  <c r="BC167" i="43"/>
  <c r="BB167" i="43"/>
  <c r="BA167" i="43"/>
  <c r="AZ167" i="43"/>
  <c r="BE166" i="43"/>
  <c r="BD166" i="43"/>
  <c r="BC166" i="43"/>
  <c r="BB166" i="43"/>
  <c r="BA166" i="43"/>
  <c r="AZ166" i="43"/>
  <c r="BE165" i="43"/>
  <c r="BD165" i="43"/>
  <c r="BC165" i="43"/>
  <c r="BB165" i="43"/>
  <c r="BA165" i="43"/>
  <c r="AZ165" i="43"/>
  <c r="BE164" i="43"/>
  <c r="BD164" i="43"/>
  <c r="BC164" i="43"/>
  <c r="BB164" i="43"/>
  <c r="BA164" i="43"/>
  <c r="AZ164" i="43"/>
  <c r="BE163" i="43"/>
  <c r="BD163" i="43"/>
  <c r="BC163" i="43"/>
  <c r="BB163" i="43"/>
  <c r="BA163" i="43"/>
  <c r="AZ163" i="43"/>
  <c r="BE162" i="43"/>
  <c r="BD162" i="43"/>
  <c r="BC162" i="43"/>
  <c r="BB162" i="43"/>
  <c r="BA162" i="43"/>
  <c r="AZ162" i="43"/>
  <c r="BE161" i="43"/>
  <c r="BD161" i="43"/>
  <c r="BC161" i="43"/>
  <c r="BB161" i="43"/>
  <c r="BA161" i="43"/>
  <c r="AZ161" i="43"/>
  <c r="BE160" i="43"/>
  <c r="BD160" i="43"/>
  <c r="BC160" i="43"/>
  <c r="BB160" i="43"/>
  <c r="BA160" i="43"/>
  <c r="AZ160" i="43"/>
  <c r="BE159" i="43"/>
  <c r="BD159" i="43"/>
  <c r="BC159" i="43"/>
  <c r="BB159" i="43"/>
  <c r="BA159" i="43"/>
  <c r="AZ159" i="43"/>
  <c r="BE158" i="43"/>
  <c r="BD158" i="43"/>
  <c r="BC158" i="43"/>
  <c r="BB158" i="43"/>
  <c r="BA158" i="43"/>
  <c r="AZ158" i="43"/>
  <c r="BE157" i="43"/>
  <c r="BD157" i="43"/>
  <c r="BC157" i="43"/>
  <c r="BB157" i="43"/>
  <c r="BA157" i="43"/>
  <c r="AZ157" i="43"/>
  <c r="BE156" i="43"/>
  <c r="BD156" i="43"/>
  <c r="BC156" i="43"/>
  <c r="BB156" i="43"/>
  <c r="BA156" i="43"/>
  <c r="AZ156" i="43"/>
  <c r="BE155" i="43"/>
  <c r="BD155" i="43"/>
  <c r="BC155" i="43"/>
  <c r="BB155" i="43"/>
  <c r="BA155" i="43"/>
  <c r="AZ155" i="43"/>
  <c r="BE154" i="43"/>
  <c r="BD154" i="43"/>
  <c r="BC154" i="43"/>
  <c r="BB154" i="43"/>
  <c r="BA154" i="43"/>
  <c r="AZ154" i="43"/>
  <c r="BE153" i="43"/>
  <c r="BD153" i="43"/>
  <c r="BC153" i="43"/>
  <c r="BB153" i="43"/>
  <c r="BA153" i="43"/>
  <c r="AZ153" i="43"/>
  <c r="BE152" i="43"/>
  <c r="BD152" i="43"/>
  <c r="BC152" i="43"/>
  <c r="BB152" i="43"/>
  <c r="BA152" i="43"/>
  <c r="AZ152" i="43"/>
  <c r="BE151" i="43"/>
  <c r="BD151" i="43"/>
  <c r="BC151" i="43"/>
  <c r="BB151" i="43"/>
  <c r="BA151" i="43"/>
  <c r="AZ151" i="43"/>
  <c r="BE150" i="43"/>
  <c r="BD150" i="43"/>
  <c r="BC150" i="43"/>
  <c r="BB150" i="43"/>
  <c r="BA150" i="43"/>
  <c r="AZ150" i="43"/>
  <c r="BE149" i="43"/>
  <c r="BD149" i="43"/>
  <c r="BC149" i="43"/>
  <c r="BB149" i="43"/>
  <c r="BA149" i="43"/>
  <c r="AZ149" i="43"/>
  <c r="BE148" i="43"/>
  <c r="BD148" i="43"/>
  <c r="BC148" i="43"/>
  <c r="BB148" i="43"/>
  <c r="BA148" i="43"/>
  <c r="AZ148" i="43"/>
  <c r="BE147" i="43"/>
  <c r="BD147" i="43"/>
  <c r="BC147" i="43"/>
  <c r="BB147" i="43"/>
  <c r="BA147" i="43"/>
  <c r="AZ147" i="43"/>
  <c r="BE146" i="43"/>
  <c r="BD146" i="43"/>
  <c r="BC146" i="43"/>
  <c r="BB146" i="43"/>
  <c r="BA146" i="43"/>
  <c r="AZ146" i="43"/>
  <c r="BE145" i="43"/>
  <c r="BD145" i="43"/>
  <c r="BC145" i="43"/>
  <c r="BB145" i="43"/>
  <c r="BA145" i="43"/>
  <c r="AZ145" i="43"/>
  <c r="BE144" i="43"/>
  <c r="BD144" i="43"/>
  <c r="BC144" i="43"/>
  <c r="BB144" i="43"/>
  <c r="BA144" i="43"/>
  <c r="AZ144" i="43"/>
  <c r="BE143" i="43"/>
  <c r="BD143" i="43"/>
  <c r="BC143" i="43"/>
  <c r="BB143" i="43"/>
  <c r="BA143" i="43"/>
  <c r="AZ143" i="43"/>
  <c r="BE142" i="43"/>
  <c r="BD142" i="43"/>
  <c r="BC142" i="43"/>
  <c r="BB142" i="43"/>
  <c r="BA142" i="43"/>
  <c r="AZ142" i="43"/>
  <c r="BE141" i="43"/>
  <c r="BD141" i="43"/>
  <c r="BC141" i="43"/>
  <c r="BB141" i="43"/>
  <c r="BA141" i="43"/>
  <c r="AZ141" i="43"/>
  <c r="BE140" i="43"/>
  <c r="BD140" i="43"/>
  <c r="BC140" i="43"/>
  <c r="BB140" i="43"/>
  <c r="BA140" i="43"/>
  <c r="AZ140" i="43"/>
  <c r="BE139" i="43"/>
  <c r="BD139" i="43"/>
  <c r="BC139" i="43"/>
  <c r="BB139" i="43"/>
  <c r="BA139" i="43"/>
  <c r="AZ139" i="43"/>
  <c r="BE138" i="43"/>
  <c r="BD138" i="43"/>
  <c r="BC138" i="43"/>
  <c r="BB138" i="43"/>
  <c r="BA138" i="43"/>
  <c r="AZ138" i="43"/>
  <c r="BE137" i="43"/>
  <c r="BD137" i="43"/>
  <c r="BC137" i="43"/>
  <c r="BB137" i="43"/>
  <c r="BA137" i="43"/>
  <c r="AZ137" i="43"/>
  <c r="BE136" i="43"/>
  <c r="BD136" i="43"/>
  <c r="BC136" i="43"/>
  <c r="BB136" i="43"/>
  <c r="BA136" i="43"/>
  <c r="AZ136" i="43"/>
  <c r="BE135" i="43"/>
  <c r="BD135" i="43"/>
  <c r="BC135" i="43"/>
  <c r="BB135" i="43"/>
  <c r="BA135" i="43"/>
  <c r="AZ135" i="43"/>
  <c r="BE134" i="43"/>
  <c r="BD134" i="43"/>
  <c r="BC134" i="43"/>
  <c r="BB134" i="43"/>
  <c r="BA134" i="43"/>
  <c r="AZ134" i="43"/>
  <c r="BE133" i="43"/>
  <c r="BD133" i="43"/>
  <c r="BC133" i="43"/>
  <c r="BB133" i="43"/>
  <c r="BA133" i="43"/>
  <c r="AZ133" i="43"/>
  <c r="BE132" i="43"/>
  <c r="BD132" i="43"/>
  <c r="BC132" i="43"/>
  <c r="BB132" i="43"/>
  <c r="BA132" i="43"/>
  <c r="AZ132" i="43"/>
  <c r="BE131" i="43"/>
  <c r="BD131" i="43"/>
  <c r="BC131" i="43"/>
  <c r="BB131" i="43"/>
  <c r="BA131" i="43"/>
  <c r="AZ131" i="43"/>
  <c r="BE130" i="43"/>
  <c r="BD130" i="43"/>
  <c r="BC130" i="43"/>
  <c r="BB130" i="43"/>
  <c r="BA130" i="43"/>
  <c r="AZ130" i="43"/>
  <c r="BE129" i="43"/>
  <c r="BD129" i="43"/>
  <c r="BC129" i="43"/>
  <c r="BB129" i="43"/>
  <c r="BA129" i="43"/>
  <c r="AZ129" i="43"/>
  <c r="BE128" i="43"/>
  <c r="BD128" i="43"/>
  <c r="BC128" i="43"/>
  <c r="BB128" i="43"/>
  <c r="BA128" i="43"/>
  <c r="AZ128" i="43"/>
  <c r="BE127" i="43"/>
  <c r="BD127" i="43"/>
  <c r="BC127" i="43"/>
  <c r="BB127" i="43"/>
  <c r="BA127" i="43"/>
  <c r="AZ127" i="43"/>
  <c r="BE126" i="43"/>
  <c r="BD126" i="43"/>
  <c r="BC126" i="43"/>
  <c r="BB126" i="43"/>
  <c r="BA126" i="43"/>
  <c r="AZ126" i="43"/>
  <c r="BE125" i="43"/>
  <c r="BD125" i="43"/>
  <c r="BC125" i="43"/>
  <c r="BB125" i="43"/>
  <c r="BA125" i="43"/>
  <c r="AZ125" i="43"/>
  <c r="BE124" i="43"/>
  <c r="BD124" i="43"/>
  <c r="BC124" i="43"/>
  <c r="BB124" i="43"/>
  <c r="BA124" i="43"/>
  <c r="AZ124" i="43"/>
  <c r="BE123" i="43"/>
  <c r="BD123" i="43"/>
  <c r="BC123" i="43"/>
  <c r="BB123" i="43"/>
  <c r="BA123" i="43"/>
  <c r="AZ123" i="43"/>
  <c r="BE122" i="43"/>
  <c r="BD122" i="43"/>
  <c r="BC122" i="43"/>
  <c r="BB122" i="43"/>
  <c r="BA122" i="43"/>
  <c r="AZ122" i="43"/>
  <c r="BE121" i="43"/>
  <c r="BD121" i="43"/>
  <c r="BC121" i="43"/>
  <c r="BB121" i="43"/>
  <c r="BA121" i="43"/>
  <c r="AZ121" i="43"/>
  <c r="BE120" i="43"/>
  <c r="BD120" i="43"/>
  <c r="BC120" i="43"/>
  <c r="BB120" i="43"/>
  <c r="BA120" i="43"/>
  <c r="AZ120" i="43"/>
  <c r="BE119" i="43"/>
  <c r="BD119" i="43"/>
  <c r="BC119" i="43"/>
  <c r="BB119" i="43"/>
  <c r="BA119" i="43"/>
  <c r="AZ119" i="43"/>
  <c r="BE118" i="43"/>
  <c r="BD118" i="43"/>
  <c r="BC118" i="43"/>
  <c r="BB118" i="43"/>
  <c r="BA118" i="43"/>
  <c r="AZ118" i="43"/>
  <c r="BE117" i="43"/>
  <c r="BD117" i="43"/>
  <c r="BC117" i="43"/>
  <c r="BB117" i="43"/>
  <c r="BA117" i="43"/>
  <c r="AZ117" i="43"/>
  <c r="BE116" i="43"/>
  <c r="BD116" i="43"/>
  <c r="BC116" i="43"/>
  <c r="BB116" i="43"/>
  <c r="BA116" i="43"/>
  <c r="AZ116" i="43"/>
  <c r="BE115" i="43"/>
  <c r="BD115" i="43"/>
  <c r="BC115" i="43"/>
  <c r="BB115" i="43"/>
  <c r="BA115" i="43"/>
  <c r="AZ115" i="43"/>
  <c r="BE114" i="43"/>
  <c r="BD114" i="43"/>
  <c r="BC114" i="43"/>
  <c r="BB114" i="43"/>
  <c r="BA114" i="43"/>
  <c r="AZ114" i="43"/>
  <c r="BE113" i="43"/>
  <c r="BD113" i="43"/>
  <c r="BC113" i="43"/>
  <c r="BB113" i="43"/>
  <c r="BA113" i="43"/>
  <c r="AZ113" i="43"/>
  <c r="BE112" i="43"/>
  <c r="BD112" i="43"/>
  <c r="BC112" i="43"/>
  <c r="BB112" i="43"/>
  <c r="BA112" i="43"/>
  <c r="AZ112" i="43"/>
  <c r="BE111" i="43"/>
  <c r="BD111" i="43"/>
  <c r="BC111" i="43"/>
  <c r="BB111" i="43"/>
  <c r="BA111" i="43"/>
  <c r="AZ111" i="43"/>
  <c r="BE110" i="43"/>
  <c r="BD110" i="43"/>
  <c r="BC110" i="43"/>
  <c r="BB110" i="43"/>
  <c r="BA110" i="43"/>
  <c r="AZ110" i="43"/>
  <c r="BE109" i="43"/>
  <c r="BD109" i="43"/>
  <c r="BC109" i="43"/>
  <c r="BB109" i="43"/>
  <c r="BA109" i="43"/>
  <c r="AZ109" i="43"/>
  <c r="BE108" i="43"/>
  <c r="BD108" i="43"/>
  <c r="BC108" i="43"/>
  <c r="BB108" i="43"/>
  <c r="BA108" i="43"/>
  <c r="AZ108" i="43"/>
  <c r="BE107" i="43"/>
  <c r="BD107" i="43"/>
  <c r="BC107" i="43"/>
  <c r="BB107" i="43"/>
  <c r="BA107" i="43"/>
  <c r="AZ107" i="43"/>
  <c r="BE106" i="43"/>
  <c r="BD106" i="43"/>
  <c r="BC106" i="43"/>
  <c r="BB106" i="43"/>
  <c r="BA106" i="43"/>
  <c r="AZ106" i="43"/>
  <c r="BE105" i="43"/>
  <c r="BD105" i="43"/>
  <c r="BC105" i="43"/>
  <c r="BB105" i="43"/>
  <c r="BA105" i="43"/>
  <c r="AZ105" i="43"/>
  <c r="BE104" i="43"/>
  <c r="BD104" i="43"/>
  <c r="BC104" i="43"/>
  <c r="BB104" i="43"/>
  <c r="BA104" i="43"/>
  <c r="AZ104" i="43"/>
  <c r="BE103" i="43"/>
  <c r="BD103" i="43"/>
  <c r="BC103" i="43"/>
  <c r="BB103" i="43"/>
  <c r="BA103" i="43"/>
  <c r="AZ103" i="43"/>
  <c r="BE102" i="43"/>
  <c r="BD102" i="43"/>
  <c r="BC102" i="43"/>
  <c r="BB102" i="43"/>
  <c r="BA102" i="43"/>
  <c r="AZ102" i="43"/>
  <c r="BE101" i="43"/>
  <c r="BD101" i="43"/>
  <c r="BC101" i="43"/>
  <c r="BB101" i="43"/>
  <c r="BA101" i="43"/>
  <c r="AZ101" i="43"/>
  <c r="BE100" i="43"/>
  <c r="BD100" i="43"/>
  <c r="BC100" i="43"/>
  <c r="BB100" i="43"/>
  <c r="BA100" i="43"/>
  <c r="AZ100" i="43"/>
  <c r="BE99" i="43"/>
  <c r="BD99" i="43"/>
  <c r="BC99" i="43"/>
  <c r="BB99" i="43"/>
  <c r="BA99" i="43"/>
  <c r="AZ99" i="43"/>
  <c r="BE98" i="43"/>
  <c r="BD98" i="43"/>
  <c r="BC98" i="43"/>
  <c r="BB98" i="43"/>
  <c r="BA98" i="43"/>
  <c r="AZ98" i="43"/>
  <c r="BE97" i="43"/>
  <c r="BD97" i="43"/>
  <c r="BC97" i="43"/>
  <c r="BB97" i="43"/>
  <c r="BA97" i="43"/>
  <c r="AZ97" i="43"/>
  <c r="BE96" i="43"/>
  <c r="BD96" i="43"/>
  <c r="BC96" i="43"/>
  <c r="BB96" i="43"/>
  <c r="BA96" i="43"/>
  <c r="AZ96" i="43"/>
  <c r="BE95" i="43"/>
  <c r="BD95" i="43"/>
  <c r="BC95" i="43"/>
  <c r="BB95" i="43"/>
  <c r="BA95" i="43"/>
  <c r="AZ95" i="43"/>
  <c r="BE94" i="43"/>
  <c r="BD94" i="43"/>
  <c r="BC94" i="43"/>
  <c r="BB94" i="43"/>
  <c r="BA94" i="43"/>
  <c r="AZ94" i="43"/>
  <c r="BE93" i="43"/>
  <c r="BD93" i="43"/>
  <c r="BC93" i="43"/>
  <c r="BB93" i="43"/>
  <c r="BA93" i="43"/>
  <c r="AZ93" i="43"/>
  <c r="BE92" i="43"/>
  <c r="BD92" i="43"/>
  <c r="BC92" i="43"/>
  <c r="BB92" i="43"/>
  <c r="BA92" i="43"/>
  <c r="AZ92" i="43"/>
  <c r="BE91" i="43"/>
  <c r="BD91" i="43"/>
  <c r="BC91" i="43"/>
  <c r="BB91" i="43"/>
  <c r="BA91" i="43"/>
  <c r="AZ91" i="43"/>
  <c r="BE90" i="43"/>
  <c r="BD90" i="43"/>
  <c r="BC90" i="43"/>
  <c r="BB90" i="43"/>
  <c r="BA90" i="43"/>
  <c r="AZ90" i="43"/>
  <c r="BE89" i="43"/>
  <c r="BD89" i="43"/>
  <c r="BC89" i="43"/>
  <c r="BB89" i="43"/>
  <c r="BA89" i="43"/>
  <c r="AZ89" i="43"/>
  <c r="BE88" i="43"/>
  <c r="BD88" i="43"/>
  <c r="BC88" i="43"/>
  <c r="BB88" i="43"/>
  <c r="BA88" i="43"/>
  <c r="AZ88" i="43"/>
  <c r="BE87" i="43"/>
  <c r="BD87" i="43"/>
  <c r="BC87" i="43"/>
  <c r="BB87" i="43"/>
  <c r="BA87" i="43"/>
  <c r="AZ87" i="43"/>
  <c r="BE86" i="43"/>
  <c r="BD86" i="43"/>
  <c r="BC86" i="43"/>
  <c r="BB86" i="43"/>
  <c r="BA86" i="43"/>
  <c r="AZ86" i="43"/>
  <c r="BE85" i="43"/>
  <c r="BD85" i="43"/>
  <c r="BC85" i="43"/>
  <c r="BB85" i="43"/>
  <c r="BA85" i="43"/>
  <c r="AZ85" i="43"/>
  <c r="BE84" i="43"/>
  <c r="BD84" i="43"/>
  <c r="BC84" i="43"/>
  <c r="BB84" i="43"/>
  <c r="BA84" i="43"/>
  <c r="AZ84" i="43"/>
  <c r="BE83" i="43"/>
  <c r="BD83" i="43"/>
  <c r="BC83" i="43"/>
  <c r="BB83" i="43"/>
  <c r="BA83" i="43"/>
  <c r="AZ83" i="43"/>
  <c r="BE82" i="43"/>
  <c r="BD82" i="43"/>
  <c r="BC82" i="43"/>
  <c r="BB82" i="43"/>
  <c r="BA82" i="43"/>
  <c r="AZ82" i="43"/>
  <c r="BE81" i="43"/>
  <c r="BD81" i="43"/>
  <c r="BC81" i="43"/>
  <c r="BB81" i="43"/>
  <c r="BA81" i="43"/>
  <c r="AZ81" i="43"/>
  <c r="BE80" i="43"/>
  <c r="BD80" i="43"/>
  <c r="BC80" i="43"/>
  <c r="BB80" i="43"/>
  <c r="BA80" i="43"/>
  <c r="AZ80" i="43"/>
  <c r="BE79" i="43"/>
  <c r="BD79" i="43"/>
  <c r="BC79" i="43"/>
  <c r="BB79" i="43"/>
  <c r="BA79" i="43"/>
  <c r="AZ79" i="43"/>
  <c r="BE78" i="43"/>
  <c r="BD78" i="43"/>
  <c r="BC78" i="43"/>
  <c r="BB78" i="43"/>
  <c r="BA78" i="43"/>
  <c r="AZ78" i="43"/>
  <c r="BE77" i="43"/>
  <c r="BD77" i="43"/>
  <c r="BC77" i="43"/>
  <c r="BB77" i="43"/>
  <c r="BA77" i="43"/>
  <c r="AZ77" i="43"/>
  <c r="BE76" i="43"/>
  <c r="BD76" i="43"/>
  <c r="BC76" i="43"/>
  <c r="BB76" i="43"/>
  <c r="BA76" i="43"/>
  <c r="AZ76" i="43"/>
  <c r="BE75" i="43"/>
  <c r="BD75" i="43"/>
  <c r="BC75" i="43"/>
  <c r="BB75" i="43"/>
  <c r="BA75" i="43"/>
  <c r="AZ75" i="43"/>
  <c r="BE74" i="43"/>
  <c r="BD74" i="43"/>
  <c r="BC74" i="43"/>
  <c r="BB74" i="43"/>
  <c r="BA74" i="43"/>
  <c r="AZ74" i="43"/>
  <c r="BE73" i="43"/>
  <c r="BD73" i="43"/>
  <c r="BC73" i="43"/>
  <c r="BB73" i="43"/>
  <c r="BA73" i="43"/>
  <c r="AZ73" i="43"/>
  <c r="BC205" i="43" s="1"/>
  <c r="BE72" i="43"/>
  <c r="BD72" i="43"/>
  <c r="BC72" i="43"/>
  <c r="BB72" i="43"/>
  <c r="BA72" i="43"/>
  <c r="AZ72" i="43"/>
  <c r="BE71" i="43"/>
  <c r="BD71" i="43"/>
  <c r="BC71" i="43"/>
  <c r="BB71" i="43"/>
  <c r="BA71" i="43"/>
  <c r="AZ71" i="43"/>
  <c r="BE371" i="43" s="1"/>
  <c r="BE70" i="43"/>
  <c r="BD70" i="43"/>
  <c r="BC70" i="43"/>
  <c r="C66" i="43"/>
  <c r="F66" i="43" s="1"/>
  <c r="B66" i="43"/>
  <c r="C65" i="43"/>
  <c r="E65" i="43" s="1"/>
  <c r="B65" i="43"/>
  <c r="C64" i="43"/>
  <c r="E64" i="43" s="1"/>
  <c r="B64" i="43"/>
  <c r="C63" i="43"/>
  <c r="F63" i="43" s="1"/>
  <c r="B63" i="43"/>
  <c r="C62" i="43"/>
  <c r="E62" i="43" s="1"/>
  <c r="B62" i="43"/>
  <c r="C61" i="43"/>
  <c r="F61" i="43" s="1"/>
  <c r="B61" i="43"/>
  <c r="C60" i="43"/>
  <c r="F60" i="43" s="1"/>
  <c r="B60" i="43"/>
  <c r="C59" i="43"/>
  <c r="F59" i="43" s="1"/>
  <c r="B59" i="43"/>
  <c r="B56" i="43"/>
  <c r="C53" i="43"/>
  <c r="F53" i="43" s="1"/>
  <c r="B53" i="43"/>
  <c r="C52" i="43"/>
  <c r="E52" i="43" s="1"/>
  <c r="B52" i="43"/>
  <c r="C51" i="43"/>
  <c r="E51" i="43" s="1"/>
  <c r="B51" i="43"/>
  <c r="C50" i="43"/>
  <c r="F50" i="43" s="1"/>
  <c r="B50" i="43"/>
  <c r="C49" i="43"/>
  <c r="E49" i="43" s="1"/>
  <c r="B49" i="43"/>
  <c r="C48" i="43"/>
  <c r="F48" i="43" s="1"/>
  <c r="B48" i="43"/>
  <c r="C47" i="43"/>
  <c r="F47" i="43" s="1"/>
  <c r="B47" i="43"/>
  <c r="C46" i="43"/>
  <c r="F46" i="43" s="1"/>
  <c r="B46" i="43"/>
  <c r="B43" i="43"/>
  <c r="C40" i="43"/>
  <c r="F40" i="43" s="1"/>
  <c r="B40" i="43"/>
  <c r="C39" i="43"/>
  <c r="F39" i="43" s="1"/>
  <c r="G38" i="43"/>
  <c r="F38" i="43"/>
  <c r="E38" i="43"/>
  <c r="C38" i="43"/>
  <c r="B38" i="43"/>
  <c r="C37" i="43"/>
  <c r="F37" i="43" s="1"/>
  <c r="B37" i="43"/>
  <c r="C36" i="43"/>
  <c r="F36" i="43" s="1"/>
  <c r="B36" i="43"/>
  <c r="C35" i="43"/>
  <c r="F35" i="43" s="1"/>
  <c r="B35" i="43"/>
  <c r="C34" i="43"/>
  <c r="F34" i="43" s="1"/>
  <c r="B34" i="43"/>
  <c r="F33" i="43"/>
  <c r="C33" i="43"/>
  <c r="E33" i="43" s="1"/>
  <c r="G33" i="43" s="1"/>
  <c r="B33" i="43"/>
  <c r="F32" i="43"/>
  <c r="G32" i="43" s="1"/>
  <c r="E32" i="43"/>
  <c r="C32" i="43"/>
  <c r="B32" i="43"/>
  <c r="F31" i="43"/>
  <c r="G31" i="43" s="1"/>
  <c r="E31" i="43"/>
  <c r="C31" i="43"/>
  <c r="B31" i="43"/>
  <c r="F30" i="43"/>
  <c r="G30" i="43" s="1"/>
  <c r="E30" i="43"/>
  <c r="C30" i="43"/>
  <c r="B30" i="43"/>
  <c r="F29" i="43"/>
  <c r="G29" i="43" s="1"/>
  <c r="E29" i="43"/>
  <c r="C29" i="43"/>
  <c r="B29" i="43"/>
  <c r="F28" i="43"/>
  <c r="G28" i="43" s="1"/>
  <c r="E28" i="43"/>
  <c r="C28" i="43"/>
  <c r="B28" i="43"/>
  <c r="F27" i="43"/>
  <c r="E27" i="43"/>
  <c r="C27" i="43"/>
  <c r="B27" i="43"/>
  <c r="G26" i="43"/>
  <c r="F26" i="43"/>
  <c r="E26" i="43"/>
  <c r="C26" i="43"/>
  <c r="B26" i="43"/>
  <c r="F25" i="43"/>
  <c r="C25" i="43"/>
  <c r="E25" i="43" s="1"/>
  <c r="B25" i="43"/>
  <c r="B22" i="43"/>
  <c r="C19" i="43"/>
  <c r="F19" i="43" s="1"/>
  <c r="C18" i="43"/>
  <c r="F18" i="43" s="1"/>
  <c r="C17" i="43"/>
  <c r="E17" i="43" s="1"/>
  <c r="C16" i="43"/>
  <c r="F16" i="43" s="1"/>
  <c r="C15" i="43"/>
  <c r="F15" i="43" s="1"/>
  <c r="C14" i="43"/>
  <c r="E14" i="43" s="1"/>
  <c r="C13" i="43"/>
  <c r="F13" i="43" s="1"/>
  <c r="J12" i="43"/>
  <c r="F12" i="43"/>
  <c r="C12" i="43"/>
  <c r="E12" i="43" s="1"/>
  <c r="B9" i="43"/>
  <c r="W3" i="43"/>
  <c r="BB371" i="42"/>
  <c r="BA371" i="42"/>
  <c r="AZ371" i="42"/>
  <c r="BB370" i="42"/>
  <c r="BA370" i="42"/>
  <c r="AZ370" i="42"/>
  <c r="BB369" i="42"/>
  <c r="BA369" i="42"/>
  <c r="AZ369" i="42"/>
  <c r="BB368" i="42"/>
  <c r="BA368" i="42"/>
  <c r="AZ368" i="42"/>
  <c r="BB367" i="42"/>
  <c r="BA367" i="42"/>
  <c r="AZ367" i="42"/>
  <c r="BB366" i="42"/>
  <c r="BA366" i="42"/>
  <c r="AZ366" i="42"/>
  <c r="BB365" i="42"/>
  <c r="BA365" i="42"/>
  <c r="AZ365" i="42"/>
  <c r="BB364" i="42"/>
  <c r="BA364" i="42"/>
  <c r="AZ364" i="42"/>
  <c r="BB363" i="42"/>
  <c r="BA363" i="42"/>
  <c r="AZ363" i="42"/>
  <c r="BB362" i="42"/>
  <c r="BA362" i="42"/>
  <c r="AZ362" i="42"/>
  <c r="BB361" i="42"/>
  <c r="BA361" i="42"/>
  <c r="AZ361" i="42"/>
  <c r="BB360" i="42"/>
  <c r="BA360" i="42"/>
  <c r="AZ360" i="42"/>
  <c r="BB359" i="42"/>
  <c r="BA359" i="42"/>
  <c r="AZ359" i="42"/>
  <c r="BB358" i="42"/>
  <c r="BA358" i="42"/>
  <c r="AZ358" i="42"/>
  <c r="BB357" i="42"/>
  <c r="BA357" i="42"/>
  <c r="AZ357" i="42"/>
  <c r="BB356" i="42"/>
  <c r="BA356" i="42"/>
  <c r="AZ356" i="42"/>
  <c r="BB355" i="42"/>
  <c r="BA355" i="42"/>
  <c r="AZ355" i="42"/>
  <c r="BB354" i="42"/>
  <c r="BA354" i="42"/>
  <c r="AZ354" i="42"/>
  <c r="BB353" i="42"/>
  <c r="BA353" i="42"/>
  <c r="AZ353" i="42"/>
  <c r="BB352" i="42"/>
  <c r="BA352" i="42"/>
  <c r="AZ352" i="42"/>
  <c r="BB351" i="42"/>
  <c r="BA351" i="42"/>
  <c r="AZ351" i="42"/>
  <c r="BB350" i="42"/>
  <c r="BA350" i="42"/>
  <c r="AZ350" i="42"/>
  <c r="BB349" i="42"/>
  <c r="BA349" i="42"/>
  <c r="AZ349" i="42"/>
  <c r="BB348" i="42"/>
  <c r="BA348" i="42"/>
  <c r="AZ348" i="42"/>
  <c r="BB347" i="42"/>
  <c r="BA347" i="42"/>
  <c r="AZ347" i="42"/>
  <c r="BB346" i="42"/>
  <c r="BA346" i="42"/>
  <c r="AZ346" i="42"/>
  <c r="BB345" i="42"/>
  <c r="BA345" i="42"/>
  <c r="AZ345" i="42"/>
  <c r="BB344" i="42"/>
  <c r="BA344" i="42"/>
  <c r="AZ344" i="42"/>
  <c r="BB343" i="42"/>
  <c r="BA343" i="42"/>
  <c r="AZ343" i="42"/>
  <c r="BB342" i="42"/>
  <c r="BA342" i="42"/>
  <c r="AZ342" i="42"/>
  <c r="BB341" i="42"/>
  <c r="BA341" i="42"/>
  <c r="AZ341" i="42"/>
  <c r="BB340" i="42"/>
  <c r="BA340" i="42"/>
  <c r="AZ340" i="42"/>
  <c r="BB339" i="42"/>
  <c r="BA339" i="42"/>
  <c r="AZ339" i="42"/>
  <c r="BB338" i="42"/>
  <c r="BA338" i="42"/>
  <c r="AZ338" i="42"/>
  <c r="BB337" i="42"/>
  <c r="BA337" i="42"/>
  <c r="AZ337" i="42"/>
  <c r="BB336" i="42"/>
  <c r="BA336" i="42"/>
  <c r="AZ336" i="42"/>
  <c r="BB335" i="42"/>
  <c r="BA335" i="42"/>
  <c r="AZ335" i="42"/>
  <c r="BB334" i="42"/>
  <c r="BA334" i="42"/>
  <c r="AZ334" i="42"/>
  <c r="BB333" i="42"/>
  <c r="BA333" i="42"/>
  <c r="AZ333" i="42"/>
  <c r="BB332" i="42"/>
  <c r="BA332" i="42"/>
  <c r="AZ332" i="42"/>
  <c r="BB331" i="42"/>
  <c r="BA331" i="42"/>
  <c r="AZ331" i="42"/>
  <c r="BB330" i="42"/>
  <c r="BA330" i="42"/>
  <c r="AZ330" i="42"/>
  <c r="BB329" i="42"/>
  <c r="BA329" i="42"/>
  <c r="AZ329" i="42"/>
  <c r="BB328" i="42"/>
  <c r="BA328" i="42"/>
  <c r="AZ328" i="42"/>
  <c r="BB327" i="42"/>
  <c r="BA327" i="42"/>
  <c r="AZ327" i="42"/>
  <c r="BB326" i="42"/>
  <c r="BA326" i="42"/>
  <c r="AZ326" i="42"/>
  <c r="BB325" i="42"/>
  <c r="BA325" i="42"/>
  <c r="AZ325" i="42"/>
  <c r="BB324" i="42"/>
  <c r="BA324" i="42"/>
  <c r="AZ324" i="42"/>
  <c r="BB323" i="42"/>
  <c r="BA323" i="42"/>
  <c r="AZ323" i="42"/>
  <c r="BB322" i="42"/>
  <c r="BA322" i="42"/>
  <c r="AZ322" i="42"/>
  <c r="BB321" i="42"/>
  <c r="BA321" i="42"/>
  <c r="AZ321" i="42"/>
  <c r="BB320" i="42"/>
  <c r="BA320" i="42"/>
  <c r="AZ320" i="42"/>
  <c r="BB319" i="42"/>
  <c r="BA319" i="42"/>
  <c r="AZ319" i="42"/>
  <c r="BB318" i="42"/>
  <c r="BA318" i="42"/>
  <c r="AZ318" i="42"/>
  <c r="BB317" i="42"/>
  <c r="BA317" i="42"/>
  <c r="AZ317" i="42"/>
  <c r="BB316" i="42"/>
  <c r="BA316" i="42"/>
  <c r="AZ316" i="42"/>
  <c r="BB315" i="42"/>
  <c r="BA315" i="42"/>
  <c r="AZ315" i="42"/>
  <c r="BB314" i="42"/>
  <c r="BA314" i="42"/>
  <c r="AZ314" i="42"/>
  <c r="BB313" i="42"/>
  <c r="BA313" i="42"/>
  <c r="AZ313" i="42"/>
  <c r="BB312" i="42"/>
  <c r="BA312" i="42"/>
  <c r="AZ312" i="42"/>
  <c r="BB311" i="42"/>
  <c r="BA311" i="42"/>
  <c r="AZ311" i="42"/>
  <c r="BB310" i="42"/>
  <c r="BA310" i="42"/>
  <c r="AZ310" i="42"/>
  <c r="BB309" i="42"/>
  <c r="BA309" i="42"/>
  <c r="AZ309" i="42"/>
  <c r="BB308" i="42"/>
  <c r="BA308" i="42"/>
  <c r="AZ308" i="42"/>
  <c r="BB307" i="42"/>
  <c r="BA307" i="42"/>
  <c r="AZ307" i="42"/>
  <c r="BB306" i="42"/>
  <c r="BA306" i="42"/>
  <c r="AZ306" i="42"/>
  <c r="BB305" i="42"/>
  <c r="BA305" i="42"/>
  <c r="AZ305" i="42"/>
  <c r="BB304" i="42"/>
  <c r="BA304" i="42"/>
  <c r="AZ304" i="42"/>
  <c r="BB303" i="42"/>
  <c r="BA303" i="42"/>
  <c r="AZ303" i="42"/>
  <c r="BB302" i="42"/>
  <c r="BA302" i="42"/>
  <c r="AZ302" i="42"/>
  <c r="BB301" i="42"/>
  <c r="BA301" i="42"/>
  <c r="AZ301" i="42"/>
  <c r="BB300" i="42"/>
  <c r="BA300" i="42"/>
  <c r="AZ300" i="42"/>
  <c r="BB299" i="42"/>
  <c r="BA299" i="42"/>
  <c r="AZ299" i="42"/>
  <c r="BB298" i="42"/>
  <c r="BA298" i="42"/>
  <c r="AZ298" i="42"/>
  <c r="BB297" i="42"/>
  <c r="BA297" i="42"/>
  <c r="AZ297" i="42"/>
  <c r="BB296" i="42"/>
  <c r="BA296" i="42"/>
  <c r="AZ296" i="42"/>
  <c r="BB295" i="42"/>
  <c r="BA295" i="42"/>
  <c r="AZ295" i="42"/>
  <c r="BB294" i="42"/>
  <c r="BA294" i="42"/>
  <c r="AZ294" i="42"/>
  <c r="BB293" i="42"/>
  <c r="BA293" i="42"/>
  <c r="AZ293" i="42"/>
  <c r="BB292" i="42"/>
  <c r="BA292" i="42"/>
  <c r="AZ292" i="42"/>
  <c r="BB291" i="42"/>
  <c r="BA291" i="42"/>
  <c r="AZ291" i="42"/>
  <c r="BB290" i="42"/>
  <c r="BA290" i="42"/>
  <c r="AZ290" i="42"/>
  <c r="BB289" i="42"/>
  <c r="BA289" i="42"/>
  <c r="AZ289" i="42"/>
  <c r="BB288" i="42"/>
  <c r="BA288" i="42"/>
  <c r="AZ288" i="42"/>
  <c r="BB287" i="42"/>
  <c r="BA287" i="42"/>
  <c r="AZ287" i="42"/>
  <c r="BB286" i="42"/>
  <c r="BA286" i="42"/>
  <c r="AZ286" i="42"/>
  <c r="BB285" i="42"/>
  <c r="BA285" i="42"/>
  <c r="AZ285" i="42"/>
  <c r="BB284" i="42"/>
  <c r="BA284" i="42"/>
  <c r="AZ284" i="42"/>
  <c r="BB283" i="42"/>
  <c r="BA283" i="42"/>
  <c r="AZ283" i="42"/>
  <c r="BB282" i="42"/>
  <c r="BA282" i="42"/>
  <c r="AZ282" i="42"/>
  <c r="BB281" i="42"/>
  <c r="BA281" i="42"/>
  <c r="AZ281" i="42"/>
  <c r="BB280" i="42"/>
  <c r="BA280" i="42"/>
  <c r="AZ280" i="42"/>
  <c r="BB279" i="42"/>
  <c r="BA279" i="42"/>
  <c r="AZ279" i="42"/>
  <c r="BB278" i="42"/>
  <c r="BA278" i="42"/>
  <c r="AZ278" i="42"/>
  <c r="BB277" i="42"/>
  <c r="BA277" i="42"/>
  <c r="AZ277" i="42"/>
  <c r="BB276" i="42"/>
  <c r="BA276" i="42"/>
  <c r="AZ276" i="42"/>
  <c r="BB275" i="42"/>
  <c r="BA275" i="42"/>
  <c r="AZ275" i="42"/>
  <c r="BB274" i="42"/>
  <c r="BA274" i="42"/>
  <c r="AZ274" i="42"/>
  <c r="BB273" i="42"/>
  <c r="BA273" i="42"/>
  <c r="AZ273" i="42"/>
  <c r="BB272" i="42"/>
  <c r="BA272" i="42"/>
  <c r="AZ272" i="42"/>
  <c r="BB271" i="42"/>
  <c r="BA271" i="42"/>
  <c r="AZ271" i="42"/>
  <c r="BB270" i="42"/>
  <c r="BA270" i="42"/>
  <c r="AZ270" i="42"/>
  <c r="BB269" i="42"/>
  <c r="BA269" i="42"/>
  <c r="AZ269" i="42"/>
  <c r="BB268" i="42"/>
  <c r="BA268" i="42"/>
  <c r="AZ268" i="42"/>
  <c r="BB267" i="42"/>
  <c r="BA267" i="42"/>
  <c r="AZ267" i="42"/>
  <c r="BB266" i="42"/>
  <c r="BA266" i="42"/>
  <c r="AZ266" i="42"/>
  <c r="BB265" i="42"/>
  <c r="BA265" i="42"/>
  <c r="AZ265" i="42"/>
  <c r="BB264" i="42"/>
  <c r="BA264" i="42"/>
  <c r="AZ264" i="42"/>
  <c r="BB263" i="42"/>
  <c r="BA263" i="42"/>
  <c r="AZ263" i="42"/>
  <c r="BB262" i="42"/>
  <c r="BA262" i="42"/>
  <c r="AZ262" i="42"/>
  <c r="BB261" i="42"/>
  <c r="BA261" i="42"/>
  <c r="AZ261" i="42"/>
  <c r="BB260" i="42"/>
  <c r="BA260" i="42"/>
  <c r="AZ260" i="42"/>
  <c r="BB259" i="42"/>
  <c r="BA259" i="42"/>
  <c r="AZ259" i="42"/>
  <c r="BB258" i="42"/>
  <c r="BA258" i="42"/>
  <c r="AZ258" i="42"/>
  <c r="BB257" i="42"/>
  <c r="BA257" i="42"/>
  <c r="AZ257" i="42"/>
  <c r="BB256" i="42"/>
  <c r="BA256" i="42"/>
  <c r="AZ256" i="42"/>
  <c r="BB255" i="42"/>
  <c r="BA255" i="42"/>
  <c r="AZ255" i="42"/>
  <c r="BB254" i="42"/>
  <c r="BA254" i="42"/>
  <c r="AZ254" i="42"/>
  <c r="BB253" i="42"/>
  <c r="BA253" i="42"/>
  <c r="AZ253" i="42"/>
  <c r="BB252" i="42"/>
  <c r="BA252" i="42"/>
  <c r="AZ252" i="42"/>
  <c r="BB251" i="42"/>
  <c r="BA251" i="42"/>
  <c r="AZ251" i="42"/>
  <c r="BB250" i="42"/>
  <c r="BA250" i="42"/>
  <c r="AZ250" i="42"/>
  <c r="BB249" i="42"/>
  <c r="BA249" i="42"/>
  <c r="AZ249" i="42"/>
  <c r="BB248" i="42"/>
  <c r="BA248" i="42"/>
  <c r="AZ248" i="42"/>
  <c r="BB247" i="42"/>
  <c r="BA247" i="42"/>
  <c r="AZ247" i="42"/>
  <c r="BB246" i="42"/>
  <c r="BA246" i="42"/>
  <c r="AZ246" i="42"/>
  <c r="BB245" i="42"/>
  <c r="BA245" i="42"/>
  <c r="AZ245" i="42"/>
  <c r="BB244" i="42"/>
  <c r="BA244" i="42"/>
  <c r="AZ244" i="42"/>
  <c r="BB243" i="42"/>
  <c r="BA243" i="42"/>
  <c r="AZ243" i="42"/>
  <c r="BB242" i="42"/>
  <c r="BA242" i="42"/>
  <c r="AZ242" i="42"/>
  <c r="BB241" i="42"/>
  <c r="BA241" i="42"/>
  <c r="AZ241" i="42"/>
  <c r="BB240" i="42"/>
  <c r="BA240" i="42"/>
  <c r="AZ240" i="42"/>
  <c r="BB239" i="42"/>
  <c r="BA239" i="42"/>
  <c r="AZ239" i="42"/>
  <c r="BB238" i="42"/>
  <c r="BA238" i="42"/>
  <c r="AZ238" i="42"/>
  <c r="BB237" i="42"/>
  <c r="BA237" i="42"/>
  <c r="AZ237" i="42"/>
  <c r="BB236" i="42"/>
  <c r="BA236" i="42"/>
  <c r="AZ236" i="42"/>
  <c r="BB235" i="42"/>
  <c r="BA235" i="42"/>
  <c r="AZ235" i="42"/>
  <c r="BB234" i="42"/>
  <c r="BA234" i="42"/>
  <c r="AZ234" i="42"/>
  <c r="BB233" i="42"/>
  <c r="BA233" i="42"/>
  <c r="AZ233" i="42"/>
  <c r="BB232" i="42"/>
  <c r="BA232" i="42"/>
  <c r="AZ232" i="42"/>
  <c r="BB231" i="42"/>
  <c r="BA231" i="42"/>
  <c r="AZ231" i="42"/>
  <c r="BB230" i="42"/>
  <c r="BA230" i="42"/>
  <c r="AZ230" i="42"/>
  <c r="BB229" i="42"/>
  <c r="BA229" i="42"/>
  <c r="AZ229" i="42"/>
  <c r="BB228" i="42"/>
  <c r="BA228" i="42"/>
  <c r="AZ228" i="42"/>
  <c r="BB227" i="42"/>
  <c r="BA227" i="42"/>
  <c r="AZ227" i="42"/>
  <c r="BB226" i="42"/>
  <c r="BA226" i="42"/>
  <c r="AZ226" i="42"/>
  <c r="BB225" i="42"/>
  <c r="BA225" i="42"/>
  <c r="AZ225" i="42"/>
  <c r="BB224" i="42"/>
  <c r="BA224" i="42"/>
  <c r="AZ224" i="42"/>
  <c r="BB223" i="42"/>
  <c r="BA223" i="42"/>
  <c r="AZ223" i="42"/>
  <c r="BB222" i="42"/>
  <c r="BA222" i="42"/>
  <c r="AZ222" i="42"/>
  <c r="BB221" i="42"/>
  <c r="BA221" i="42"/>
  <c r="AZ221" i="42"/>
  <c r="BB220" i="42"/>
  <c r="BA220" i="42"/>
  <c r="AZ220" i="42"/>
  <c r="BB219" i="42"/>
  <c r="BA219" i="42"/>
  <c r="AZ219" i="42"/>
  <c r="BB218" i="42"/>
  <c r="BA218" i="42"/>
  <c r="AZ218" i="42"/>
  <c r="BB217" i="42"/>
  <c r="BA217" i="42"/>
  <c r="AZ217" i="42"/>
  <c r="BB216" i="42"/>
  <c r="BA216" i="42"/>
  <c r="AZ216" i="42"/>
  <c r="BB215" i="42"/>
  <c r="BA215" i="42"/>
  <c r="AZ215" i="42"/>
  <c r="BB214" i="42"/>
  <c r="BA214" i="42"/>
  <c r="AZ214" i="42"/>
  <c r="BB213" i="42"/>
  <c r="BA213" i="42"/>
  <c r="AZ213" i="42"/>
  <c r="BB212" i="42"/>
  <c r="BA212" i="42"/>
  <c r="AZ212" i="42"/>
  <c r="BB211" i="42"/>
  <c r="BA211" i="42"/>
  <c r="AZ211" i="42"/>
  <c r="BB210" i="42"/>
  <c r="BA210" i="42"/>
  <c r="AZ210" i="42"/>
  <c r="BB209" i="42"/>
  <c r="BA209" i="42"/>
  <c r="AZ209" i="42"/>
  <c r="BB208" i="42"/>
  <c r="BA208" i="42"/>
  <c r="AZ208" i="42"/>
  <c r="BB207" i="42"/>
  <c r="BA207" i="42"/>
  <c r="AZ207" i="42"/>
  <c r="BB206" i="42"/>
  <c r="BA206" i="42"/>
  <c r="AZ206" i="42"/>
  <c r="BB205" i="42"/>
  <c r="BA205" i="42"/>
  <c r="AZ205" i="42"/>
  <c r="BB204" i="42"/>
  <c r="BA204" i="42"/>
  <c r="AZ204" i="42"/>
  <c r="BB203" i="42"/>
  <c r="BA203" i="42"/>
  <c r="AZ203" i="42"/>
  <c r="BB202" i="42"/>
  <c r="BA202" i="42"/>
  <c r="AZ202" i="42"/>
  <c r="BB201" i="42"/>
  <c r="BA201" i="42"/>
  <c r="AZ201" i="42"/>
  <c r="BB200" i="42"/>
  <c r="BA200" i="42"/>
  <c r="AZ200" i="42"/>
  <c r="BB199" i="42"/>
  <c r="BA199" i="42"/>
  <c r="AZ199" i="42"/>
  <c r="BB198" i="42"/>
  <c r="BA198" i="42"/>
  <c r="AZ198" i="42"/>
  <c r="BB197" i="42"/>
  <c r="BA197" i="42"/>
  <c r="AZ197" i="42"/>
  <c r="BB196" i="42"/>
  <c r="BA196" i="42"/>
  <c r="AZ196" i="42"/>
  <c r="BB195" i="42"/>
  <c r="BA195" i="42"/>
  <c r="AZ195" i="42"/>
  <c r="BB194" i="42"/>
  <c r="BA194" i="42"/>
  <c r="AZ194" i="42"/>
  <c r="BB193" i="42"/>
  <c r="BA193" i="42"/>
  <c r="AZ193" i="42"/>
  <c r="BB192" i="42"/>
  <c r="BA192" i="42"/>
  <c r="AZ192" i="42"/>
  <c r="BB191" i="42"/>
  <c r="BA191" i="42"/>
  <c r="AZ191" i="42"/>
  <c r="BB190" i="42"/>
  <c r="BA190" i="42"/>
  <c r="AZ190" i="42"/>
  <c r="BB189" i="42"/>
  <c r="BA189" i="42"/>
  <c r="AZ189" i="42"/>
  <c r="BB188" i="42"/>
  <c r="BA188" i="42"/>
  <c r="AZ188" i="42"/>
  <c r="BB187" i="42"/>
  <c r="BA187" i="42"/>
  <c r="AZ187" i="42"/>
  <c r="BB186" i="42"/>
  <c r="BA186" i="42"/>
  <c r="AZ186" i="42"/>
  <c r="BB185" i="42"/>
  <c r="BA185" i="42"/>
  <c r="AZ185" i="42"/>
  <c r="BB184" i="42"/>
  <c r="BA184" i="42"/>
  <c r="AZ184" i="42"/>
  <c r="BB183" i="42"/>
  <c r="BA183" i="42"/>
  <c r="AZ183" i="42"/>
  <c r="BB182" i="42"/>
  <c r="BA182" i="42"/>
  <c r="AZ182" i="42"/>
  <c r="BB181" i="42"/>
  <c r="BA181" i="42"/>
  <c r="AZ181" i="42"/>
  <c r="BB180" i="42"/>
  <c r="BA180" i="42"/>
  <c r="AZ180" i="42"/>
  <c r="BB179" i="42"/>
  <c r="BA179" i="42"/>
  <c r="AZ179" i="42"/>
  <c r="BB178" i="42"/>
  <c r="BA178" i="42"/>
  <c r="AZ178" i="42"/>
  <c r="BB177" i="42"/>
  <c r="BA177" i="42"/>
  <c r="AZ177" i="42"/>
  <c r="BB176" i="42"/>
  <c r="BA176" i="42"/>
  <c r="AZ176" i="42"/>
  <c r="BB175" i="42"/>
  <c r="BA175" i="42"/>
  <c r="AZ175" i="42"/>
  <c r="BB174" i="42"/>
  <c r="BA174" i="42"/>
  <c r="AZ174" i="42"/>
  <c r="BB173" i="42"/>
  <c r="BA173" i="42"/>
  <c r="AZ173" i="42"/>
  <c r="BB172" i="42"/>
  <c r="BA172" i="42"/>
  <c r="AZ172" i="42"/>
  <c r="BB171" i="42"/>
  <c r="BA171" i="42"/>
  <c r="AZ171" i="42"/>
  <c r="BB170" i="42"/>
  <c r="BA170" i="42"/>
  <c r="AZ170" i="42"/>
  <c r="BB169" i="42"/>
  <c r="BA169" i="42"/>
  <c r="AZ169" i="42"/>
  <c r="BB168" i="42"/>
  <c r="BA168" i="42"/>
  <c r="AZ168" i="42"/>
  <c r="BB167" i="42"/>
  <c r="BA167" i="42"/>
  <c r="AZ167" i="42"/>
  <c r="BB166" i="42"/>
  <c r="BA166" i="42"/>
  <c r="AZ166" i="42"/>
  <c r="BB165" i="42"/>
  <c r="BA165" i="42"/>
  <c r="AZ165" i="42"/>
  <c r="BB164" i="42"/>
  <c r="BA164" i="42"/>
  <c r="AZ164" i="42"/>
  <c r="BB163" i="42"/>
  <c r="BA163" i="42"/>
  <c r="AZ163" i="42"/>
  <c r="BB162" i="42"/>
  <c r="BA162" i="42"/>
  <c r="AZ162" i="42"/>
  <c r="BB161" i="42"/>
  <c r="BA161" i="42"/>
  <c r="AZ161" i="42"/>
  <c r="BB160" i="42"/>
  <c r="BA160" i="42"/>
  <c r="AZ160" i="42"/>
  <c r="BB159" i="42"/>
  <c r="BA159" i="42"/>
  <c r="AZ159" i="42"/>
  <c r="BB158" i="42"/>
  <c r="BA158" i="42"/>
  <c r="AZ158" i="42"/>
  <c r="BB157" i="42"/>
  <c r="BA157" i="42"/>
  <c r="AZ157" i="42"/>
  <c r="BB156" i="42"/>
  <c r="BA156" i="42"/>
  <c r="AZ156" i="42"/>
  <c r="BB155" i="42"/>
  <c r="BA155" i="42"/>
  <c r="AZ155" i="42"/>
  <c r="BB154" i="42"/>
  <c r="BA154" i="42"/>
  <c r="AZ154" i="42"/>
  <c r="BB153" i="42"/>
  <c r="BA153" i="42"/>
  <c r="AZ153" i="42"/>
  <c r="BB152" i="42"/>
  <c r="BA152" i="42"/>
  <c r="AZ152" i="42"/>
  <c r="BB151" i="42"/>
  <c r="BA151" i="42"/>
  <c r="AZ151" i="42"/>
  <c r="BB150" i="42"/>
  <c r="BA150" i="42"/>
  <c r="AZ150" i="42"/>
  <c r="BB149" i="42"/>
  <c r="BA149" i="42"/>
  <c r="AZ149" i="42"/>
  <c r="BB148" i="42"/>
  <c r="BA148" i="42"/>
  <c r="AZ148" i="42"/>
  <c r="BB147" i="42"/>
  <c r="BA147" i="42"/>
  <c r="AZ147" i="42"/>
  <c r="BB146" i="42"/>
  <c r="BA146" i="42"/>
  <c r="AZ146" i="42"/>
  <c r="BB145" i="42"/>
  <c r="BA145" i="42"/>
  <c r="AZ145" i="42"/>
  <c r="BB144" i="42"/>
  <c r="BA144" i="42"/>
  <c r="AZ144" i="42"/>
  <c r="BB143" i="42"/>
  <c r="BA143" i="42"/>
  <c r="AZ143" i="42"/>
  <c r="BB142" i="42"/>
  <c r="BA142" i="42"/>
  <c r="AZ142" i="42"/>
  <c r="BB141" i="42"/>
  <c r="BA141" i="42"/>
  <c r="AZ141" i="42"/>
  <c r="BB140" i="42"/>
  <c r="BA140" i="42"/>
  <c r="AZ140" i="42"/>
  <c r="BB139" i="42"/>
  <c r="BA139" i="42"/>
  <c r="AZ139" i="42"/>
  <c r="BB138" i="42"/>
  <c r="BA138" i="42"/>
  <c r="AZ138" i="42"/>
  <c r="BB137" i="42"/>
  <c r="BA137" i="42"/>
  <c r="AZ137" i="42"/>
  <c r="BB136" i="42"/>
  <c r="BA136" i="42"/>
  <c r="AZ136" i="42"/>
  <c r="BB135" i="42"/>
  <c r="BA135" i="42"/>
  <c r="AZ135" i="42"/>
  <c r="BB134" i="42"/>
  <c r="BA134" i="42"/>
  <c r="AZ134" i="42"/>
  <c r="BB133" i="42"/>
  <c r="BA133" i="42"/>
  <c r="AZ133" i="42"/>
  <c r="BB132" i="42"/>
  <c r="BA132" i="42"/>
  <c r="AZ132" i="42"/>
  <c r="BB131" i="42"/>
  <c r="BA131" i="42"/>
  <c r="AZ131" i="42"/>
  <c r="BB130" i="42"/>
  <c r="BA130" i="42"/>
  <c r="AZ130" i="42"/>
  <c r="BB129" i="42"/>
  <c r="BA129" i="42"/>
  <c r="AZ129" i="42"/>
  <c r="BB128" i="42"/>
  <c r="BA128" i="42"/>
  <c r="AZ128" i="42"/>
  <c r="BB127" i="42"/>
  <c r="BA127" i="42"/>
  <c r="AZ127" i="42"/>
  <c r="BB126" i="42"/>
  <c r="BA126" i="42"/>
  <c r="AZ126" i="42"/>
  <c r="BB125" i="42"/>
  <c r="BA125" i="42"/>
  <c r="AZ125" i="42"/>
  <c r="BB124" i="42"/>
  <c r="BA124" i="42"/>
  <c r="AZ124" i="42"/>
  <c r="BB123" i="42"/>
  <c r="BA123" i="42"/>
  <c r="AZ123" i="42"/>
  <c r="BB122" i="42"/>
  <c r="BA122" i="42"/>
  <c r="AZ122" i="42"/>
  <c r="BB121" i="42"/>
  <c r="BA121" i="42"/>
  <c r="AZ121" i="42"/>
  <c r="BB120" i="42"/>
  <c r="BA120" i="42"/>
  <c r="AZ120" i="42"/>
  <c r="BB119" i="42"/>
  <c r="BA119" i="42"/>
  <c r="AZ119" i="42"/>
  <c r="BB118" i="42"/>
  <c r="BA118" i="42"/>
  <c r="AZ118" i="42"/>
  <c r="BB117" i="42"/>
  <c r="BA117" i="42"/>
  <c r="AZ117" i="42"/>
  <c r="BB116" i="42"/>
  <c r="BA116" i="42"/>
  <c r="AZ116" i="42"/>
  <c r="BB115" i="42"/>
  <c r="BA115" i="42"/>
  <c r="AZ115" i="42"/>
  <c r="BB114" i="42"/>
  <c r="BA114" i="42"/>
  <c r="AZ114" i="42"/>
  <c r="BB113" i="42"/>
  <c r="BA113" i="42"/>
  <c r="AZ113" i="42"/>
  <c r="BB112" i="42"/>
  <c r="BA112" i="42"/>
  <c r="AZ112" i="42"/>
  <c r="BB111" i="42"/>
  <c r="BA111" i="42"/>
  <c r="AZ111" i="42"/>
  <c r="BB110" i="42"/>
  <c r="BA110" i="42"/>
  <c r="AZ110" i="42"/>
  <c r="BB109" i="42"/>
  <c r="BA109" i="42"/>
  <c r="AZ109" i="42"/>
  <c r="BB108" i="42"/>
  <c r="BA108" i="42"/>
  <c r="AZ108" i="42"/>
  <c r="BB107" i="42"/>
  <c r="BA107" i="42"/>
  <c r="AZ107" i="42"/>
  <c r="BB106" i="42"/>
  <c r="BA106" i="42"/>
  <c r="AZ106" i="42"/>
  <c r="BB105" i="42"/>
  <c r="BA105" i="42"/>
  <c r="AZ105" i="42"/>
  <c r="BB104" i="42"/>
  <c r="BA104" i="42"/>
  <c r="AZ104" i="42"/>
  <c r="BB103" i="42"/>
  <c r="BA103" i="42"/>
  <c r="AZ103" i="42"/>
  <c r="BB102" i="42"/>
  <c r="BA102" i="42"/>
  <c r="AZ102" i="42"/>
  <c r="BB101" i="42"/>
  <c r="BA101" i="42"/>
  <c r="AZ101" i="42"/>
  <c r="BB100" i="42"/>
  <c r="BA100" i="42"/>
  <c r="AZ100" i="42"/>
  <c r="BB99" i="42"/>
  <c r="BA99" i="42"/>
  <c r="AZ99" i="42"/>
  <c r="BB98" i="42"/>
  <c r="BA98" i="42"/>
  <c r="AZ98" i="42"/>
  <c r="BB97" i="42"/>
  <c r="BA97" i="42"/>
  <c r="AZ97" i="42"/>
  <c r="BB96" i="42"/>
  <c r="BA96" i="42"/>
  <c r="AZ96" i="42"/>
  <c r="BB95" i="42"/>
  <c r="BA95" i="42"/>
  <c r="AZ95" i="42"/>
  <c r="BB94" i="42"/>
  <c r="BA94" i="42"/>
  <c r="AZ94" i="42"/>
  <c r="BB93" i="42"/>
  <c r="BA93" i="42"/>
  <c r="AZ93" i="42"/>
  <c r="BB92" i="42"/>
  <c r="BA92" i="42"/>
  <c r="AZ92" i="42"/>
  <c r="BB91" i="42"/>
  <c r="BA91" i="42"/>
  <c r="AZ91" i="42"/>
  <c r="BB90" i="42"/>
  <c r="BA90" i="42"/>
  <c r="AZ90" i="42"/>
  <c r="BB89" i="42"/>
  <c r="BA89" i="42"/>
  <c r="AZ89" i="42"/>
  <c r="BB88" i="42"/>
  <c r="BA88" i="42"/>
  <c r="AZ88" i="42"/>
  <c r="BB87" i="42"/>
  <c r="BA87" i="42"/>
  <c r="AZ87" i="42"/>
  <c r="BB86" i="42"/>
  <c r="BA86" i="42"/>
  <c r="AZ86" i="42"/>
  <c r="BB85" i="42"/>
  <c r="BA85" i="42"/>
  <c r="AZ85" i="42"/>
  <c r="BB84" i="42"/>
  <c r="BA84" i="42"/>
  <c r="AZ84" i="42"/>
  <c r="BB83" i="42"/>
  <c r="BA83" i="42"/>
  <c r="AZ83" i="42"/>
  <c r="BB82" i="42"/>
  <c r="BA82" i="42"/>
  <c r="AZ82" i="42"/>
  <c r="BB81" i="42"/>
  <c r="BA81" i="42"/>
  <c r="AZ81" i="42"/>
  <c r="BB80" i="42"/>
  <c r="BA80" i="42"/>
  <c r="AZ80" i="42"/>
  <c r="BB79" i="42"/>
  <c r="BA79" i="42"/>
  <c r="AZ79" i="42"/>
  <c r="BB78" i="42"/>
  <c r="BA78" i="42"/>
  <c r="AZ78" i="42"/>
  <c r="BB77" i="42"/>
  <c r="BA77" i="42"/>
  <c r="AZ77" i="42"/>
  <c r="BB76" i="42"/>
  <c r="BA76" i="42"/>
  <c r="AZ76" i="42"/>
  <c r="BB75" i="42"/>
  <c r="BA75" i="42"/>
  <c r="AZ75" i="42"/>
  <c r="BB74" i="42"/>
  <c r="BA74" i="42"/>
  <c r="AZ74" i="42"/>
  <c r="BB73" i="42"/>
  <c r="BA73" i="42"/>
  <c r="AZ73" i="42"/>
  <c r="BB72" i="42"/>
  <c r="BA72" i="42"/>
  <c r="AZ72" i="42"/>
  <c r="BB71" i="42"/>
  <c r="BA71" i="42"/>
  <c r="AZ71" i="42"/>
  <c r="BC84" i="42" s="1"/>
  <c r="BE70" i="42"/>
  <c r="BD70" i="42"/>
  <c r="BC70" i="42"/>
  <c r="C66" i="42"/>
  <c r="E66" i="42" s="1"/>
  <c r="B66" i="42"/>
  <c r="F65" i="42"/>
  <c r="C65" i="42"/>
  <c r="E65" i="42" s="1"/>
  <c r="B65" i="42"/>
  <c r="E64" i="42"/>
  <c r="C64" i="42"/>
  <c r="F64" i="42" s="1"/>
  <c r="B64" i="42"/>
  <c r="C63" i="42"/>
  <c r="F63" i="42" s="1"/>
  <c r="B63" i="42"/>
  <c r="C62" i="42"/>
  <c r="F62" i="42" s="1"/>
  <c r="B62" i="42"/>
  <c r="F61" i="42"/>
  <c r="E61" i="42"/>
  <c r="C61" i="42"/>
  <c r="B61" i="42"/>
  <c r="C60" i="42"/>
  <c r="E60" i="42" s="1"/>
  <c r="B60" i="42"/>
  <c r="C59" i="42"/>
  <c r="F59" i="42" s="1"/>
  <c r="B59" i="42"/>
  <c r="B56" i="42"/>
  <c r="C53" i="42"/>
  <c r="E53" i="42" s="1"/>
  <c r="B53" i="42"/>
  <c r="F52" i="42"/>
  <c r="C52" i="42"/>
  <c r="E52" i="42" s="1"/>
  <c r="G52" i="42" s="1"/>
  <c r="B52" i="42"/>
  <c r="E51" i="42"/>
  <c r="C51" i="42"/>
  <c r="F51" i="42" s="1"/>
  <c r="B51" i="42"/>
  <c r="C50" i="42"/>
  <c r="F50" i="42" s="1"/>
  <c r="B50" i="42"/>
  <c r="C49" i="42"/>
  <c r="F49" i="42" s="1"/>
  <c r="B49" i="42"/>
  <c r="F48" i="42"/>
  <c r="E48" i="42"/>
  <c r="C48" i="42"/>
  <c r="B48" i="42"/>
  <c r="C47" i="42"/>
  <c r="E47" i="42" s="1"/>
  <c r="B47" i="42"/>
  <c r="C46" i="42"/>
  <c r="F46" i="42" s="1"/>
  <c r="B46" i="42"/>
  <c r="B43" i="42"/>
  <c r="C40" i="42"/>
  <c r="E40" i="42" s="1"/>
  <c r="B40" i="42"/>
  <c r="F39" i="42"/>
  <c r="G39" i="42" s="1"/>
  <c r="E39" i="42"/>
  <c r="C39" i="42"/>
  <c r="F38" i="42"/>
  <c r="E38" i="42"/>
  <c r="C38" i="42"/>
  <c r="B38" i="42"/>
  <c r="C37" i="42"/>
  <c r="B37" i="42"/>
  <c r="C36" i="42"/>
  <c r="E36" i="42" s="1"/>
  <c r="B36" i="42"/>
  <c r="F35" i="42"/>
  <c r="G35" i="42" s="1"/>
  <c r="E35" i="42"/>
  <c r="C35" i="42"/>
  <c r="B35" i="42"/>
  <c r="F34" i="42"/>
  <c r="G34" i="42" s="1"/>
  <c r="C34" i="42"/>
  <c r="E34" i="42" s="1"/>
  <c r="B34" i="42"/>
  <c r="C33" i="42"/>
  <c r="B33" i="42"/>
  <c r="F32" i="42"/>
  <c r="G32" i="42" s="1"/>
  <c r="E32" i="42"/>
  <c r="C32" i="42"/>
  <c r="B32" i="42"/>
  <c r="F31" i="42"/>
  <c r="G31" i="42" s="1"/>
  <c r="C31" i="42"/>
  <c r="E31" i="42" s="1"/>
  <c r="B31" i="42"/>
  <c r="F30" i="42"/>
  <c r="G30" i="42" s="1"/>
  <c r="E30" i="42"/>
  <c r="C30" i="42"/>
  <c r="B30" i="42"/>
  <c r="F29" i="42"/>
  <c r="G29" i="42" s="1"/>
  <c r="E29" i="42"/>
  <c r="C29" i="42"/>
  <c r="B29" i="42"/>
  <c r="C28" i="42"/>
  <c r="F28" i="42" s="1"/>
  <c r="B28" i="42"/>
  <c r="F27" i="42"/>
  <c r="G27" i="42" s="1"/>
  <c r="E27" i="42"/>
  <c r="C27" i="42"/>
  <c r="B27" i="42"/>
  <c r="F26" i="42"/>
  <c r="G26" i="42" s="1"/>
  <c r="E26" i="42"/>
  <c r="C26" i="42"/>
  <c r="B26" i="42"/>
  <c r="C25" i="42"/>
  <c r="B25" i="42"/>
  <c r="B22" i="42"/>
  <c r="F19" i="42"/>
  <c r="E19" i="42"/>
  <c r="C19" i="42"/>
  <c r="C18" i="42"/>
  <c r="E18" i="42" s="1"/>
  <c r="C17" i="42"/>
  <c r="F17" i="42" s="1"/>
  <c r="C16" i="42"/>
  <c r="F16" i="42" s="1"/>
  <c r="C15" i="42"/>
  <c r="E15" i="42" s="1"/>
  <c r="C14" i="42"/>
  <c r="F14" i="42" s="1"/>
  <c r="F13" i="42"/>
  <c r="G13" i="42" s="1"/>
  <c r="C13" i="42"/>
  <c r="E13" i="42" s="1"/>
  <c r="J12" i="42"/>
  <c r="C12" i="42"/>
  <c r="B9" i="42"/>
  <c r="W3" i="42"/>
  <c r="BB371" i="41"/>
  <c r="BA371" i="41"/>
  <c r="AZ371" i="41"/>
  <c r="BB370" i="41"/>
  <c r="BA370" i="41"/>
  <c r="AZ370" i="41"/>
  <c r="BB369" i="41"/>
  <c r="BA369" i="41"/>
  <c r="AZ369" i="41"/>
  <c r="BB368" i="41"/>
  <c r="BA368" i="41"/>
  <c r="AZ368" i="41"/>
  <c r="BB367" i="41"/>
  <c r="BA367" i="41"/>
  <c r="AZ367" i="41"/>
  <c r="BB366" i="41"/>
  <c r="BA366" i="41"/>
  <c r="AZ366" i="41"/>
  <c r="BB365" i="41"/>
  <c r="BA365" i="41"/>
  <c r="AZ365" i="41"/>
  <c r="BB364" i="41"/>
  <c r="BA364" i="41"/>
  <c r="AZ364" i="41"/>
  <c r="BB363" i="41"/>
  <c r="BA363" i="41"/>
  <c r="AZ363" i="41"/>
  <c r="BB362" i="41"/>
  <c r="BA362" i="41"/>
  <c r="AZ362" i="41"/>
  <c r="BB361" i="41"/>
  <c r="BA361" i="41"/>
  <c r="AZ361" i="41"/>
  <c r="BB360" i="41"/>
  <c r="BA360" i="41"/>
  <c r="AZ360" i="41"/>
  <c r="BB359" i="41"/>
  <c r="BA359" i="41"/>
  <c r="AZ359" i="41"/>
  <c r="BB358" i="41"/>
  <c r="BA358" i="41"/>
  <c r="AZ358" i="41"/>
  <c r="BB357" i="41"/>
  <c r="BA357" i="41"/>
  <c r="AZ357" i="41"/>
  <c r="BB356" i="41"/>
  <c r="BA356" i="41"/>
  <c r="AZ356" i="41"/>
  <c r="BB355" i="41"/>
  <c r="BA355" i="41"/>
  <c r="AZ355" i="41"/>
  <c r="BB354" i="41"/>
  <c r="BA354" i="41"/>
  <c r="AZ354" i="41"/>
  <c r="BB353" i="41"/>
  <c r="BA353" i="41"/>
  <c r="AZ353" i="41"/>
  <c r="BB352" i="41"/>
  <c r="BA352" i="41"/>
  <c r="AZ352" i="41"/>
  <c r="BB351" i="41"/>
  <c r="BA351" i="41"/>
  <c r="AZ351" i="41"/>
  <c r="BB350" i="41"/>
  <c r="BA350" i="41"/>
  <c r="AZ350" i="41"/>
  <c r="BB349" i="41"/>
  <c r="BA349" i="41"/>
  <c r="AZ349" i="41"/>
  <c r="BB348" i="41"/>
  <c r="BA348" i="41"/>
  <c r="AZ348" i="41"/>
  <c r="BB347" i="41"/>
  <c r="BA347" i="41"/>
  <c r="AZ347" i="41"/>
  <c r="BB346" i="41"/>
  <c r="BA346" i="41"/>
  <c r="AZ346" i="41"/>
  <c r="BB345" i="41"/>
  <c r="BA345" i="41"/>
  <c r="AZ345" i="41"/>
  <c r="BB344" i="41"/>
  <c r="BA344" i="41"/>
  <c r="AZ344" i="41"/>
  <c r="BB343" i="41"/>
  <c r="BA343" i="41"/>
  <c r="AZ343" i="41"/>
  <c r="BB342" i="41"/>
  <c r="BA342" i="41"/>
  <c r="AZ342" i="41"/>
  <c r="BB341" i="41"/>
  <c r="BA341" i="41"/>
  <c r="AZ341" i="41"/>
  <c r="BB340" i="41"/>
  <c r="BA340" i="41"/>
  <c r="AZ340" i="41"/>
  <c r="BB339" i="41"/>
  <c r="BA339" i="41"/>
  <c r="AZ339" i="41"/>
  <c r="BB338" i="41"/>
  <c r="BA338" i="41"/>
  <c r="AZ338" i="41"/>
  <c r="BB337" i="41"/>
  <c r="BA337" i="41"/>
  <c r="AZ337" i="41"/>
  <c r="BB336" i="41"/>
  <c r="BA336" i="41"/>
  <c r="AZ336" i="41"/>
  <c r="BB335" i="41"/>
  <c r="BA335" i="41"/>
  <c r="AZ335" i="41"/>
  <c r="BB334" i="41"/>
  <c r="BA334" i="41"/>
  <c r="AZ334" i="41"/>
  <c r="BB333" i="41"/>
  <c r="BA333" i="41"/>
  <c r="AZ333" i="41"/>
  <c r="BB332" i="41"/>
  <c r="BA332" i="41"/>
  <c r="AZ332" i="41"/>
  <c r="BB331" i="41"/>
  <c r="BA331" i="41"/>
  <c r="AZ331" i="41"/>
  <c r="BB330" i="41"/>
  <c r="BA330" i="41"/>
  <c r="AZ330" i="41"/>
  <c r="BB329" i="41"/>
  <c r="BA329" i="41"/>
  <c r="AZ329" i="41"/>
  <c r="BB328" i="41"/>
  <c r="BA328" i="41"/>
  <c r="AZ328" i="41"/>
  <c r="BB327" i="41"/>
  <c r="BA327" i="41"/>
  <c r="AZ327" i="41"/>
  <c r="BB326" i="41"/>
  <c r="BA326" i="41"/>
  <c r="AZ326" i="41"/>
  <c r="BB325" i="41"/>
  <c r="BA325" i="41"/>
  <c r="AZ325" i="41"/>
  <c r="BB324" i="41"/>
  <c r="BA324" i="41"/>
  <c r="AZ324" i="41"/>
  <c r="BB323" i="41"/>
  <c r="BA323" i="41"/>
  <c r="AZ323" i="41"/>
  <c r="BB322" i="41"/>
  <c r="BA322" i="41"/>
  <c r="AZ322" i="41"/>
  <c r="BB321" i="41"/>
  <c r="BA321" i="41"/>
  <c r="AZ321" i="41"/>
  <c r="BB320" i="41"/>
  <c r="BA320" i="41"/>
  <c r="AZ320" i="41"/>
  <c r="BB319" i="41"/>
  <c r="BA319" i="41"/>
  <c r="AZ319" i="41"/>
  <c r="BB318" i="41"/>
  <c r="BA318" i="41"/>
  <c r="AZ318" i="41"/>
  <c r="BB317" i="41"/>
  <c r="BA317" i="41"/>
  <c r="AZ317" i="41"/>
  <c r="BB316" i="41"/>
  <c r="BA316" i="41"/>
  <c r="AZ316" i="41"/>
  <c r="BB315" i="41"/>
  <c r="BA315" i="41"/>
  <c r="AZ315" i="41"/>
  <c r="BB314" i="41"/>
  <c r="BA314" i="41"/>
  <c r="AZ314" i="41"/>
  <c r="BB313" i="41"/>
  <c r="BA313" i="41"/>
  <c r="AZ313" i="41"/>
  <c r="BB312" i="41"/>
  <c r="BA312" i="41"/>
  <c r="AZ312" i="41"/>
  <c r="BB311" i="41"/>
  <c r="BA311" i="41"/>
  <c r="AZ311" i="41"/>
  <c r="BB310" i="41"/>
  <c r="BA310" i="41"/>
  <c r="AZ310" i="41"/>
  <c r="BB309" i="41"/>
  <c r="BA309" i="41"/>
  <c r="AZ309" i="41"/>
  <c r="BB308" i="41"/>
  <c r="BA308" i="41"/>
  <c r="AZ308" i="41"/>
  <c r="BB307" i="41"/>
  <c r="BA307" i="41"/>
  <c r="AZ307" i="41"/>
  <c r="BB306" i="41"/>
  <c r="BA306" i="41"/>
  <c r="AZ306" i="41"/>
  <c r="BB305" i="41"/>
  <c r="BA305" i="41"/>
  <c r="AZ305" i="41"/>
  <c r="BB304" i="41"/>
  <c r="BA304" i="41"/>
  <c r="AZ304" i="41"/>
  <c r="BB303" i="41"/>
  <c r="BA303" i="41"/>
  <c r="AZ303" i="41"/>
  <c r="BB302" i="41"/>
  <c r="BA302" i="41"/>
  <c r="AZ302" i="41"/>
  <c r="BB301" i="41"/>
  <c r="BA301" i="41"/>
  <c r="AZ301" i="41"/>
  <c r="BB300" i="41"/>
  <c r="BA300" i="41"/>
  <c r="AZ300" i="41"/>
  <c r="BB299" i="41"/>
  <c r="BA299" i="41"/>
  <c r="AZ299" i="41"/>
  <c r="BB298" i="41"/>
  <c r="BA298" i="41"/>
  <c r="AZ298" i="41"/>
  <c r="BB297" i="41"/>
  <c r="BA297" i="41"/>
  <c r="AZ297" i="41"/>
  <c r="BB296" i="41"/>
  <c r="BA296" i="41"/>
  <c r="AZ296" i="41"/>
  <c r="BB295" i="41"/>
  <c r="BA295" i="41"/>
  <c r="AZ295" i="41"/>
  <c r="BB294" i="41"/>
  <c r="BA294" i="41"/>
  <c r="AZ294" i="41"/>
  <c r="BB293" i="41"/>
  <c r="BA293" i="41"/>
  <c r="AZ293" i="41"/>
  <c r="BB292" i="41"/>
  <c r="BA292" i="41"/>
  <c r="AZ292" i="41"/>
  <c r="BB291" i="41"/>
  <c r="BA291" i="41"/>
  <c r="AZ291" i="41"/>
  <c r="BB290" i="41"/>
  <c r="BA290" i="41"/>
  <c r="AZ290" i="41"/>
  <c r="BB289" i="41"/>
  <c r="BA289" i="41"/>
  <c r="AZ289" i="41"/>
  <c r="BB288" i="41"/>
  <c r="BA288" i="41"/>
  <c r="AZ288" i="41"/>
  <c r="BB287" i="41"/>
  <c r="BA287" i="41"/>
  <c r="AZ287" i="41"/>
  <c r="BB286" i="41"/>
  <c r="BA286" i="41"/>
  <c r="AZ286" i="41"/>
  <c r="BB285" i="41"/>
  <c r="BA285" i="41"/>
  <c r="AZ285" i="41"/>
  <c r="BB284" i="41"/>
  <c r="BA284" i="41"/>
  <c r="AZ284" i="41"/>
  <c r="BB283" i="41"/>
  <c r="BA283" i="41"/>
  <c r="AZ283" i="41"/>
  <c r="BB282" i="41"/>
  <c r="BA282" i="41"/>
  <c r="AZ282" i="41"/>
  <c r="BB281" i="41"/>
  <c r="BA281" i="41"/>
  <c r="AZ281" i="41"/>
  <c r="BB280" i="41"/>
  <c r="BA280" i="41"/>
  <c r="AZ280" i="41"/>
  <c r="BB279" i="41"/>
  <c r="BA279" i="41"/>
  <c r="AZ279" i="41"/>
  <c r="BB278" i="41"/>
  <c r="BA278" i="41"/>
  <c r="AZ278" i="41"/>
  <c r="BB277" i="41"/>
  <c r="BA277" i="41"/>
  <c r="AZ277" i="41"/>
  <c r="BB276" i="41"/>
  <c r="BA276" i="41"/>
  <c r="AZ276" i="41"/>
  <c r="BB275" i="41"/>
  <c r="BA275" i="41"/>
  <c r="AZ275" i="41"/>
  <c r="BB274" i="41"/>
  <c r="BA274" i="41"/>
  <c r="AZ274" i="41"/>
  <c r="BB273" i="41"/>
  <c r="BA273" i="41"/>
  <c r="AZ273" i="41"/>
  <c r="BB272" i="41"/>
  <c r="BA272" i="41"/>
  <c r="AZ272" i="41"/>
  <c r="BB271" i="41"/>
  <c r="BA271" i="41"/>
  <c r="AZ271" i="41"/>
  <c r="BB270" i="41"/>
  <c r="BA270" i="41"/>
  <c r="AZ270" i="41"/>
  <c r="BB269" i="41"/>
  <c r="BA269" i="41"/>
  <c r="AZ269" i="41"/>
  <c r="BB268" i="41"/>
  <c r="BA268" i="41"/>
  <c r="AZ268" i="41"/>
  <c r="BB267" i="41"/>
  <c r="BA267" i="41"/>
  <c r="AZ267" i="41"/>
  <c r="BB266" i="41"/>
  <c r="BA266" i="41"/>
  <c r="AZ266" i="41"/>
  <c r="BB265" i="41"/>
  <c r="BA265" i="41"/>
  <c r="AZ265" i="41"/>
  <c r="BB264" i="41"/>
  <c r="BA264" i="41"/>
  <c r="AZ264" i="41"/>
  <c r="BB263" i="41"/>
  <c r="BA263" i="41"/>
  <c r="AZ263" i="41"/>
  <c r="BB262" i="41"/>
  <c r="BA262" i="41"/>
  <c r="AZ262" i="41"/>
  <c r="BB261" i="41"/>
  <c r="BA261" i="41"/>
  <c r="AZ261" i="41"/>
  <c r="BB260" i="41"/>
  <c r="BA260" i="41"/>
  <c r="AZ260" i="41"/>
  <c r="BB259" i="41"/>
  <c r="BA259" i="41"/>
  <c r="AZ259" i="41"/>
  <c r="BB258" i="41"/>
  <c r="BA258" i="41"/>
  <c r="AZ258" i="41"/>
  <c r="BB257" i="41"/>
  <c r="BA257" i="41"/>
  <c r="AZ257" i="41"/>
  <c r="BB256" i="41"/>
  <c r="BA256" i="41"/>
  <c r="AZ256" i="41"/>
  <c r="BB255" i="41"/>
  <c r="BA255" i="41"/>
  <c r="AZ255" i="41"/>
  <c r="BB254" i="41"/>
  <c r="BA254" i="41"/>
  <c r="AZ254" i="41"/>
  <c r="BB253" i="41"/>
  <c r="BA253" i="41"/>
  <c r="AZ253" i="41"/>
  <c r="BB252" i="41"/>
  <c r="BA252" i="41"/>
  <c r="AZ252" i="41"/>
  <c r="BB251" i="41"/>
  <c r="BA251" i="41"/>
  <c r="AZ251" i="41"/>
  <c r="BB250" i="41"/>
  <c r="BA250" i="41"/>
  <c r="AZ250" i="41"/>
  <c r="BB249" i="41"/>
  <c r="BA249" i="41"/>
  <c r="AZ249" i="41"/>
  <c r="BB248" i="41"/>
  <c r="BA248" i="41"/>
  <c r="AZ248" i="41"/>
  <c r="BB247" i="41"/>
  <c r="BA247" i="41"/>
  <c r="AZ247" i="41"/>
  <c r="BB246" i="41"/>
  <c r="BA246" i="41"/>
  <c r="AZ246" i="41"/>
  <c r="BB245" i="41"/>
  <c r="BA245" i="41"/>
  <c r="AZ245" i="41"/>
  <c r="BB244" i="41"/>
  <c r="BA244" i="41"/>
  <c r="AZ244" i="41"/>
  <c r="BB243" i="41"/>
  <c r="BA243" i="41"/>
  <c r="AZ243" i="41"/>
  <c r="BB242" i="41"/>
  <c r="BA242" i="41"/>
  <c r="AZ242" i="41"/>
  <c r="BB241" i="41"/>
  <c r="BA241" i="41"/>
  <c r="AZ241" i="41"/>
  <c r="BB240" i="41"/>
  <c r="BA240" i="41"/>
  <c r="AZ240" i="41"/>
  <c r="BB239" i="41"/>
  <c r="BA239" i="41"/>
  <c r="AZ239" i="41"/>
  <c r="BB238" i="41"/>
  <c r="BA238" i="41"/>
  <c r="AZ238" i="41"/>
  <c r="BB237" i="41"/>
  <c r="BA237" i="41"/>
  <c r="AZ237" i="41"/>
  <c r="BB236" i="41"/>
  <c r="BA236" i="41"/>
  <c r="AZ236" i="41"/>
  <c r="BB235" i="41"/>
  <c r="BA235" i="41"/>
  <c r="AZ235" i="41"/>
  <c r="BB234" i="41"/>
  <c r="BA234" i="41"/>
  <c r="AZ234" i="41"/>
  <c r="BB233" i="41"/>
  <c r="BA233" i="41"/>
  <c r="AZ233" i="41"/>
  <c r="BB232" i="41"/>
  <c r="BA232" i="41"/>
  <c r="AZ232" i="41"/>
  <c r="BB231" i="41"/>
  <c r="BA231" i="41"/>
  <c r="AZ231" i="41"/>
  <c r="BB230" i="41"/>
  <c r="BA230" i="41"/>
  <c r="AZ230" i="41"/>
  <c r="BB229" i="41"/>
  <c r="BA229" i="41"/>
  <c r="AZ229" i="41"/>
  <c r="BB228" i="41"/>
  <c r="BA228" i="41"/>
  <c r="AZ228" i="41"/>
  <c r="BB227" i="41"/>
  <c r="BA227" i="41"/>
  <c r="AZ227" i="41"/>
  <c r="BB226" i="41"/>
  <c r="BA226" i="41"/>
  <c r="AZ226" i="41"/>
  <c r="BB225" i="41"/>
  <c r="BA225" i="41"/>
  <c r="AZ225" i="41"/>
  <c r="BB224" i="41"/>
  <c r="BA224" i="41"/>
  <c r="AZ224" i="41"/>
  <c r="BB223" i="41"/>
  <c r="BA223" i="41"/>
  <c r="AZ223" i="41"/>
  <c r="BB222" i="41"/>
  <c r="BA222" i="41"/>
  <c r="AZ222" i="41"/>
  <c r="BB221" i="41"/>
  <c r="BA221" i="41"/>
  <c r="AZ221" i="41"/>
  <c r="BB220" i="41"/>
  <c r="BA220" i="41"/>
  <c r="AZ220" i="41"/>
  <c r="BB219" i="41"/>
  <c r="BA219" i="41"/>
  <c r="AZ219" i="41"/>
  <c r="BB218" i="41"/>
  <c r="BA218" i="41"/>
  <c r="AZ218" i="41"/>
  <c r="BB217" i="41"/>
  <c r="BA217" i="41"/>
  <c r="AZ217" i="41"/>
  <c r="BB216" i="41"/>
  <c r="BA216" i="41"/>
  <c r="AZ216" i="41"/>
  <c r="BB215" i="41"/>
  <c r="BA215" i="41"/>
  <c r="AZ215" i="41"/>
  <c r="BB214" i="41"/>
  <c r="BA214" i="41"/>
  <c r="AZ214" i="41"/>
  <c r="BB213" i="41"/>
  <c r="BA213" i="41"/>
  <c r="AZ213" i="41"/>
  <c r="BB212" i="41"/>
  <c r="BA212" i="41"/>
  <c r="AZ212" i="41"/>
  <c r="BB211" i="41"/>
  <c r="BA211" i="41"/>
  <c r="AZ211" i="41"/>
  <c r="BB210" i="41"/>
  <c r="BA210" i="41"/>
  <c r="AZ210" i="41"/>
  <c r="BB209" i="41"/>
  <c r="BA209" i="41"/>
  <c r="AZ209" i="41"/>
  <c r="BB208" i="41"/>
  <c r="BA208" i="41"/>
  <c r="AZ208" i="41"/>
  <c r="BB207" i="41"/>
  <c r="BA207" i="41"/>
  <c r="AZ207" i="41"/>
  <c r="BB206" i="41"/>
  <c r="BA206" i="41"/>
  <c r="AZ206" i="41"/>
  <c r="BB205" i="41"/>
  <c r="BA205" i="41"/>
  <c r="AZ205" i="41"/>
  <c r="BB204" i="41"/>
  <c r="BA204" i="41"/>
  <c r="AZ204" i="41"/>
  <c r="BB203" i="41"/>
  <c r="BA203" i="41"/>
  <c r="AZ203" i="41"/>
  <c r="BB202" i="41"/>
  <c r="BA202" i="41"/>
  <c r="AZ202" i="41"/>
  <c r="BB201" i="41"/>
  <c r="BA201" i="41"/>
  <c r="AZ201" i="41"/>
  <c r="BB200" i="41"/>
  <c r="BA200" i="41"/>
  <c r="AZ200" i="41"/>
  <c r="BB199" i="41"/>
  <c r="BA199" i="41"/>
  <c r="AZ199" i="41"/>
  <c r="BB198" i="41"/>
  <c r="BA198" i="41"/>
  <c r="AZ198" i="41"/>
  <c r="BB197" i="41"/>
  <c r="BA197" i="41"/>
  <c r="AZ197" i="41"/>
  <c r="BB196" i="41"/>
  <c r="BA196" i="41"/>
  <c r="AZ196" i="41"/>
  <c r="BB195" i="41"/>
  <c r="BA195" i="41"/>
  <c r="AZ195" i="41"/>
  <c r="BB194" i="41"/>
  <c r="BA194" i="41"/>
  <c r="AZ194" i="41"/>
  <c r="BB193" i="41"/>
  <c r="BA193" i="41"/>
  <c r="AZ193" i="41"/>
  <c r="BB192" i="41"/>
  <c r="BA192" i="41"/>
  <c r="AZ192" i="41"/>
  <c r="BB191" i="41"/>
  <c r="BA191" i="41"/>
  <c r="AZ191" i="41"/>
  <c r="BB190" i="41"/>
  <c r="BA190" i="41"/>
  <c r="AZ190" i="41"/>
  <c r="BB189" i="41"/>
  <c r="BA189" i="41"/>
  <c r="AZ189" i="41"/>
  <c r="BB188" i="41"/>
  <c r="BA188" i="41"/>
  <c r="AZ188" i="41"/>
  <c r="BB187" i="41"/>
  <c r="BA187" i="41"/>
  <c r="AZ187" i="41"/>
  <c r="BB186" i="41"/>
  <c r="BA186" i="41"/>
  <c r="AZ186" i="41"/>
  <c r="BB185" i="41"/>
  <c r="BA185" i="41"/>
  <c r="AZ185" i="41"/>
  <c r="BB184" i="41"/>
  <c r="BA184" i="41"/>
  <c r="AZ184" i="41"/>
  <c r="BB183" i="41"/>
  <c r="BA183" i="41"/>
  <c r="AZ183" i="41"/>
  <c r="BB182" i="41"/>
  <c r="BA182" i="41"/>
  <c r="AZ182" i="41"/>
  <c r="BB181" i="41"/>
  <c r="BA181" i="41"/>
  <c r="AZ181" i="41"/>
  <c r="BB180" i="41"/>
  <c r="BA180" i="41"/>
  <c r="AZ180" i="41"/>
  <c r="BB179" i="41"/>
  <c r="BA179" i="41"/>
  <c r="AZ179" i="41"/>
  <c r="BB178" i="41"/>
  <c r="BA178" i="41"/>
  <c r="AZ178" i="41"/>
  <c r="BB177" i="41"/>
  <c r="BA177" i="41"/>
  <c r="AZ177" i="41"/>
  <c r="BB176" i="41"/>
  <c r="BA176" i="41"/>
  <c r="AZ176" i="41"/>
  <c r="BB175" i="41"/>
  <c r="BA175" i="41"/>
  <c r="AZ175" i="41"/>
  <c r="BB174" i="41"/>
  <c r="BA174" i="41"/>
  <c r="AZ174" i="41"/>
  <c r="BB173" i="41"/>
  <c r="BA173" i="41"/>
  <c r="AZ173" i="41"/>
  <c r="BB172" i="41"/>
  <c r="BA172" i="41"/>
  <c r="AZ172" i="41"/>
  <c r="BB171" i="41"/>
  <c r="BA171" i="41"/>
  <c r="AZ171" i="41"/>
  <c r="BB170" i="41"/>
  <c r="BA170" i="41"/>
  <c r="AZ170" i="41"/>
  <c r="BB169" i="41"/>
  <c r="BA169" i="41"/>
  <c r="AZ169" i="41"/>
  <c r="BB168" i="41"/>
  <c r="BA168" i="41"/>
  <c r="AZ168" i="41"/>
  <c r="BB167" i="41"/>
  <c r="BA167" i="41"/>
  <c r="AZ167" i="41"/>
  <c r="BB166" i="41"/>
  <c r="BA166" i="41"/>
  <c r="AZ166" i="41"/>
  <c r="BB165" i="41"/>
  <c r="BA165" i="41"/>
  <c r="AZ165" i="41"/>
  <c r="BB164" i="41"/>
  <c r="BA164" i="41"/>
  <c r="AZ164" i="41"/>
  <c r="BB163" i="41"/>
  <c r="BA163" i="41"/>
  <c r="AZ163" i="41"/>
  <c r="BB162" i="41"/>
  <c r="BA162" i="41"/>
  <c r="AZ162" i="41"/>
  <c r="BB161" i="41"/>
  <c r="BA161" i="41"/>
  <c r="AZ161" i="41"/>
  <c r="BB160" i="41"/>
  <c r="BA160" i="41"/>
  <c r="AZ160" i="41"/>
  <c r="BB159" i="41"/>
  <c r="BA159" i="41"/>
  <c r="AZ159" i="41"/>
  <c r="BB158" i="41"/>
  <c r="BA158" i="41"/>
  <c r="AZ158" i="41"/>
  <c r="BB157" i="41"/>
  <c r="BA157" i="41"/>
  <c r="AZ157" i="41"/>
  <c r="BB156" i="41"/>
  <c r="BA156" i="41"/>
  <c r="AZ156" i="41"/>
  <c r="BB155" i="41"/>
  <c r="BA155" i="41"/>
  <c r="AZ155" i="41"/>
  <c r="BB154" i="41"/>
  <c r="BA154" i="41"/>
  <c r="AZ154" i="41"/>
  <c r="BB153" i="41"/>
  <c r="BA153" i="41"/>
  <c r="AZ153" i="41"/>
  <c r="BB152" i="41"/>
  <c r="BA152" i="41"/>
  <c r="AZ152" i="41"/>
  <c r="BB151" i="41"/>
  <c r="BA151" i="41"/>
  <c r="AZ151" i="41"/>
  <c r="BB150" i="41"/>
  <c r="BA150" i="41"/>
  <c r="AZ150" i="41"/>
  <c r="BB149" i="41"/>
  <c r="BA149" i="41"/>
  <c r="AZ149" i="41"/>
  <c r="BB148" i="41"/>
  <c r="BA148" i="41"/>
  <c r="AZ148" i="41"/>
  <c r="BB147" i="41"/>
  <c r="BA147" i="41"/>
  <c r="AZ147" i="41"/>
  <c r="BB146" i="41"/>
  <c r="BA146" i="41"/>
  <c r="AZ146" i="41"/>
  <c r="BB145" i="41"/>
  <c r="BA145" i="41"/>
  <c r="AZ145" i="41"/>
  <c r="BB144" i="41"/>
  <c r="BA144" i="41"/>
  <c r="AZ144" i="41"/>
  <c r="BB143" i="41"/>
  <c r="BA143" i="41"/>
  <c r="AZ143" i="41"/>
  <c r="BB142" i="41"/>
  <c r="BA142" i="41"/>
  <c r="AZ142" i="41"/>
  <c r="BB141" i="41"/>
  <c r="BA141" i="41"/>
  <c r="AZ141" i="41"/>
  <c r="BB140" i="41"/>
  <c r="BA140" i="41"/>
  <c r="AZ140" i="41"/>
  <c r="BB139" i="41"/>
  <c r="BA139" i="41"/>
  <c r="AZ139" i="41"/>
  <c r="BB138" i="41"/>
  <c r="BA138" i="41"/>
  <c r="AZ138" i="41"/>
  <c r="BB137" i="41"/>
  <c r="BA137" i="41"/>
  <c r="AZ137" i="41"/>
  <c r="BB136" i="41"/>
  <c r="BA136" i="41"/>
  <c r="AZ136" i="41"/>
  <c r="BB135" i="41"/>
  <c r="BA135" i="41"/>
  <c r="AZ135" i="41"/>
  <c r="BB134" i="41"/>
  <c r="BA134" i="41"/>
  <c r="AZ134" i="41"/>
  <c r="BB133" i="41"/>
  <c r="BA133" i="41"/>
  <c r="AZ133" i="41"/>
  <c r="BB132" i="41"/>
  <c r="BA132" i="41"/>
  <c r="AZ132" i="41"/>
  <c r="BB131" i="41"/>
  <c r="BA131" i="41"/>
  <c r="AZ131" i="41"/>
  <c r="BB130" i="41"/>
  <c r="BA130" i="41"/>
  <c r="AZ130" i="41"/>
  <c r="BB129" i="41"/>
  <c r="BA129" i="41"/>
  <c r="AZ129" i="41"/>
  <c r="BB128" i="41"/>
  <c r="BA128" i="41"/>
  <c r="AZ128" i="41"/>
  <c r="BB127" i="41"/>
  <c r="BA127" i="41"/>
  <c r="AZ127" i="41"/>
  <c r="BB126" i="41"/>
  <c r="BA126" i="41"/>
  <c r="AZ126" i="41"/>
  <c r="BE125" i="41"/>
  <c r="BD125" i="41"/>
  <c r="BC125" i="41"/>
  <c r="BB125" i="41"/>
  <c r="BA125" i="41"/>
  <c r="AZ125" i="41"/>
  <c r="BE124" i="41"/>
  <c r="BC124" i="41"/>
  <c r="BB124" i="41"/>
  <c r="BA124" i="41"/>
  <c r="AZ124" i="41"/>
  <c r="BE123" i="41"/>
  <c r="BD123" i="41"/>
  <c r="BC123" i="41"/>
  <c r="BB123" i="41"/>
  <c r="BA123" i="41"/>
  <c r="AZ123" i="41"/>
  <c r="BE122" i="41"/>
  <c r="BD122" i="41"/>
  <c r="BC122" i="41"/>
  <c r="BB122" i="41"/>
  <c r="BA122" i="41"/>
  <c r="AZ122" i="41"/>
  <c r="BE121" i="41"/>
  <c r="BD121" i="41"/>
  <c r="BC121" i="41"/>
  <c r="BB121" i="41"/>
  <c r="BA121" i="41"/>
  <c r="AZ121" i="41"/>
  <c r="BE120" i="41"/>
  <c r="BD120" i="41"/>
  <c r="BC120" i="41"/>
  <c r="BB120" i="41"/>
  <c r="BA120" i="41"/>
  <c r="AZ120" i="41"/>
  <c r="BE119" i="41"/>
  <c r="BD119" i="41"/>
  <c r="BC119" i="41"/>
  <c r="BB119" i="41"/>
  <c r="BA119" i="41"/>
  <c r="AZ119" i="41"/>
  <c r="BE118" i="41"/>
  <c r="BD118" i="41"/>
  <c r="BC118" i="41"/>
  <c r="BB118" i="41"/>
  <c r="BA118" i="41"/>
  <c r="AZ118" i="41"/>
  <c r="BE117" i="41"/>
  <c r="BD117" i="41"/>
  <c r="BC117" i="41"/>
  <c r="BB117" i="41"/>
  <c r="BA117" i="41"/>
  <c r="AZ117" i="41"/>
  <c r="BE116" i="41"/>
  <c r="BD116" i="41"/>
  <c r="BC116" i="41"/>
  <c r="BB116" i="41"/>
  <c r="BA116" i="41"/>
  <c r="AZ116" i="41"/>
  <c r="BE115" i="41"/>
  <c r="BD115" i="41"/>
  <c r="BC115" i="41"/>
  <c r="BB115" i="41"/>
  <c r="BA115" i="41"/>
  <c r="AZ115" i="41"/>
  <c r="BE114" i="41"/>
  <c r="BD114" i="41"/>
  <c r="BC114" i="41"/>
  <c r="BB114" i="41"/>
  <c r="BA114" i="41"/>
  <c r="AZ114" i="41"/>
  <c r="BE113" i="41"/>
  <c r="BD113" i="41"/>
  <c r="BC113" i="41"/>
  <c r="BB113" i="41"/>
  <c r="BA113" i="41"/>
  <c r="AZ113" i="41"/>
  <c r="BE112" i="41"/>
  <c r="BD112" i="41"/>
  <c r="BC112" i="41"/>
  <c r="BB112" i="41"/>
  <c r="BA112" i="41"/>
  <c r="AZ112" i="41"/>
  <c r="BE111" i="41"/>
  <c r="BD111" i="41"/>
  <c r="BC111" i="41"/>
  <c r="BB111" i="41"/>
  <c r="BA111" i="41"/>
  <c r="AZ111" i="41"/>
  <c r="BE110" i="41"/>
  <c r="BD110" i="41"/>
  <c r="BC110" i="41"/>
  <c r="BB110" i="41"/>
  <c r="BA110" i="41"/>
  <c r="AZ110" i="41"/>
  <c r="BE109" i="41"/>
  <c r="BD109" i="41"/>
  <c r="BC109" i="41"/>
  <c r="BB109" i="41"/>
  <c r="BA109" i="41"/>
  <c r="AZ109" i="41"/>
  <c r="BE108" i="41"/>
  <c r="BD108" i="41"/>
  <c r="BC108" i="41"/>
  <c r="BB108" i="41"/>
  <c r="BA108" i="41"/>
  <c r="AZ108" i="41"/>
  <c r="BE107" i="41"/>
  <c r="BD107" i="41"/>
  <c r="BC107" i="41"/>
  <c r="BB107" i="41"/>
  <c r="BA107" i="41"/>
  <c r="AZ107" i="41"/>
  <c r="BE106" i="41"/>
  <c r="BD106" i="41"/>
  <c r="BC106" i="41"/>
  <c r="BB106" i="41"/>
  <c r="BA106" i="41"/>
  <c r="AZ106" i="41"/>
  <c r="BE105" i="41"/>
  <c r="BD105" i="41"/>
  <c r="BC105" i="41"/>
  <c r="BB105" i="41"/>
  <c r="BA105" i="41"/>
  <c r="AZ105" i="41"/>
  <c r="BE104" i="41"/>
  <c r="BD104" i="41"/>
  <c r="BC104" i="41"/>
  <c r="BB104" i="41"/>
  <c r="BA104" i="41"/>
  <c r="AZ104" i="41"/>
  <c r="BE103" i="41"/>
  <c r="BD103" i="41"/>
  <c r="BC103" i="41"/>
  <c r="BB103" i="41"/>
  <c r="BA103" i="41"/>
  <c r="AZ103" i="41"/>
  <c r="BE102" i="41"/>
  <c r="BD102" i="41"/>
  <c r="BC102" i="41"/>
  <c r="BB102" i="41"/>
  <c r="BA102" i="41"/>
  <c r="AZ102" i="41"/>
  <c r="BE101" i="41"/>
  <c r="BD101" i="41"/>
  <c r="BC101" i="41"/>
  <c r="BB101" i="41"/>
  <c r="BA101" i="41"/>
  <c r="AZ101" i="41"/>
  <c r="BE100" i="41"/>
  <c r="BD100" i="41"/>
  <c r="BC100" i="41"/>
  <c r="BB100" i="41"/>
  <c r="BA100" i="41"/>
  <c r="AZ100" i="41"/>
  <c r="BE99" i="41"/>
  <c r="BD99" i="41"/>
  <c r="BC99" i="41"/>
  <c r="BB99" i="41"/>
  <c r="BA99" i="41"/>
  <c r="AZ99" i="41"/>
  <c r="BE98" i="41"/>
  <c r="BD98" i="41"/>
  <c r="BC98" i="41"/>
  <c r="BB98" i="41"/>
  <c r="BA98" i="41"/>
  <c r="AZ98" i="41"/>
  <c r="BE97" i="41"/>
  <c r="BD97" i="41"/>
  <c r="BC97" i="41"/>
  <c r="BB97" i="41"/>
  <c r="BA97" i="41"/>
  <c r="BE333" i="41" s="1"/>
  <c r="AZ97" i="41"/>
  <c r="BE96" i="41"/>
  <c r="BD96" i="41"/>
  <c r="BC96" i="41"/>
  <c r="BB96" i="41"/>
  <c r="BA96" i="41"/>
  <c r="AZ96" i="41"/>
  <c r="BE95" i="41"/>
  <c r="BD95" i="41"/>
  <c r="BC95" i="41"/>
  <c r="BB95" i="41"/>
  <c r="BA95" i="41"/>
  <c r="AZ95" i="41"/>
  <c r="BE94" i="41"/>
  <c r="BD94" i="41"/>
  <c r="BC94" i="41"/>
  <c r="BB94" i="41"/>
  <c r="BA94" i="41"/>
  <c r="AZ94" i="41"/>
  <c r="BE93" i="41"/>
  <c r="BD93" i="41"/>
  <c r="BC93" i="41"/>
  <c r="BB93" i="41"/>
  <c r="BA93" i="41"/>
  <c r="AZ93" i="41"/>
  <c r="BE92" i="41"/>
  <c r="BD92" i="41"/>
  <c r="BC92" i="41"/>
  <c r="BB92" i="41"/>
  <c r="BA92" i="41"/>
  <c r="AZ92" i="41"/>
  <c r="BE91" i="41"/>
  <c r="BD91" i="41"/>
  <c r="BC91" i="41"/>
  <c r="BB91" i="41"/>
  <c r="BA91" i="41"/>
  <c r="AZ91" i="41"/>
  <c r="BE90" i="41"/>
  <c r="BD90" i="41"/>
  <c r="BC90" i="41"/>
  <c r="BB90" i="41"/>
  <c r="BA90" i="41"/>
  <c r="AZ90" i="41"/>
  <c r="BE89" i="41"/>
  <c r="BD89" i="41"/>
  <c r="BC89" i="41"/>
  <c r="BB89" i="41"/>
  <c r="BA89" i="41"/>
  <c r="AZ89" i="41"/>
  <c r="BE88" i="41"/>
  <c r="BD88" i="41"/>
  <c r="BC88" i="41"/>
  <c r="BB88" i="41"/>
  <c r="BA88" i="41"/>
  <c r="AZ88" i="41"/>
  <c r="BE87" i="41"/>
  <c r="BD87" i="41"/>
  <c r="BC87" i="41"/>
  <c r="BB87" i="41"/>
  <c r="BA87" i="41"/>
  <c r="AZ87" i="41"/>
  <c r="BE86" i="41"/>
  <c r="BD86" i="41"/>
  <c r="BC86" i="41"/>
  <c r="BB86" i="41"/>
  <c r="BA86" i="41"/>
  <c r="AZ86" i="41"/>
  <c r="BE85" i="41"/>
  <c r="BD85" i="41"/>
  <c r="BC85" i="41"/>
  <c r="BB85" i="41"/>
  <c r="BA85" i="41"/>
  <c r="AZ85" i="41"/>
  <c r="BE84" i="41"/>
  <c r="BD84" i="41"/>
  <c r="BC84" i="41"/>
  <c r="BB84" i="41"/>
  <c r="BA84" i="41"/>
  <c r="AZ84" i="41"/>
  <c r="BE83" i="41"/>
  <c r="BD83" i="41"/>
  <c r="BC83" i="41"/>
  <c r="BB83" i="41"/>
  <c r="BA83" i="41"/>
  <c r="AZ83" i="41"/>
  <c r="BE82" i="41"/>
  <c r="BD82" i="41"/>
  <c r="BC82" i="41"/>
  <c r="BB82" i="41"/>
  <c r="BA82" i="41"/>
  <c r="AZ82" i="41"/>
  <c r="BE81" i="41"/>
  <c r="BD81" i="41"/>
  <c r="BC81" i="41"/>
  <c r="BB81" i="41"/>
  <c r="BA81" i="41"/>
  <c r="AZ81" i="41"/>
  <c r="BE80" i="41"/>
  <c r="BD80" i="41"/>
  <c r="BC80" i="41"/>
  <c r="BB80" i="41"/>
  <c r="BA80" i="41"/>
  <c r="AZ80" i="41"/>
  <c r="BE79" i="41"/>
  <c r="BD79" i="41"/>
  <c r="BC79" i="41"/>
  <c r="BB79" i="41"/>
  <c r="BA79" i="41"/>
  <c r="AZ79" i="41"/>
  <c r="BE78" i="41"/>
  <c r="BD78" i="41"/>
  <c r="BC78" i="41"/>
  <c r="BB78" i="41"/>
  <c r="BA78" i="41"/>
  <c r="AZ78" i="41"/>
  <c r="BE77" i="41"/>
  <c r="BD77" i="41"/>
  <c r="BC77" i="41"/>
  <c r="BB77" i="41"/>
  <c r="BA77" i="41"/>
  <c r="AZ77" i="41"/>
  <c r="BE76" i="41"/>
  <c r="BD76" i="41"/>
  <c r="BC76" i="41"/>
  <c r="BB76" i="41"/>
  <c r="BA76" i="41"/>
  <c r="AZ76" i="41"/>
  <c r="BE75" i="41"/>
  <c r="BD75" i="41"/>
  <c r="BC75" i="41"/>
  <c r="BB75" i="41"/>
  <c r="BA75" i="41"/>
  <c r="AZ75" i="41"/>
  <c r="BE74" i="41"/>
  <c r="BD74" i="41"/>
  <c r="BC74" i="41"/>
  <c r="BB74" i="41"/>
  <c r="BA74" i="41"/>
  <c r="AZ74" i="41"/>
  <c r="BE73" i="41"/>
  <c r="BD73" i="41"/>
  <c r="BC73" i="41"/>
  <c r="BB73" i="41"/>
  <c r="BA73" i="41"/>
  <c r="AZ73" i="41"/>
  <c r="BE72" i="41"/>
  <c r="BD72" i="41"/>
  <c r="BC72" i="41"/>
  <c r="BB72" i="41"/>
  <c r="BA72" i="41"/>
  <c r="AZ72" i="41"/>
  <c r="BE71" i="41"/>
  <c r="BD71" i="41"/>
  <c r="BC71" i="41"/>
  <c r="BB71" i="41"/>
  <c r="BA71" i="41"/>
  <c r="AZ71" i="41"/>
  <c r="BE132" i="41" s="1"/>
  <c r="BE70" i="41"/>
  <c r="BD70" i="41"/>
  <c r="BC70" i="41"/>
  <c r="C66" i="41"/>
  <c r="F66" i="41" s="1"/>
  <c r="B66" i="41"/>
  <c r="F65" i="41"/>
  <c r="C65" i="41"/>
  <c r="E65" i="41" s="1"/>
  <c r="B65" i="41"/>
  <c r="C64" i="41"/>
  <c r="F64" i="41" s="1"/>
  <c r="B64" i="41"/>
  <c r="E63" i="41"/>
  <c r="C63" i="41"/>
  <c r="F63" i="41" s="1"/>
  <c r="G63" i="41" s="1"/>
  <c r="B63" i="41"/>
  <c r="E62" i="41"/>
  <c r="C62" i="41"/>
  <c r="F62" i="41" s="1"/>
  <c r="B62" i="41"/>
  <c r="C61" i="41"/>
  <c r="F61" i="41" s="1"/>
  <c r="B61" i="41"/>
  <c r="C60" i="41"/>
  <c r="F60" i="41" s="1"/>
  <c r="B60" i="41"/>
  <c r="C59" i="41"/>
  <c r="F59" i="41" s="1"/>
  <c r="B59" i="41"/>
  <c r="B56" i="41"/>
  <c r="C53" i="41"/>
  <c r="E53" i="41" s="1"/>
  <c r="B53" i="41"/>
  <c r="C52" i="41"/>
  <c r="F52" i="41" s="1"/>
  <c r="B52" i="41"/>
  <c r="C51" i="41"/>
  <c r="F51" i="41" s="1"/>
  <c r="B51" i="41"/>
  <c r="C50" i="41"/>
  <c r="F50" i="41" s="1"/>
  <c r="B50" i="41"/>
  <c r="C49" i="41"/>
  <c r="F49" i="41" s="1"/>
  <c r="B49" i="41"/>
  <c r="C48" i="41"/>
  <c r="F48" i="41" s="1"/>
  <c r="B48" i="41"/>
  <c r="C47" i="41"/>
  <c r="F47" i="41" s="1"/>
  <c r="B47" i="41"/>
  <c r="C46" i="41"/>
  <c r="F46" i="41" s="1"/>
  <c r="B46" i="41"/>
  <c r="B43" i="41"/>
  <c r="F40" i="41"/>
  <c r="C40" i="41"/>
  <c r="E40" i="41" s="1"/>
  <c r="B40" i="41"/>
  <c r="C39" i="41"/>
  <c r="F39" i="41" s="1"/>
  <c r="F38" i="41"/>
  <c r="G38" i="41" s="1"/>
  <c r="E38" i="41"/>
  <c r="C38" i="41"/>
  <c r="B38" i="41"/>
  <c r="F37" i="41"/>
  <c r="G37" i="41" s="1"/>
  <c r="E37" i="41"/>
  <c r="C37" i="41"/>
  <c r="B37" i="41"/>
  <c r="C36" i="41"/>
  <c r="E36" i="41" s="1"/>
  <c r="B36" i="41"/>
  <c r="C35" i="41"/>
  <c r="F35" i="41" s="1"/>
  <c r="B35" i="41"/>
  <c r="F34" i="41"/>
  <c r="G34" i="41" s="1"/>
  <c r="C34" i="41"/>
  <c r="E34" i="41" s="1"/>
  <c r="B34" i="41"/>
  <c r="F33" i="41"/>
  <c r="G33" i="41" s="1"/>
  <c r="E33" i="41"/>
  <c r="C33" i="41"/>
  <c r="B33" i="41"/>
  <c r="C32" i="41"/>
  <c r="E32" i="41" s="1"/>
  <c r="B32" i="41"/>
  <c r="F31" i="41"/>
  <c r="G31" i="41" s="1"/>
  <c r="E31" i="41"/>
  <c r="C31" i="41"/>
  <c r="B31" i="41"/>
  <c r="F30" i="41"/>
  <c r="G30" i="41" s="1"/>
  <c r="E30" i="41"/>
  <c r="C30" i="41"/>
  <c r="B30" i="41"/>
  <c r="F29" i="41"/>
  <c r="G29" i="41" s="1"/>
  <c r="E29" i="41"/>
  <c r="C29" i="41"/>
  <c r="B29" i="41"/>
  <c r="F28" i="41"/>
  <c r="G28" i="41" s="1"/>
  <c r="E28" i="41"/>
  <c r="C28" i="41"/>
  <c r="B28" i="41"/>
  <c r="F27" i="41"/>
  <c r="G27" i="41" s="1"/>
  <c r="E27" i="41"/>
  <c r="C27" i="41"/>
  <c r="B27" i="41"/>
  <c r="F26" i="41"/>
  <c r="G26" i="41" s="1"/>
  <c r="E26" i="41"/>
  <c r="C26" i="41"/>
  <c r="B26" i="41"/>
  <c r="F25" i="41"/>
  <c r="G25" i="41" s="1"/>
  <c r="E25" i="41"/>
  <c r="C25" i="41"/>
  <c r="B25" i="41"/>
  <c r="B22" i="41"/>
  <c r="C19" i="41"/>
  <c r="F19" i="41" s="1"/>
  <c r="E18" i="41"/>
  <c r="C18" i="41"/>
  <c r="F18" i="41" s="1"/>
  <c r="C17" i="41"/>
  <c r="F17" i="41" s="1"/>
  <c r="C16" i="41"/>
  <c r="C15" i="41"/>
  <c r="E15" i="41" s="1"/>
  <c r="C14" i="41"/>
  <c r="F14" i="41" s="1"/>
  <c r="C13" i="41"/>
  <c r="E13" i="41" s="1"/>
  <c r="J12" i="41"/>
  <c r="F12" i="41"/>
  <c r="G12" i="41" s="1"/>
  <c r="E12" i="41"/>
  <c r="C12" i="41"/>
  <c r="B9" i="41"/>
  <c r="W3" i="41"/>
  <c r="BB371" i="40"/>
  <c r="BA371" i="40"/>
  <c r="AZ371" i="40"/>
  <c r="BB370" i="40"/>
  <c r="BA370" i="40"/>
  <c r="AZ370" i="40"/>
  <c r="BB369" i="40"/>
  <c r="BA369" i="40"/>
  <c r="AZ369" i="40"/>
  <c r="BB368" i="40"/>
  <c r="BA368" i="40"/>
  <c r="AZ368" i="40"/>
  <c r="BB367" i="40"/>
  <c r="BA367" i="40"/>
  <c r="AZ367" i="40"/>
  <c r="BB366" i="40"/>
  <c r="BA366" i="40"/>
  <c r="AZ366" i="40"/>
  <c r="BB365" i="40"/>
  <c r="BA365" i="40"/>
  <c r="AZ365" i="40"/>
  <c r="BB364" i="40"/>
  <c r="BA364" i="40"/>
  <c r="AZ364" i="40"/>
  <c r="BB363" i="40"/>
  <c r="BA363" i="40"/>
  <c r="AZ363" i="40"/>
  <c r="BB362" i="40"/>
  <c r="BA362" i="40"/>
  <c r="AZ362" i="40"/>
  <c r="BB361" i="40"/>
  <c r="BA361" i="40"/>
  <c r="AZ361" i="40"/>
  <c r="BB360" i="40"/>
  <c r="BA360" i="40"/>
  <c r="AZ360" i="40"/>
  <c r="BB359" i="40"/>
  <c r="BA359" i="40"/>
  <c r="AZ359" i="40"/>
  <c r="BB358" i="40"/>
  <c r="BA358" i="40"/>
  <c r="AZ358" i="40"/>
  <c r="BB357" i="40"/>
  <c r="BA357" i="40"/>
  <c r="AZ357" i="40"/>
  <c r="BB356" i="40"/>
  <c r="BA356" i="40"/>
  <c r="AZ356" i="40"/>
  <c r="BB355" i="40"/>
  <c r="BA355" i="40"/>
  <c r="AZ355" i="40"/>
  <c r="BB354" i="40"/>
  <c r="BA354" i="40"/>
  <c r="AZ354" i="40"/>
  <c r="BB353" i="40"/>
  <c r="BA353" i="40"/>
  <c r="AZ353" i="40"/>
  <c r="BB352" i="40"/>
  <c r="BA352" i="40"/>
  <c r="AZ352" i="40"/>
  <c r="BB351" i="40"/>
  <c r="BA351" i="40"/>
  <c r="AZ351" i="40"/>
  <c r="BB350" i="40"/>
  <c r="BA350" i="40"/>
  <c r="AZ350" i="40"/>
  <c r="BB349" i="40"/>
  <c r="BA349" i="40"/>
  <c r="AZ349" i="40"/>
  <c r="BB348" i="40"/>
  <c r="BA348" i="40"/>
  <c r="AZ348" i="40"/>
  <c r="BB347" i="40"/>
  <c r="BA347" i="40"/>
  <c r="AZ347" i="40"/>
  <c r="BB346" i="40"/>
  <c r="BA346" i="40"/>
  <c r="AZ346" i="40"/>
  <c r="BB345" i="40"/>
  <c r="BA345" i="40"/>
  <c r="AZ345" i="40"/>
  <c r="BB344" i="40"/>
  <c r="BA344" i="40"/>
  <c r="AZ344" i="40"/>
  <c r="BB343" i="40"/>
  <c r="BA343" i="40"/>
  <c r="AZ343" i="40"/>
  <c r="BB342" i="40"/>
  <c r="BA342" i="40"/>
  <c r="AZ342" i="40"/>
  <c r="BB341" i="40"/>
  <c r="BA341" i="40"/>
  <c r="AZ341" i="40"/>
  <c r="BB340" i="40"/>
  <c r="BA340" i="40"/>
  <c r="AZ340" i="40"/>
  <c r="BB339" i="40"/>
  <c r="BA339" i="40"/>
  <c r="AZ339" i="40"/>
  <c r="BB338" i="40"/>
  <c r="BA338" i="40"/>
  <c r="AZ338" i="40"/>
  <c r="BB337" i="40"/>
  <c r="BA337" i="40"/>
  <c r="AZ337" i="40"/>
  <c r="BB336" i="40"/>
  <c r="BA336" i="40"/>
  <c r="AZ336" i="40"/>
  <c r="BB335" i="40"/>
  <c r="BA335" i="40"/>
  <c r="AZ335" i="40"/>
  <c r="BB334" i="40"/>
  <c r="BA334" i="40"/>
  <c r="AZ334" i="40"/>
  <c r="BB333" i="40"/>
  <c r="BA333" i="40"/>
  <c r="AZ333" i="40"/>
  <c r="BB332" i="40"/>
  <c r="BA332" i="40"/>
  <c r="AZ332" i="40"/>
  <c r="BB331" i="40"/>
  <c r="BA331" i="40"/>
  <c r="AZ331" i="40"/>
  <c r="BB330" i="40"/>
  <c r="BA330" i="40"/>
  <c r="AZ330" i="40"/>
  <c r="BB329" i="40"/>
  <c r="BA329" i="40"/>
  <c r="AZ329" i="40"/>
  <c r="BB328" i="40"/>
  <c r="BA328" i="40"/>
  <c r="AZ328" i="40"/>
  <c r="BB327" i="40"/>
  <c r="BA327" i="40"/>
  <c r="AZ327" i="40"/>
  <c r="BB326" i="40"/>
  <c r="BA326" i="40"/>
  <c r="AZ326" i="40"/>
  <c r="BB325" i="40"/>
  <c r="BA325" i="40"/>
  <c r="AZ325" i="40"/>
  <c r="BB324" i="40"/>
  <c r="BA324" i="40"/>
  <c r="AZ324" i="40"/>
  <c r="BB323" i="40"/>
  <c r="BA323" i="40"/>
  <c r="AZ323" i="40"/>
  <c r="BB322" i="40"/>
  <c r="BA322" i="40"/>
  <c r="AZ322" i="40"/>
  <c r="BB321" i="40"/>
  <c r="BA321" i="40"/>
  <c r="AZ321" i="40"/>
  <c r="BB320" i="40"/>
  <c r="BA320" i="40"/>
  <c r="AZ320" i="40"/>
  <c r="BB319" i="40"/>
  <c r="BA319" i="40"/>
  <c r="AZ319" i="40"/>
  <c r="BB318" i="40"/>
  <c r="BA318" i="40"/>
  <c r="AZ318" i="40"/>
  <c r="BB317" i="40"/>
  <c r="BA317" i="40"/>
  <c r="AZ317" i="40"/>
  <c r="BB316" i="40"/>
  <c r="BA316" i="40"/>
  <c r="AZ316" i="40"/>
  <c r="BB315" i="40"/>
  <c r="BA315" i="40"/>
  <c r="AZ315" i="40"/>
  <c r="BB314" i="40"/>
  <c r="BA314" i="40"/>
  <c r="AZ314" i="40"/>
  <c r="BB313" i="40"/>
  <c r="BA313" i="40"/>
  <c r="AZ313" i="40"/>
  <c r="BB312" i="40"/>
  <c r="BA312" i="40"/>
  <c r="AZ312" i="40"/>
  <c r="BB311" i="40"/>
  <c r="BA311" i="40"/>
  <c r="AZ311" i="40"/>
  <c r="BB310" i="40"/>
  <c r="BA310" i="40"/>
  <c r="AZ310" i="40"/>
  <c r="BB309" i="40"/>
  <c r="BA309" i="40"/>
  <c r="AZ309" i="40"/>
  <c r="BB308" i="40"/>
  <c r="BA308" i="40"/>
  <c r="AZ308" i="40"/>
  <c r="BB307" i="40"/>
  <c r="BA307" i="40"/>
  <c r="AZ307" i="40"/>
  <c r="BB306" i="40"/>
  <c r="BA306" i="40"/>
  <c r="AZ306" i="40"/>
  <c r="BB305" i="40"/>
  <c r="BA305" i="40"/>
  <c r="AZ305" i="40"/>
  <c r="BB304" i="40"/>
  <c r="BA304" i="40"/>
  <c r="AZ304" i="40"/>
  <c r="BB303" i="40"/>
  <c r="BA303" i="40"/>
  <c r="AZ303" i="40"/>
  <c r="BB302" i="40"/>
  <c r="BA302" i="40"/>
  <c r="AZ302" i="40"/>
  <c r="BB301" i="40"/>
  <c r="BA301" i="40"/>
  <c r="AZ301" i="40"/>
  <c r="BB300" i="40"/>
  <c r="BA300" i="40"/>
  <c r="AZ300" i="40"/>
  <c r="BB299" i="40"/>
  <c r="BA299" i="40"/>
  <c r="AZ299" i="40"/>
  <c r="BB298" i="40"/>
  <c r="BA298" i="40"/>
  <c r="AZ298" i="40"/>
  <c r="BB297" i="40"/>
  <c r="BA297" i="40"/>
  <c r="AZ297" i="40"/>
  <c r="BB296" i="40"/>
  <c r="BA296" i="40"/>
  <c r="AZ296" i="40"/>
  <c r="BB295" i="40"/>
  <c r="BA295" i="40"/>
  <c r="AZ295" i="40"/>
  <c r="BB294" i="40"/>
  <c r="BA294" i="40"/>
  <c r="AZ294" i="40"/>
  <c r="BB293" i="40"/>
  <c r="BA293" i="40"/>
  <c r="AZ293" i="40"/>
  <c r="BB292" i="40"/>
  <c r="BA292" i="40"/>
  <c r="AZ292" i="40"/>
  <c r="BB291" i="40"/>
  <c r="BA291" i="40"/>
  <c r="AZ291" i="40"/>
  <c r="BB290" i="40"/>
  <c r="BA290" i="40"/>
  <c r="AZ290" i="40"/>
  <c r="BB289" i="40"/>
  <c r="BA289" i="40"/>
  <c r="AZ289" i="40"/>
  <c r="BB288" i="40"/>
  <c r="BA288" i="40"/>
  <c r="AZ288" i="40"/>
  <c r="BB287" i="40"/>
  <c r="BA287" i="40"/>
  <c r="AZ287" i="40"/>
  <c r="BB286" i="40"/>
  <c r="BA286" i="40"/>
  <c r="AZ286" i="40"/>
  <c r="BB285" i="40"/>
  <c r="BA285" i="40"/>
  <c r="AZ285" i="40"/>
  <c r="BB284" i="40"/>
  <c r="BA284" i="40"/>
  <c r="AZ284" i="40"/>
  <c r="BB283" i="40"/>
  <c r="BA283" i="40"/>
  <c r="AZ283" i="40"/>
  <c r="BB282" i="40"/>
  <c r="BA282" i="40"/>
  <c r="AZ282" i="40"/>
  <c r="BB281" i="40"/>
  <c r="BA281" i="40"/>
  <c r="AZ281" i="40"/>
  <c r="BB280" i="40"/>
  <c r="BA280" i="40"/>
  <c r="AZ280" i="40"/>
  <c r="BB279" i="40"/>
  <c r="BA279" i="40"/>
  <c r="AZ279" i="40"/>
  <c r="BB278" i="40"/>
  <c r="BA278" i="40"/>
  <c r="AZ278" i="40"/>
  <c r="BB277" i="40"/>
  <c r="BA277" i="40"/>
  <c r="AZ277" i="40"/>
  <c r="BB276" i="40"/>
  <c r="BA276" i="40"/>
  <c r="AZ276" i="40"/>
  <c r="BB275" i="40"/>
  <c r="BA275" i="40"/>
  <c r="AZ275" i="40"/>
  <c r="BB274" i="40"/>
  <c r="BA274" i="40"/>
  <c r="AZ274" i="40"/>
  <c r="BB273" i="40"/>
  <c r="BA273" i="40"/>
  <c r="AZ273" i="40"/>
  <c r="BB272" i="40"/>
  <c r="BA272" i="40"/>
  <c r="AZ272" i="40"/>
  <c r="BB271" i="40"/>
  <c r="BA271" i="40"/>
  <c r="AZ271" i="40"/>
  <c r="BB270" i="40"/>
  <c r="BA270" i="40"/>
  <c r="AZ270" i="40"/>
  <c r="BB269" i="40"/>
  <c r="BA269" i="40"/>
  <c r="AZ269" i="40"/>
  <c r="BB268" i="40"/>
  <c r="BA268" i="40"/>
  <c r="AZ268" i="40"/>
  <c r="BB267" i="40"/>
  <c r="BA267" i="40"/>
  <c r="AZ267" i="40"/>
  <c r="BB266" i="40"/>
  <c r="BA266" i="40"/>
  <c r="AZ266" i="40"/>
  <c r="BB265" i="40"/>
  <c r="BA265" i="40"/>
  <c r="AZ265" i="40"/>
  <c r="BB264" i="40"/>
  <c r="BA264" i="40"/>
  <c r="AZ264" i="40"/>
  <c r="BB263" i="40"/>
  <c r="BA263" i="40"/>
  <c r="AZ263" i="40"/>
  <c r="BB262" i="40"/>
  <c r="BA262" i="40"/>
  <c r="AZ262" i="40"/>
  <c r="BB261" i="40"/>
  <c r="BA261" i="40"/>
  <c r="AZ261" i="40"/>
  <c r="BB260" i="40"/>
  <c r="BA260" i="40"/>
  <c r="AZ260" i="40"/>
  <c r="BB259" i="40"/>
  <c r="BA259" i="40"/>
  <c r="AZ259" i="40"/>
  <c r="BB258" i="40"/>
  <c r="BA258" i="40"/>
  <c r="AZ258" i="40"/>
  <c r="BB257" i="40"/>
  <c r="BA257" i="40"/>
  <c r="AZ257" i="40"/>
  <c r="BB256" i="40"/>
  <c r="BA256" i="40"/>
  <c r="AZ256" i="40"/>
  <c r="BB255" i="40"/>
  <c r="BA255" i="40"/>
  <c r="AZ255" i="40"/>
  <c r="BB254" i="40"/>
  <c r="BA254" i="40"/>
  <c r="AZ254" i="40"/>
  <c r="BB253" i="40"/>
  <c r="BA253" i="40"/>
  <c r="AZ253" i="40"/>
  <c r="BB252" i="40"/>
  <c r="BA252" i="40"/>
  <c r="AZ252" i="40"/>
  <c r="BB251" i="40"/>
  <c r="BA251" i="40"/>
  <c r="AZ251" i="40"/>
  <c r="BB250" i="40"/>
  <c r="BA250" i="40"/>
  <c r="AZ250" i="40"/>
  <c r="BB249" i="40"/>
  <c r="BA249" i="40"/>
  <c r="AZ249" i="40"/>
  <c r="BB248" i="40"/>
  <c r="BA248" i="40"/>
  <c r="AZ248" i="40"/>
  <c r="BB247" i="40"/>
  <c r="BA247" i="40"/>
  <c r="AZ247" i="40"/>
  <c r="BB246" i="40"/>
  <c r="BA246" i="40"/>
  <c r="AZ246" i="40"/>
  <c r="BB245" i="40"/>
  <c r="BA245" i="40"/>
  <c r="AZ245" i="40"/>
  <c r="BB244" i="40"/>
  <c r="BA244" i="40"/>
  <c r="AZ244" i="40"/>
  <c r="BB243" i="40"/>
  <c r="BA243" i="40"/>
  <c r="AZ243" i="40"/>
  <c r="BB242" i="40"/>
  <c r="BA242" i="40"/>
  <c r="AZ242" i="40"/>
  <c r="BB241" i="40"/>
  <c r="BA241" i="40"/>
  <c r="AZ241" i="40"/>
  <c r="BB240" i="40"/>
  <c r="BA240" i="40"/>
  <c r="AZ240" i="40"/>
  <c r="BB239" i="40"/>
  <c r="BA239" i="40"/>
  <c r="AZ239" i="40"/>
  <c r="BB238" i="40"/>
  <c r="BA238" i="40"/>
  <c r="AZ238" i="40"/>
  <c r="BB237" i="40"/>
  <c r="BA237" i="40"/>
  <c r="AZ237" i="40"/>
  <c r="BB236" i="40"/>
  <c r="BA236" i="40"/>
  <c r="AZ236" i="40"/>
  <c r="BB235" i="40"/>
  <c r="BA235" i="40"/>
  <c r="AZ235" i="40"/>
  <c r="BB234" i="40"/>
  <c r="BA234" i="40"/>
  <c r="AZ234" i="40"/>
  <c r="BB233" i="40"/>
  <c r="BA233" i="40"/>
  <c r="AZ233" i="40"/>
  <c r="BB232" i="40"/>
  <c r="BA232" i="40"/>
  <c r="AZ232" i="40"/>
  <c r="BB231" i="40"/>
  <c r="BA231" i="40"/>
  <c r="AZ231" i="40"/>
  <c r="BB230" i="40"/>
  <c r="BA230" i="40"/>
  <c r="AZ230" i="40"/>
  <c r="BB229" i="40"/>
  <c r="BA229" i="40"/>
  <c r="AZ229" i="40"/>
  <c r="BB228" i="40"/>
  <c r="BA228" i="40"/>
  <c r="AZ228" i="40"/>
  <c r="BB227" i="40"/>
  <c r="BA227" i="40"/>
  <c r="AZ227" i="40"/>
  <c r="BB226" i="40"/>
  <c r="BA226" i="40"/>
  <c r="AZ226" i="40"/>
  <c r="BB225" i="40"/>
  <c r="BA225" i="40"/>
  <c r="AZ225" i="40"/>
  <c r="BB224" i="40"/>
  <c r="BA224" i="40"/>
  <c r="AZ224" i="40"/>
  <c r="BB223" i="40"/>
  <c r="BA223" i="40"/>
  <c r="AZ223" i="40"/>
  <c r="BB222" i="40"/>
  <c r="BA222" i="40"/>
  <c r="AZ222" i="40"/>
  <c r="BB221" i="40"/>
  <c r="BA221" i="40"/>
  <c r="AZ221" i="40"/>
  <c r="BB220" i="40"/>
  <c r="BA220" i="40"/>
  <c r="AZ220" i="40"/>
  <c r="BB219" i="40"/>
  <c r="BA219" i="40"/>
  <c r="AZ219" i="40"/>
  <c r="BB218" i="40"/>
  <c r="BA218" i="40"/>
  <c r="AZ218" i="40"/>
  <c r="BB217" i="40"/>
  <c r="BA217" i="40"/>
  <c r="AZ217" i="40"/>
  <c r="BB216" i="40"/>
  <c r="BA216" i="40"/>
  <c r="AZ216" i="40"/>
  <c r="BB215" i="40"/>
  <c r="BA215" i="40"/>
  <c r="AZ215" i="40"/>
  <c r="BB214" i="40"/>
  <c r="BA214" i="40"/>
  <c r="AZ214" i="40"/>
  <c r="BB213" i="40"/>
  <c r="BA213" i="40"/>
  <c r="AZ213" i="40"/>
  <c r="BB212" i="40"/>
  <c r="BA212" i="40"/>
  <c r="AZ212" i="40"/>
  <c r="BB211" i="40"/>
  <c r="BA211" i="40"/>
  <c r="AZ211" i="40"/>
  <c r="BB210" i="40"/>
  <c r="BA210" i="40"/>
  <c r="AZ210" i="40"/>
  <c r="BB209" i="40"/>
  <c r="BA209" i="40"/>
  <c r="AZ209" i="40"/>
  <c r="BB208" i="40"/>
  <c r="BA208" i="40"/>
  <c r="AZ208" i="40"/>
  <c r="BB207" i="40"/>
  <c r="BA207" i="40"/>
  <c r="AZ207" i="40"/>
  <c r="BB206" i="40"/>
  <c r="BA206" i="40"/>
  <c r="AZ206" i="40"/>
  <c r="BB205" i="40"/>
  <c r="BA205" i="40"/>
  <c r="AZ205" i="40"/>
  <c r="BB204" i="40"/>
  <c r="BA204" i="40"/>
  <c r="AZ204" i="40"/>
  <c r="BB203" i="40"/>
  <c r="BA203" i="40"/>
  <c r="AZ203" i="40"/>
  <c r="BB202" i="40"/>
  <c r="BA202" i="40"/>
  <c r="AZ202" i="40"/>
  <c r="BB201" i="40"/>
  <c r="BA201" i="40"/>
  <c r="AZ201" i="40"/>
  <c r="BB200" i="40"/>
  <c r="BA200" i="40"/>
  <c r="AZ200" i="40"/>
  <c r="BB199" i="40"/>
  <c r="BA199" i="40"/>
  <c r="AZ199" i="40"/>
  <c r="BB198" i="40"/>
  <c r="BA198" i="40"/>
  <c r="AZ198" i="40"/>
  <c r="BB197" i="40"/>
  <c r="BA197" i="40"/>
  <c r="AZ197" i="40"/>
  <c r="BB196" i="40"/>
  <c r="BA196" i="40"/>
  <c r="AZ196" i="40"/>
  <c r="BB195" i="40"/>
  <c r="BA195" i="40"/>
  <c r="AZ195" i="40"/>
  <c r="BB194" i="40"/>
  <c r="BA194" i="40"/>
  <c r="AZ194" i="40"/>
  <c r="BB193" i="40"/>
  <c r="BA193" i="40"/>
  <c r="AZ193" i="40"/>
  <c r="BB192" i="40"/>
  <c r="BA192" i="40"/>
  <c r="AZ192" i="40"/>
  <c r="BB191" i="40"/>
  <c r="BA191" i="40"/>
  <c r="AZ191" i="40"/>
  <c r="BB190" i="40"/>
  <c r="BA190" i="40"/>
  <c r="AZ190" i="40"/>
  <c r="BB189" i="40"/>
  <c r="BA189" i="40"/>
  <c r="AZ189" i="40"/>
  <c r="BB188" i="40"/>
  <c r="BA188" i="40"/>
  <c r="AZ188" i="40"/>
  <c r="BB187" i="40"/>
  <c r="BA187" i="40"/>
  <c r="AZ187" i="40"/>
  <c r="BB186" i="40"/>
  <c r="BA186" i="40"/>
  <c r="AZ186" i="40"/>
  <c r="BB185" i="40"/>
  <c r="BA185" i="40"/>
  <c r="AZ185" i="40"/>
  <c r="BB184" i="40"/>
  <c r="BA184" i="40"/>
  <c r="AZ184" i="40"/>
  <c r="BB183" i="40"/>
  <c r="BA183" i="40"/>
  <c r="AZ183" i="40"/>
  <c r="BB182" i="40"/>
  <c r="BA182" i="40"/>
  <c r="AZ182" i="40"/>
  <c r="BB181" i="40"/>
  <c r="BA181" i="40"/>
  <c r="AZ181" i="40"/>
  <c r="BB180" i="40"/>
  <c r="BA180" i="40"/>
  <c r="AZ180" i="40"/>
  <c r="BB179" i="40"/>
  <c r="BA179" i="40"/>
  <c r="AZ179" i="40"/>
  <c r="BB178" i="40"/>
  <c r="BA178" i="40"/>
  <c r="AZ178" i="40"/>
  <c r="BD177" i="40"/>
  <c r="BB177" i="40"/>
  <c r="BA177" i="40"/>
  <c r="AZ177" i="40"/>
  <c r="BB176" i="40"/>
  <c r="BA176" i="40"/>
  <c r="AZ176" i="40"/>
  <c r="BB175" i="40"/>
  <c r="BA175" i="40"/>
  <c r="AZ175" i="40"/>
  <c r="BE174" i="40"/>
  <c r="BB174" i="40"/>
  <c r="BA174" i="40"/>
  <c r="AZ174" i="40"/>
  <c r="BB173" i="40"/>
  <c r="BA173" i="40"/>
  <c r="AZ173" i="40"/>
  <c r="BB172" i="40"/>
  <c r="BA172" i="40"/>
  <c r="AZ172" i="40"/>
  <c r="BB171" i="40"/>
  <c r="BA171" i="40"/>
  <c r="AZ171" i="40"/>
  <c r="BB170" i="40"/>
  <c r="BA170" i="40"/>
  <c r="AZ170" i="40"/>
  <c r="BE169" i="40"/>
  <c r="BB169" i="40"/>
  <c r="BA169" i="40"/>
  <c r="AZ169" i="40"/>
  <c r="BB168" i="40"/>
  <c r="BA168" i="40"/>
  <c r="AZ168" i="40"/>
  <c r="BE167" i="40"/>
  <c r="BB167" i="40"/>
  <c r="BA167" i="40"/>
  <c r="AZ167" i="40"/>
  <c r="BB166" i="40"/>
  <c r="BA166" i="40"/>
  <c r="AZ166" i="40"/>
  <c r="BE165" i="40"/>
  <c r="BB165" i="40"/>
  <c r="BA165" i="40"/>
  <c r="AZ165" i="40"/>
  <c r="BC164" i="40"/>
  <c r="BB164" i="40"/>
  <c r="BA164" i="40"/>
  <c r="AZ164" i="40"/>
  <c r="BE163" i="40"/>
  <c r="BC163" i="40"/>
  <c r="BB163" i="40"/>
  <c r="BA163" i="40"/>
  <c r="AZ163" i="40"/>
  <c r="BD162" i="40"/>
  <c r="BC162" i="40"/>
  <c r="BB162" i="40"/>
  <c r="BA162" i="40"/>
  <c r="AZ162" i="40"/>
  <c r="BE161" i="40"/>
  <c r="BD161" i="40"/>
  <c r="BC161" i="40"/>
  <c r="BB161" i="40"/>
  <c r="BA161" i="40"/>
  <c r="AZ161" i="40"/>
  <c r="BD160" i="40"/>
  <c r="BC160" i="40"/>
  <c r="BB160" i="40"/>
  <c r="BA160" i="40"/>
  <c r="AZ160" i="40"/>
  <c r="BE159" i="40"/>
  <c r="BD159" i="40"/>
  <c r="BC159" i="40"/>
  <c r="BB159" i="40"/>
  <c r="BA159" i="40"/>
  <c r="AZ159" i="40"/>
  <c r="BD158" i="40"/>
  <c r="BC158" i="40"/>
  <c r="BB158" i="40"/>
  <c r="BA158" i="40"/>
  <c r="AZ158" i="40"/>
  <c r="BE157" i="40"/>
  <c r="BD157" i="40"/>
  <c r="BC157" i="40"/>
  <c r="BB157" i="40"/>
  <c r="BA157" i="40"/>
  <c r="AZ157" i="40"/>
  <c r="BE156" i="40"/>
  <c r="BD156" i="40"/>
  <c r="BC156" i="40"/>
  <c r="BB156" i="40"/>
  <c r="BA156" i="40"/>
  <c r="AZ156" i="40"/>
  <c r="BE155" i="40"/>
  <c r="BD155" i="40"/>
  <c r="BC155" i="40"/>
  <c r="BB155" i="40"/>
  <c r="BA155" i="40"/>
  <c r="AZ155" i="40"/>
  <c r="BE154" i="40"/>
  <c r="BD154" i="40"/>
  <c r="BC154" i="40"/>
  <c r="BB154" i="40"/>
  <c r="BA154" i="40"/>
  <c r="AZ154" i="40"/>
  <c r="BE153" i="40"/>
  <c r="BD153" i="40"/>
  <c r="BC153" i="40"/>
  <c r="BB153" i="40"/>
  <c r="BA153" i="40"/>
  <c r="AZ153" i="40"/>
  <c r="BE152" i="40"/>
  <c r="BD152" i="40"/>
  <c r="BC152" i="40"/>
  <c r="BB152" i="40"/>
  <c r="BA152" i="40"/>
  <c r="AZ152" i="40"/>
  <c r="BE151" i="40"/>
  <c r="BD151" i="40"/>
  <c r="BC151" i="40"/>
  <c r="BB151" i="40"/>
  <c r="BA151" i="40"/>
  <c r="AZ151" i="40"/>
  <c r="BE150" i="40"/>
  <c r="BD150" i="40"/>
  <c r="BC150" i="40"/>
  <c r="BB150" i="40"/>
  <c r="BA150" i="40"/>
  <c r="AZ150" i="40"/>
  <c r="BE149" i="40"/>
  <c r="BD149" i="40"/>
  <c r="BC149" i="40"/>
  <c r="BB149" i="40"/>
  <c r="BA149" i="40"/>
  <c r="AZ149" i="40"/>
  <c r="BE148" i="40"/>
  <c r="BD148" i="40"/>
  <c r="BC148" i="40"/>
  <c r="BB148" i="40"/>
  <c r="BA148" i="40"/>
  <c r="AZ148" i="40"/>
  <c r="BE147" i="40"/>
  <c r="BD147" i="40"/>
  <c r="BC147" i="40"/>
  <c r="BB147" i="40"/>
  <c r="BA147" i="40"/>
  <c r="AZ147" i="40"/>
  <c r="BE146" i="40"/>
  <c r="BD146" i="40"/>
  <c r="BC146" i="40"/>
  <c r="BB146" i="40"/>
  <c r="BA146" i="40"/>
  <c r="AZ146" i="40"/>
  <c r="BE145" i="40"/>
  <c r="BD145" i="40"/>
  <c r="BC145" i="40"/>
  <c r="BB145" i="40"/>
  <c r="BA145" i="40"/>
  <c r="AZ145" i="40"/>
  <c r="BE144" i="40"/>
  <c r="BD144" i="40"/>
  <c r="BC144" i="40"/>
  <c r="BB144" i="40"/>
  <c r="BA144" i="40"/>
  <c r="AZ144" i="40"/>
  <c r="BE143" i="40"/>
  <c r="BD143" i="40"/>
  <c r="BC143" i="40"/>
  <c r="BB143" i="40"/>
  <c r="BA143" i="40"/>
  <c r="AZ143" i="40"/>
  <c r="BE142" i="40"/>
  <c r="BD142" i="40"/>
  <c r="BC142" i="40"/>
  <c r="BB142" i="40"/>
  <c r="BA142" i="40"/>
  <c r="AZ142" i="40"/>
  <c r="BE141" i="40"/>
  <c r="BD141" i="40"/>
  <c r="BC141" i="40"/>
  <c r="BB141" i="40"/>
  <c r="BA141" i="40"/>
  <c r="AZ141" i="40"/>
  <c r="BE140" i="40"/>
  <c r="BD140" i="40"/>
  <c r="BC140" i="40"/>
  <c r="BB140" i="40"/>
  <c r="BA140" i="40"/>
  <c r="AZ140" i="40"/>
  <c r="BE139" i="40"/>
  <c r="BD139" i="40"/>
  <c r="BC139" i="40"/>
  <c r="BB139" i="40"/>
  <c r="BA139" i="40"/>
  <c r="AZ139" i="40"/>
  <c r="BE138" i="40"/>
  <c r="BD138" i="40"/>
  <c r="BC138" i="40"/>
  <c r="BB138" i="40"/>
  <c r="BA138" i="40"/>
  <c r="AZ138" i="40"/>
  <c r="BE137" i="40"/>
  <c r="BD137" i="40"/>
  <c r="BC137" i="40"/>
  <c r="BB137" i="40"/>
  <c r="BA137" i="40"/>
  <c r="AZ137" i="40"/>
  <c r="BE136" i="40"/>
  <c r="BD136" i="40"/>
  <c r="BC136" i="40"/>
  <c r="BB136" i="40"/>
  <c r="BA136" i="40"/>
  <c r="AZ136" i="40"/>
  <c r="BE135" i="40"/>
  <c r="BD135" i="40"/>
  <c r="BC135" i="40"/>
  <c r="BB135" i="40"/>
  <c r="BA135" i="40"/>
  <c r="AZ135" i="40"/>
  <c r="BE134" i="40"/>
  <c r="BD134" i="40"/>
  <c r="BC134" i="40"/>
  <c r="BB134" i="40"/>
  <c r="BA134" i="40"/>
  <c r="AZ134" i="40"/>
  <c r="BE133" i="40"/>
  <c r="BD133" i="40"/>
  <c r="BC133" i="40"/>
  <c r="BB133" i="40"/>
  <c r="BA133" i="40"/>
  <c r="AZ133" i="40"/>
  <c r="BE132" i="40"/>
  <c r="BD132" i="40"/>
  <c r="BC132" i="40"/>
  <c r="BB132" i="40"/>
  <c r="BA132" i="40"/>
  <c r="AZ132" i="40"/>
  <c r="BE131" i="40"/>
  <c r="BD131" i="40"/>
  <c r="BC131" i="40"/>
  <c r="BB131" i="40"/>
  <c r="BA131" i="40"/>
  <c r="AZ131" i="40"/>
  <c r="BE130" i="40"/>
  <c r="BD130" i="40"/>
  <c r="BC130" i="40"/>
  <c r="BB130" i="40"/>
  <c r="BA130" i="40"/>
  <c r="AZ130" i="40"/>
  <c r="BE129" i="40"/>
  <c r="BD129" i="40"/>
  <c r="BC129" i="40"/>
  <c r="BB129" i="40"/>
  <c r="BA129" i="40"/>
  <c r="AZ129" i="40"/>
  <c r="BE128" i="40"/>
  <c r="BD128" i="40"/>
  <c r="BC128" i="40"/>
  <c r="BB128" i="40"/>
  <c r="BA128" i="40"/>
  <c r="AZ128" i="40"/>
  <c r="BE127" i="40"/>
  <c r="BD127" i="40"/>
  <c r="BC127" i="40"/>
  <c r="BB127" i="40"/>
  <c r="BA127" i="40"/>
  <c r="AZ127" i="40"/>
  <c r="BE126" i="40"/>
  <c r="BD126" i="40"/>
  <c r="BC126" i="40"/>
  <c r="BB126" i="40"/>
  <c r="BA126" i="40"/>
  <c r="AZ126" i="40"/>
  <c r="BE125" i="40"/>
  <c r="BD125" i="40"/>
  <c r="BC125" i="40"/>
  <c r="BB125" i="40"/>
  <c r="BA125" i="40"/>
  <c r="AZ125" i="40"/>
  <c r="BE124" i="40"/>
  <c r="BD124" i="40"/>
  <c r="BC124" i="40"/>
  <c r="BB124" i="40"/>
  <c r="BA124" i="40"/>
  <c r="AZ124" i="40"/>
  <c r="BE123" i="40"/>
  <c r="BD123" i="40"/>
  <c r="BC123" i="40"/>
  <c r="BB123" i="40"/>
  <c r="BA123" i="40"/>
  <c r="AZ123" i="40"/>
  <c r="BE122" i="40"/>
  <c r="BD122" i="40"/>
  <c r="BC122" i="40"/>
  <c r="BB122" i="40"/>
  <c r="BA122" i="40"/>
  <c r="AZ122" i="40"/>
  <c r="BE121" i="40"/>
  <c r="BD121" i="40"/>
  <c r="BC121" i="40"/>
  <c r="BB121" i="40"/>
  <c r="BA121" i="40"/>
  <c r="AZ121" i="40"/>
  <c r="BE120" i="40"/>
  <c r="BD120" i="40"/>
  <c r="BC120" i="40"/>
  <c r="BB120" i="40"/>
  <c r="BA120" i="40"/>
  <c r="AZ120" i="40"/>
  <c r="BE119" i="40"/>
  <c r="BD119" i="40"/>
  <c r="BC119" i="40"/>
  <c r="BB119" i="40"/>
  <c r="BA119" i="40"/>
  <c r="AZ119" i="40"/>
  <c r="BE118" i="40"/>
  <c r="BD118" i="40"/>
  <c r="BC118" i="40"/>
  <c r="BB118" i="40"/>
  <c r="BA118" i="40"/>
  <c r="AZ118" i="40"/>
  <c r="BE117" i="40"/>
  <c r="BD117" i="40"/>
  <c r="BC117" i="40"/>
  <c r="BB117" i="40"/>
  <c r="BA117" i="40"/>
  <c r="AZ117" i="40"/>
  <c r="BE116" i="40"/>
  <c r="BD116" i="40"/>
  <c r="BC116" i="40"/>
  <c r="BB116" i="40"/>
  <c r="BA116" i="40"/>
  <c r="AZ116" i="40"/>
  <c r="BE115" i="40"/>
  <c r="BD115" i="40"/>
  <c r="BC115" i="40"/>
  <c r="BB115" i="40"/>
  <c r="BA115" i="40"/>
  <c r="AZ115" i="40"/>
  <c r="BE114" i="40"/>
  <c r="BD114" i="40"/>
  <c r="BC114" i="40"/>
  <c r="BB114" i="40"/>
  <c r="BA114" i="40"/>
  <c r="AZ114" i="40"/>
  <c r="BE113" i="40"/>
  <c r="BD113" i="40"/>
  <c r="BC113" i="40"/>
  <c r="BB113" i="40"/>
  <c r="BA113" i="40"/>
  <c r="AZ113" i="40"/>
  <c r="BE112" i="40"/>
  <c r="BD112" i="40"/>
  <c r="BC112" i="40"/>
  <c r="BB112" i="40"/>
  <c r="BA112" i="40"/>
  <c r="AZ112" i="40"/>
  <c r="BE111" i="40"/>
  <c r="BD111" i="40"/>
  <c r="BC111" i="40"/>
  <c r="BB111" i="40"/>
  <c r="BA111" i="40"/>
  <c r="AZ111" i="40"/>
  <c r="BE110" i="40"/>
  <c r="BD110" i="40"/>
  <c r="BC110" i="40"/>
  <c r="BB110" i="40"/>
  <c r="BA110" i="40"/>
  <c r="AZ110" i="40"/>
  <c r="BE109" i="40"/>
  <c r="BD109" i="40"/>
  <c r="BC109" i="40"/>
  <c r="BB109" i="40"/>
  <c r="BA109" i="40"/>
  <c r="AZ109" i="40"/>
  <c r="BE108" i="40"/>
  <c r="BD108" i="40"/>
  <c r="BC108" i="40"/>
  <c r="BB108" i="40"/>
  <c r="BA108" i="40"/>
  <c r="AZ108" i="40"/>
  <c r="BE107" i="40"/>
  <c r="BD107" i="40"/>
  <c r="BC107" i="40"/>
  <c r="BB107" i="40"/>
  <c r="BA107" i="40"/>
  <c r="AZ107" i="40"/>
  <c r="BE106" i="40"/>
  <c r="BD106" i="40"/>
  <c r="BC106" i="40"/>
  <c r="BB106" i="40"/>
  <c r="BA106" i="40"/>
  <c r="AZ106" i="40"/>
  <c r="BE105" i="40"/>
  <c r="BD105" i="40"/>
  <c r="BC105" i="40"/>
  <c r="BB105" i="40"/>
  <c r="BA105" i="40"/>
  <c r="AZ105" i="40"/>
  <c r="BE104" i="40"/>
  <c r="BD104" i="40"/>
  <c r="BC104" i="40"/>
  <c r="BB104" i="40"/>
  <c r="BA104" i="40"/>
  <c r="AZ104" i="40"/>
  <c r="BE103" i="40"/>
  <c r="BD103" i="40"/>
  <c r="BC103" i="40"/>
  <c r="BB103" i="40"/>
  <c r="BA103" i="40"/>
  <c r="AZ103" i="40"/>
  <c r="BE102" i="40"/>
  <c r="BD102" i="40"/>
  <c r="BC102" i="40"/>
  <c r="BB102" i="40"/>
  <c r="BA102" i="40"/>
  <c r="AZ102" i="40"/>
  <c r="BE101" i="40"/>
  <c r="BD101" i="40"/>
  <c r="BC101" i="40"/>
  <c r="BB101" i="40"/>
  <c r="BA101" i="40"/>
  <c r="AZ101" i="40"/>
  <c r="BE100" i="40"/>
  <c r="BD100" i="40"/>
  <c r="BC100" i="40"/>
  <c r="BB100" i="40"/>
  <c r="BA100" i="40"/>
  <c r="AZ100" i="40"/>
  <c r="BE99" i="40"/>
  <c r="BD99" i="40"/>
  <c r="BC99" i="40"/>
  <c r="BB99" i="40"/>
  <c r="BA99" i="40"/>
  <c r="AZ99" i="40"/>
  <c r="BE98" i="40"/>
  <c r="BD98" i="40"/>
  <c r="BC98" i="40"/>
  <c r="BB98" i="40"/>
  <c r="BA98" i="40"/>
  <c r="AZ98" i="40"/>
  <c r="BE97" i="40"/>
  <c r="BD97" i="40"/>
  <c r="BC97" i="40"/>
  <c r="BB97" i="40"/>
  <c r="BA97" i="40"/>
  <c r="AZ97" i="40"/>
  <c r="BE96" i="40"/>
  <c r="BD96" i="40"/>
  <c r="BC96" i="40"/>
  <c r="BB96" i="40"/>
  <c r="BA96" i="40"/>
  <c r="AZ96" i="40"/>
  <c r="BE95" i="40"/>
  <c r="BD95" i="40"/>
  <c r="BC95" i="40"/>
  <c r="BB95" i="40"/>
  <c r="BA95" i="40"/>
  <c r="AZ95" i="40"/>
  <c r="BE94" i="40"/>
  <c r="BD94" i="40"/>
  <c r="BC94" i="40"/>
  <c r="BB94" i="40"/>
  <c r="BA94" i="40"/>
  <c r="AZ94" i="40"/>
  <c r="BE93" i="40"/>
  <c r="BD93" i="40"/>
  <c r="BC93" i="40"/>
  <c r="BB93" i="40"/>
  <c r="BA93" i="40"/>
  <c r="AZ93" i="40"/>
  <c r="BE92" i="40"/>
  <c r="BD92" i="40"/>
  <c r="BC92" i="40"/>
  <c r="BB92" i="40"/>
  <c r="BA92" i="40"/>
  <c r="AZ92" i="40"/>
  <c r="BE91" i="40"/>
  <c r="BD91" i="40"/>
  <c r="BC91" i="40"/>
  <c r="BB91" i="40"/>
  <c r="BA91" i="40"/>
  <c r="AZ91" i="40"/>
  <c r="BE90" i="40"/>
  <c r="BD90" i="40"/>
  <c r="BC90" i="40"/>
  <c r="BB90" i="40"/>
  <c r="BA90" i="40"/>
  <c r="AZ90" i="40"/>
  <c r="BE89" i="40"/>
  <c r="BD89" i="40"/>
  <c r="BC89" i="40"/>
  <c r="BB89" i="40"/>
  <c r="BA89" i="40"/>
  <c r="AZ89" i="40"/>
  <c r="BE88" i="40"/>
  <c r="BD88" i="40"/>
  <c r="BC88" i="40"/>
  <c r="BB88" i="40"/>
  <c r="BA88" i="40"/>
  <c r="AZ88" i="40"/>
  <c r="BE87" i="40"/>
  <c r="BD87" i="40"/>
  <c r="BC87" i="40"/>
  <c r="BB87" i="40"/>
  <c r="BA87" i="40"/>
  <c r="AZ87" i="40"/>
  <c r="BE86" i="40"/>
  <c r="BD86" i="40"/>
  <c r="BC86" i="40"/>
  <c r="BB86" i="40"/>
  <c r="BA86" i="40"/>
  <c r="AZ86" i="40"/>
  <c r="BE85" i="40"/>
  <c r="BD85" i="40"/>
  <c r="BC85" i="40"/>
  <c r="BB85" i="40"/>
  <c r="BA85" i="40"/>
  <c r="AZ85" i="40"/>
  <c r="BE84" i="40"/>
  <c r="BD84" i="40"/>
  <c r="BC84" i="40"/>
  <c r="BB84" i="40"/>
  <c r="BA84" i="40"/>
  <c r="AZ84" i="40"/>
  <c r="BE83" i="40"/>
  <c r="BD83" i="40"/>
  <c r="BC83" i="40"/>
  <c r="BB83" i="40"/>
  <c r="BA83" i="40"/>
  <c r="AZ83" i="40"/>
  <c r="BE82" i="40"/>
  <c r="BD82" i="40"/>
  <c r="BC82" i="40"/>
  <c r="BB82" i="40"/>
  <c r="BA82" i="40"/>
  <c r="AZ82" i="40"/>
  <c r="BE81" i="40"/>
  <c r="BD81" i="40"/>
  <c r="BC81" i="40"/>
  <c r="BB81" i="40"/>
  <c r="BA81" i="40"/>
  <c r="AZ81" i="40"/>
  <c r="BE80" i="40"/>
  <c r="BD80" i="40"/>
  <c r="BC80" i="40"/>
  <c r="BB80" i="40"/>
  <c r="BA80" i="40"/>
  <c r="AZ80" i="40"/>
  <c r="BE79" i="40"/>
  <c r="BD79" i="40"/>
  <c r="BC79" i="40"/>
  <c r="BB79" i="40"/>
  <c r="BA79" i="40"/>
  <c r="AZ79" i="40"/>
  <c r="BE78" i="40"/>
  <c r="BD78" i="40"/>
  <c r="BC78" i="40"/>
  <c r="BB78" i="40"/>
  <c r="BA78" i="40"/>
  <c r="AZ78" i="40"/>
  <c r="BE77" i="40"/>
  <c r="BD77" i="40"/>
  <c r="BC77" i="40"/>
  <c r="BB77" i="40"/>
  <c r="BA77" i="40"/>
  <c r="AZ77" i="40"/>
  <c r="BE76" i="40"/>
  <c r="BD76" i="40"/>
  <c r="BC76" i="40"/>
  <c r="BB76" i="40"/>
  <c r="BA76" i="40"/>
  <c r="AZ76" i="40"/>
  <c r="BE75" i="40"/>
  <c r="BD75" i="40"/>
  <c r="BC75" i="40"/>
  <c r="BB75" i="40"/>
  <c r="BA75" i="40"/>
  <c r="AZ75" i="40"/>
  <c r="BE74" i="40"/>
  <c r="BD74" i="40"/>
  <c r="BC74" i="40"/>
  <c r="BB74" i="40"/>
  <c r="BA74" i="40"/>
  <c r="AZ74" i="40"/>
  <c r="BE73" i="40"/>
  <c r="BD73" i="40"/>
  <c r="BC73" i="40"/>
  <c r="BB73" i="40"/>
  <c r="BA73" i="40"/>
  <c r="AZ73" i="40"/>
  <c r="BD203" i="40" s="1"/>
  <c r="BE72" i="40"/>
  <c r="BD72" i="40"/>
  <c r="BC72" i="40"/>
  <c r="BB72" i="40"/>
  <c r="BA72" i="40"/>
  <c r="AZ72" i="40"/>
  <c r="BE71" i="40"/>
  <c r="BD71" i="40"/>
  <c r="BC71" i="40"/>
  <c r="BB71" i="40"/>
  <c r="BA71" i="40"/>
  <c r="AZ71" i="40"/>
  <c r="BD240" i="40" s="1"/>
  <c r="BE70" i="40"/>
  <c r="BD70" i="40"/>
  <c r="BC70" i="40"/>
  <c r="C66" i="40"/>
  <c r="E66" i="40" s="1"/>
  <c r="B66" i="40"/>
  <c r="C65" i="40"/>
  <c r="E65" i="40" s="1"/>
  <c r="B65" i="40"/>
  <c r="C64" i="40"/>
  <c r="E64" i="40" s="1"/>
  <c r="B64" i="40"/>
  <c r="C63" i="40"/>
  <c r="F63" i="40" s="1"/>
  <c r="B63" i="40"/>
  <c r="C62" i="40"/>
  <c r="E62" i="40" s="1"/>
  <c r="B62" i="40"/>
  <c r="C61" i="40"/>
  <c r="F61" i="40" s="1"/>
  <c r="B61" i="40"/>
  <c r="C60" i="40"/>
  <c r="F60" i="40" s="1"/>
  <c r="B60" i="40"/>
  <c r="C59" i="40"/>
  <c r="F59" i="40" s="1"/>
  <c r="B59" i="40"/>
  <c r="B56" i="40"/>
  <c r="C53" i="40"/>
  <c r="F53" i="40" s="1"/>
  <c r="B53" i="40"/>
  <c r="C52" i="40"/>
  <c r="E52" i="40" s="1"/>
  <c r="B52" i="40"/>
  <c r="C51" i="40"/>
  <c r="E51" i="40" s="1"/>
  <c r="B51" i="40"/>
  <c r="C50" i="40"/>
  <c r="E50" i="40" s="1"/>
  <c r="B50" i="40"/>
  <c r="C49" i="40"/>
  <c r="E49" i="40" s="1"/>
  <c r="B49" i="40"/>
  <c r="C48" i="40"/>
  <c r="F48" i="40" s="1"/>
  <c r="B48" i="40"/>
  <c r="C47" i="40"/>
  <c r="F47" i="40" s="1"/>
  <c r="B47" i="40"/>
  <c r="C46" i="40"/>
  <c r="F46" i="40" s="1"/>
  <c r="B46" i="40"/>
  <c r="B43" i="40"/>
  <c r="C40" i="40"/>
  <c r="F40" i="40" s="1"/>
  <c r="B40" i="40"/>
  <c r="C39" i="40"/>
  <c r="F39" i="40" s="1"/>
  <c r="F38" i="40"/>
  <c r="G38" i="40" s="1"/>
  <c r="E38" i="40"/>
  <c r="C38" i="40"/>
  <c r="B38" i="40"/>
  <c r="F37" i="40"/>
  <c r="G37" i="40" s="1"/>
  <c r="E37" i="40"/>
  <c r="C37" i="40"/>
  <c r="B37" i="40"/>
  <c r="C36" i="40"/>
  <c r="F36" i="40" s="1"/>
  <c r="B36" i="40"/>
  <c r="C35" i="40"/>
  <c r="E35" i="40" s="1"/>
  <c r="B35" i="40"/>
  <c r="C34" i="40"/>
  <c r="F34" i="40" s="1"/>
  <c r="B34" i="40"/>
  <c r="F33" i="40"/>
  <c r="G33" i="40" s="1"/>
  <c r="E33" i="40"/>
  <c r="C33" i="40"/>
  <c r="B33" i="40"/>
  <c r="F32" i="40"/>
  <c r="C32" i="40"/>
  <c r="E32" i="40" s="1"/>
  <c r="B32" i="40"/>
  <c r="F31" i="40"/>
  <c r="C31" i="40"/>
  <c r="E31" i="40" s="1"/>
  <c r="B31" i="40"/>
  <c r="F30" i="40"/>
  <c r="G30" i="40" s="1"/>
  <c r="E30" i="40"/>
  <c r="C30" i="40"/>
  <c r="B30" i="40"/>
  <c r="F29" i="40"/>
  <c r="G29" i="40" s="1"/>
  <c r="E29" i="40"/>
  <c r="C29" i="40"/>
  <c r="B29" i="40"/>
  <c r="F28" i="40"/>
  <c r="G28" i="40" s="1"/>
  <c r="E28" i="40"/>
  <c r="C28" i="40"/>
  <c r="B28" i="40"/>
  <c r="F27" i="40"/>
  <c r="E27" i="40"/>
  <c r="C27" i="40"/>
  <c r="B27" i="40"/>
  <c r="F26" i="40"/>
  <c r="G26" i="40" s="1"/>
  <c r="E26" i="40"/>
  <c r="C26" i="40"/>
  <c r="B26" i="40"/>
  <c r="F25" i="40"/>
  <c r="G25" i="40" s="1"/>
  <c r="E25" i="40"/>
  <c r="C25" i="40"/>
  <c r="B25" i="40"/>
  <c r="B22" i="40"/>
  <c r="C19" i="40"/>
  <c r="F19" i="40" s="1"/>
  <c r="C18" i="40"/>
  <c r="E18" i="40" s="1"/>
  <c r="C17" i="40"/>
  <c r="E17" i="40" s="1"/>
  <c r="C16" i="40"/>
  <c r="F16" i="40" s="1"/>
  <c r="C15" i="40"/>
  <c r="F15" i="40" s="1"/>
  <c r="C14" i="40"/>
  <c r="F14" i="40" s="1"/>
  <c r="C13" i="40"/>
  <c r="F13" i="40" s="1"/>
  <c r="J12" i="40"/>
  <c r="F12" i="40"/>
  <c r="G12" i="40" s="1"/>
  <c r="E12" i="40"/>
  <c r="C12" i="40"/>
  <c r="B9" i="40"/>
  <c r="W3" i="40"/>
  <c r="G51" i="42" l="1"/>
  <c r="G62" i="50"/>
  <c r="G30" i="48"/>
  <c r="G62" i="48"/>
  <c r="G62" i="44"/>
  <c r="G64" i="42"/>
  <c r="G65" i="42"/>
  <c r="G38" i="42"/>
  <c r="BE100" i="45"/>
  <c r="BC76" i="45"/>
  <c r="BD73" i="45"/>
  <c r="BE85" i="45"/>
  <c r="BD85" i="45"/>
  <c r="BD77" i="44"/>
  <c r="BC91" i="44"/>
  <c r="BD205" i="43"/>
  <c r="BE205" i="43"/>
  <c r="BC203" i="43"/>
  <c r="BC197" i="43"/>
  <c r="BC199" i="43"/>
  <c r="BC201" i="43"/>
  <c r="BD203" i="43"/>
  <c r="BD195" i="43"/>
  <c r="BD197" i="43"/>
  <c r="BD199" i="43"/>
  <c r="BD201" i="43"/>
  <c r="BE203" i="43"/>
  <c r="BE193" i="43"/>
  <c r="BE195" i="43"/>
  <c r="BE197" i="43"/>
  <c r="BE199" i="43"/>
  <c r="BE201" i="43"/>
  <c r="BD207" i="43"/>
  <c r="BC194" i="43"/>
  <c r="BC196" i="43"/>
  <c r="BC198" i="43"/>
  <c r="BC200" i="43"/>
  <c r="BD202" i="43"/>
  <c r="BE207" i="43"/>
  <c r="BD196" i="43"/>
  <c r="BD198" i="43"/>
  <c r="BD200" i="43"/>
  <c r="BE202" i="43"/>
  <c r="BE194" i="43"/>
  <c r="BE196" i="43"/>
  <c r="BE198" i="43"/>
  <c r="BE200" i="43"/>
  <c r="BC202" i="43"/>
  <c r="BC204" i="43"/>
  <c r="BC206" i="43"/>
  <c r="BC208" i="43"/>
  <c r="BC210" i="43"/>
  <c r="BC212" i="43"/>
  <c r="BD214" i="43"/>
  <c r="BE216" i="43"/>
  <c r="BC225" i="43"/>
  <c r="BD227" i="43"/>
  <c r="BC235" i="43"/>
  <c r="BD304" i="43"/>
  <c r="BD204" i="43"/>
  <c r="BD206" i="43"/>
  <c r="BD208" i="43"/>
  <c r="BD210" i="43"/>
  <c r="BD212" i="43"/>
  <c r="BE214" i="43"/>
  <c r="BC223" i="43"/>
  <c r="BD225" i="43"/>
  <c r="BE227" i="43"/>
  <c r="BD235" i="43"/>
  <c r="BE204" i="43"/>
  <c r="BE206" i="43"/>
  <c r="BE208" i="43"/>
  <c r="BE210" i="43"/>
  <c r="BE212" i="43"/>
  <c r="BC221" i="43"/>
  <c r="BD223" i="43"/>
  <c r="BE225" i="43"/>
  <c r="BD230" i="43"/>
  <c r="BD238" i="43"/>
  <c r="BC241" i="43"/>
  <c r="BC247" i="43"/>
  <c r="BC315" i="43"/>
  <c r="BC219" i="43"/>
  <c r="BD221" i="43"/>
  <c r="BE223" i="43"/>
  <c r="BC233" i="43"/>
  <c r="BD241" i="43"/>
  <c r="BD247" i="43"/>
  <c r="BC217" i="43"/>
  <c r="BD219" i="43"/>
  <c r="BE221" i="43"/>
  <c r="BD233" i="43"/>
  <c r="BC262" i="43"/>
  <c r="BC215" i="43"/>
  <c r="BD217" i="43"/>
  <c r="BE219" i="43"/>
  <c r="BD228" i="43"/>
  <c r="BD236" i="43"/>
  <c r="BC207" i="43"/>
  <c r="BC209" i="43"/>
  <c r="BC211" i="43"/>
  <c r="BC213" i="43"/>
  <c r="BD215" i="43"/>
  <c r="BE217" i="43"/>
  <c r="BD226" i="43"/>
  <c r="BC231" i="43"/>
  <c r="BC239" i="43"/>
  <c r="BC245" i="43"/>
  <c r="BE259" i="43"/>
  <c r="BD209" i="43"/>
  <c r="BD211" i="43"/>
  <c r="BD213" i="43"/>
  <c r="BE215" i="43"/>
  <c r="BD224" i="43"/>
  <c r="BE226" i="43"/>
  <c r="BD231" i="43"/>
  <c r="BD239" i="43"/>
  <c r="BD245" i="43"/>
  <c r="BE209" i="43"/>
  <c r="BE211" i="43"/>
  <c r="BE213" i="43"/>
  <c r="BD222" i="43"/>
  <c r="BE224" i="43"/>
  <c r="BD234" i="43"/>
  <c r="BD256" i="43"/>
  <c r="BE267" i="43"/>
  <c r="BD306" i="43"/>
  <c r="BD220" i="43"/>
  <c r="BE222" i="43"/>
  <c r="BC229" i="43"/>
  <c r="BC237" i="43"/>
  <c r="BD218" i="43"/>
  <c r="BE220" i="43"/>
  <c r="BD229" i="43"/>
  <c r="BD237" i="43"/>
  <c r="BC243" i="43"/>
  <c r="BE249" i="43"/>
  <c r="BD216" i="43"/>
  <c r="BE218" i="43"/>
  <c r="BC227" i="43"/>
  <c r="BD232" i="43"/>
  <c r="BD243" i="43"/>
  <c r="BD77" i="42"/>
  <c r="BD101" i="42"/>
  <c r="BC86" i="42"/>
  <c r="BD72" i="42"/>
  <c r="BE103" i="42"/>
  <c r="BD242" i="41"/>
  <c r="BC130" i="41"/>
  <c r="BE130" i="41"/>
  <c r="BC136" i="41"/>
  <c r="BC126" i="41"/>
  <c r="BC128" i="41"/>
  <c r="BE133" i="41"/>
  <c r="BD124" i="41"/>
  <c r="BD126" i="41"/>
  <c r="BD128" i="41"/>
  <c r="BE126" i="41"/>
  <c r="BE128" i="41"/>
  <c r="BE131" i="41"/>
  <c r="BC134" i="41"/>
  <c r="BC127" i="41"/>
  <c r="BE129" i="41"/>
  <c r="BD127" i="41"/>
  <c r="BC132" i="41"/>
  <c r="BE127" i="41"/>
  <c r="G62" i="41"/>
  <c r="BC311" i="40"/>
  <c r="BD172" i="40"/>
  <c r="BE172" i="40"/>
  <c r="BC166" i="40"/>
  <c r="BC168" i="40"/>
  <c r="BD170" i="40"/>
  <c r="BD175" i="40"/>
  <c r="BE178" i="40"/>
  <c r="BD164" i="40"/>
  <c r="BD166" i="40"/>
  <c r="BD168" i="40"/>
  <c r="BE170" i="40"/>
  <c r="BE158" i="40"/>
  <c r="BE160" i="40"/>
  <c r="BE162" i="40"/>
  <c r="BE164" i="40"/>
  <c r="BE166" i="40"/>
  <c r="BE168" i="40"/>
  <c r="BC173" i="40"/>
  <c r="BD173" i="40"/>
  <c r="BE176" i="40"/>
  <c r="BD179" i="40"/>
  <c r="BC171" i="40"/>
  <c r="BD187" i="40"/>
  <c r="BC165" i="40"/>
  <c r="BC167" i="40"/>
  <c r="BC169" i="40"/>
  <c r="BD171" i="40"/>
  <c r="BD195" i="40"/>
  <c r="BD163" i="40"/>
  <c r="BD165" i="40"/>
  <c r="BD167" i="40"/>
  <c r="BD169" i="40"/>
  <c r="BC175" i="40"/>
  <c r="BC177" i="40"/>
  <c r="BC179" i="40"/>
  <c r="BC187" i="40"/>
  <c r="BC195" i="40"/>
  <c r="BC203" i="40"/>
  <c r="BD211" i="40"/>
  <c r="BC214" i="40"/>
  <c r="BE217" i="40"/>
  <c r="BE171" i="40"/>
  <c r="BE173" i="40"/>
  <c r="BE175" i="40"/>
  <c r="BE177" i="40"/>
  <c r="BC182" i="40"/>
  <c r="BC190" i="40"/>
  <c r="BC198" i="40"/>
  <c r="BC206" i="40"/>
  <c r="BC185" i="40"/>
  <c r="BC193" i="40"/>
  <c r="BC201" i="40"/>
  <c r="BC209" i="40"/>
  <c r="BD185" i="40"/>
  <c r="BD193" i="40"/>
  <c r="BD201" i="40"/>
  <c r="BD209" i="40"/>
  <c r="BC212" i="40"/>
  <c r="BD215" i="40"/>
  <c r="BC226" i="40"/>
  <c r="BD249" i="40"/>
  <c r="BC180" i="40"/>
  <c r="BC188" i="40"/>
  <c r="BC196" i="40"/>
  <c r="BC204" i="40"/>
  <c r="BC170" i="40"/>
  <c r="BC172" i="40"/>
  <c r="BC174" i="40"/>
  <c r="BC176" i="40"/>
  <c r="BC178" i="40"/>
  <c r="BC183" i="40"/>
  <c r="BC191" i="40"/>
  <c r="BC199" i="40"/>
  <c r="BC207" i="40"/>
  <c r="BD174" i="40"/>
  <c r="BD176" i="40"/>
  <c r="BD178" i="40"/>
  <c r="BD183" i="40"/>
  <c r="BD191" i="40"/>
  <c r="BD199" i="40"/>
  <c r="BD207" i="40"/>
  <c r="BC186" i="40"/>
  <c r="BC194" i="40"/>
  <c r="BC202" i="40"/>
  <c r="BC210" i="40"/>
  <c r="BD213" i="40"/>
  <c r="BC216" i="40"/>
  <c r="BC181" i="40"/>
  <c r="BC189" i="40"/>
  <c r="BC197" i="40"/>
  <c r="BC205" i="40"/>
  <c r="BC243" i="40"/>
  <c r="BD181" i="40"/>
  <c r="BD189" i="40"/>
  <c r="BD197" i="40"/>
  <c r="BD205" i="40"/>
  <c r="BC184" i="40"/>
  <c r="BC192" i="40"/>
  <c r="BC200" i="40"/>
  <c r="BC208" i="40"/>
  <c r="BC115" i="50"/>
  <c r="BC117" i="50"/>
  <c r="BC119" i="50"/>
  <c r="BC121" i="50"/>
  <c r="BC123" i="50"/>
  <c r="BC125" i="50"/>
  <c r="BC127" i="50"/>
  <c r="BC129" i="50"/>
  <c r="BC131" i="50"/>
  <c r="BC133" i="50"/>
  <c r="BC135" i="50"/>
  <c r="BC137" i="50"/>
  <c r="BC139" i="50"/>
  <c r="BC141" i="50"/>
  <c r="BC143" i="50"/>
  <c r="BC145" i="50"/>
  <c r="BC147" i="50"/>
  <c r="BC149" i="50"/>
  <c r="BC151" i="50"/>
  <c r="BC153" i="50"/>
  <c r="BC155" i="50"/>
  <c r="BC157" i="50"/>
  <c r="BC159" i="50"/>
  <c r="BC161" i="50"/>
  <c r="BC163" i="50"/>
  <c r="BC165" i="50"/>
  <c r="BC167" i="50"/>
  <c r="BC169" i="50"/>
  <c r="BC171" i="50"/>
  <c r="BC173" i="50"/>
  <c r="BC175" i="50"/>
  <c r="BC177" i="50"/>
  <c r="BC179" i="50"/>
  <c r="BD181" i="50"/>
  <c r="BC190" i="50"/>
  <c r="BE192" i="50"/>
  <c r="BD173" i="50"/>
  <c r="BD175" i="50"/>
  <c r="BD177" i="50"/>
  <c r="BD179" i="50"/>
  <c r="BC188" i="50"/>
  <c r="BD190" i="50"/>
  <c r="BE173" i="50"/>
  <c r="BE175" i="50"/>
  <c r="BE177" i="50"/>
  <c r="BC186" i="50"/>
  <c r="BD188" i="50"/>
  <c r="BE190" i="50"/>
  <c r="BC184" i="50"/>
  <c r="BD186" i="50"/>
  <c r="BE188" i="50"/>
  <c r="BE186" i="50"/>
  <c r="BE193" i="50"/>
  <c r="BC180" i="50"/>
  <c r="BD182" i="50"/>
  <c r="BE184" i="50"/>
  <c r="BC170" i="50"/>
  <c r="BC172" i="50"/>
  <c r="BC174" i="50"/>
  <c r="BC176" i="50"/>
  <c r="BC178" i="50"/>
  <c r="BD180" i="50"/>
  <c r="BE182" i="50"/>
  <c r="BD191" i="50"/>
  <c r="BD172" i="50"/>
  <c r="BD174" i="50"/>
  <c r="BD176" i="50"/>
  <c r="BD178" i="50"/>
  <c r="BE180" i="50"/>
  <c r="BD189" i="50"/>
  <c r="BE191" i="50"/>
  <c r="BE128" i="50"/>
  <c r="BE130" i="50"/>
  <c r="BE132" i="50"/>
  <c r="BE134" i="50"/>
  <c r="BE136" i="50"/>
  <c r="BE138" i="50"/>
  <c r="BE140" i="50"/>
  <c r="BE142" i="50"/>
  <c r="BE144" i="50"/>
  <c r="BE146" i="50"/>
  <c r="BE148" i="50"/>
  <c r="BE150" i="50"/>
  <c r="BE152" i="50"/>
  <c r="BE154" i="50"/>
  <c r="BE156" i="50"/>
  <c r="BE158" i="50"/>
  <c r="BE160" i="50"/>
  <c r="BE162" i="50"/>
  <c r="BE164" i="50"/>
  <c r="BE166" i="50"/>
  <c r="BE168" i="50"/>
  <c r="BE170" i="50"/>
  <c r="BE172" i="50"/>
  <c r="BE174" i="50"/>
  <c r="BE176" i="50"/>
  <c r="BE178" i="50"/>
  <c r="BC187" i="50"/>
  <c r="BC185" i="50"/>
  <c r="BD187" i="50"/>
  <c r="BD192" i="50"/>
  <c r="BD193" i="50"/>
  <c r="BE179" i="50"/>
  <c r="BE181" i="50"/>
  <c r="BE183" i="50"/>
  <c r="BE185" i="50"/>
  <c r="BE187" i="50"/>
  <c r="BE197" i="50"/>
  <c r="BE194" i="50"/>
  <c r="BC192" i="50"/>
  <c r="BD195" i="50"/>
  <c r="BD197" i="50"/>
  <c r="BD199" i="50"/>
  <c r="BD201" i="50"/>
  <c r="BE203" i="50"/>
  <c r="BC210" i="50"/>
  <c r="BE217" i="50"/>
  <c r="BC222" i="50"/>
  <c r="BE229" i="50"/>
  <c r="BC234" i="50"/>
  <c r="BE241" i="50"/>
  <c r="BC246" i="50"/>
  <c r="BE253" i="50"/>
  <c r="BC258" i="50"/>
  <c r="E35" i="50"/>
  <c r="J26" i="50" s="1"/>
  <c r="BE201" i="50"/>
  <c r="BD210" i="50"/>
  <c r="BD215" i="50"/>
  <c r="BD222" i="50"/>
  <c r="BD227" i="50"/>
  <c r="BD234" i="50"/>
  <c r="BD239" i="50"/>
  <c r="BD246" i="50"/>
  <c r="BD251" i="50"/>
  <c r="BD258" i="50"/>
  <c r="G35" i="50"/>
  <c r="E19" i="50"/>
  <c r="G19" i="50" s="1"/>
  <c r="E52" i="50"/>
  <c r="G52" i="50" s="1"/>
  <c r="E66" i="50"/>
  <c r="G66" i="50" s="1"/>
  <c r="BC208" i="50"/>
  <c r="BE215" i="50"/>
  <c r="BC220" i="50"/>
  <c r="BE227" i="50"/>
  <c r="BC232" i="50"/>
  <c r="BE239" i="50"/>
  <c r="BC244" i="50"/>
  <c r="BE251" i="50"/>
  <c r="G12" i="50"/>
  <c r="F16" i="50"/>
  <c r="G16" i="50" s="1"/>
  <c r="E16" i="50"/>
  <c r="P3" i="50"/>
  <c r="K47" i="50"/>
  <c r="E49" i="50"/>
  <c r="G49" i="50" s="1"/>
  <c r="E60" i="50"/>
  <c r="G60" i="50" s="1"/>
  <c r="BE329" i="50"/>
  <c r="BE327" i="50"/>
  <c r="BE325" i="50"/>
  <c r="BE323" i="50"/>
  <c r="BE321" i="50"/>
  <c r="BE319" i="50"/>
  <c r="BE317" i="50"/>
  <c r="BE315" i="50"/>
  <c r="BE313" i="50"/>
  <c r="BE311" i="50"/>
  <c r="BE309" i="50"/>
  <c r="BE307" i="50"/>
  <c r="BE305" i="50"/>
  <c r="BE303" i="50"/>
  <c r="BE301" i="50"/>
  <c r="BE299" i="50"/>
  <c r="BE297" i="50"/>
  <c r="BE295" i="50"/>
  <c r="BE293" i="50"/>
  <c r="BE291" i="50"/>
  <c r="BE289" i="50"/>
  <c r="BE287" i="50"/>
  <c r="BE285" i="50"/>
  <c r="BE283" i="50"/>
  <c r="BE281" i="50"/>
  <c r="BE279" i="50"/>
  <c r="BE277" i="50"/>
  <c r="BE275" i="50"/>
  <c r="BE273" i="50"/>
  <c r="BE271" i="50"/>
  <c r="BE269" i="50"/>
  <c r="BE267" i="50"/>
  <c r="BE265" i="50"/>
  <c r="BD327" i="50"/>
  <c r="BD325" i="50"/>
  <c r="BD323" i="50"/>
  <c r="BD321" i="50"/>
  <c r="BD319" i="50"/>
  <c r="BD317" i="50"/>
  <c r="BD315" i="50"/>
  <c r="BD313" i="50"/>
  <c r="BD311" i="50"/>
  <c r="BD309" i="50"/>
  <c r="BD307" i="50"/>
  <c r="BD305" i="50"/>
  <c r="BD303" i="50"/>
  <c r="BD301" i="50"/>
  <c r="BD299" i="50"/>
  <c r="BD297" i="50"/>
  <c r="BD295" i="50"/>
  <c r="BD293" i="50"/>
  <c r="BD291" i="50"/>
  <c r="BD289" i="50"/>
  <c r="BD287" i="50"/>
  <c r="BD285" i="50"/>
  <c r="BD283" i="50"/>
  <c r="BD281" i="50"/>
  <c r="BD279" i="50"/>
  <c r="BD277" i="50"/>
  <c r="BD275" i="50"/>
  <c r="BD273" i="50"/>
  <c r="BD271" i="50"/>
  <c r="BD269" i="50"/>
  <c r="BD267" i="50"/>
  <c r="BD265" i="50"/>
  <c r="BD263" i="50"/>
  <c r="BD261" i="50"/>
  <c r="BC289" i="50"/>
  <c r="BC287" i="50"/>
  <c r="BC285" i="50"/>
  <c r="BC283" i="50"/>
  <c r="BC281" i="50"/>
  <c r="BC279" i="50"/>
  <c r="BC277" i="50"/>
  <c r="BC275" i="50"/>
  <c r="BC273" i="50"/>
  <c r="BC271" i="50"/>
  <c r="BC269" i="50"/>
  <c r="BC267" i="50"/>
  <c r="BC265" i="50"/>
  <c r="BC263" i="50"/>
  <c r="BC261" i="50"/>
  <c r="BC259" i="50"/>
  <c r="BC257" i="50"/>
  <c r="BC255" i="50"/>
  <c r="BC253" i="50"/>
  <c r="BC251" i="50"/>
  <c r="BC249" i="50"/>
  <c r="BC247" i="50"/>
  <c r="BC245" i="50"/>
  <c r="BC243" i="50"/>
  <c r="BC241" i="50"/>
  <c r="BC239" i="50"/>
  <c r="BC237" i="50"/>
  <c r="BC235" i="50"/>
  <c r="BC233" i="50"/>
  <c r="BC231" i="50"/>
  <c r="BC229" i="50"/>
  <c r="BC227" i="50"/>
  <c r="BC225" i="50"/>
  <c r="BC223" i="50"/>
  <c r="BC221" i="50"/>
  <c r="BC219" i="50"/>
  <c r="BC217" i="50"/>
  <c r="BC215" i="50"/>
  <c r="BC213" i="50"/>
  <c r="BC211" i="50"/>
  <c r="BC209" i="50"/>
  <c r="BE282" i="50"/>
  <c r="BE280" i="50"/>
  <c r="BE278" i="50"/>
  <c r="BE276" i="50"/>
  <c r="BE274" i="50"/>
  <c r="BE272" i="50"/>
  <c r="BE270" i="50"/>
  <c r="BE268" i="50"/>
  <c r="BE266" i="50"/>
  <c r="BE264" i="50"/>
  <c r="BE262" i="50"/>
  <c r="BE260" i="50"/>
  <c r="BE258" i="50"/>
  <c r="BE256" i="50"/>
  <c r="BE254" i="50"/>
  <c r="BE252" i="50"/>
  <c r="BE250" i="50"/>
  <c r="BE248" i="50"/>
  <c r="BE246" i="50"/>
  <c r="BE244" i="50"/>
  <c r="BE242" i="50"/>
  <c r="BE240" i="50"/>
  <c r="BE238" i="50"/>
  <c r="BE236" i="50"/>
  <c r="BE234" i="50"/>
  <c r="BE232" i="50"/>
  <c r="BE230" i="50"/>
  <c r="BE228" i="50"/>
  <c r="BE226" i="50"/>
  <c r="BE224" i="50"/>
  <c r="BE222" i="50"/>
  <c r="BE220" i="50"/>
  <c r="BE218" i="50"/>
  <c r="BE216" i="50"/>
  <c r="BE214" i="50"/>
  <c r="BE212" i="50"/>
  <c r="BE210" i="50"/>
  <c r="BE208" i="50"/>
  <c r="BE206" i="50"/>
  <c r="BE204" i="50"/>
  <c r="BE202" i="50"/>
  <c r="BD328" i="50"/>
  <c r="BD326" i="50"/>
  <c r="BD324" i="50"/>
  <c r="BD322" i="50"/>
  <c r="BD320" i="50"/>
  <c r="BD318" i="50"/>
  <c r="BD316" i="50"/>
  <c r="BD314" i="50"/>
  <c r="BD312" i="50"/>
  <c r="BD310" i="50"/>
  <c r="BD308" i="50"/>
  <c r="BD306" i="50"/>
  <c r="BD304" i="50"/>
  <c r="BD302" i="50"/>
  <c r="BD300" i="50"/>
  <c r="BD298" i="50"/>
  <c r="BD296" i="50"/>
  <c r="BD294" i="50"/>
  <c r="BD292" i="50"/>
  <c r="BD290" i="50"/>
  <c r="BD288" i="50"/>
  <c r="BD286" i="50"/>
  <c r="BD284" i="50"/>
  <c r="BD282" i="50"/>
  <c r="BD280" i="50"/>
  <c r="BD278" i="50"/>
  <c r="BD276" i="50"/>
  <c r="BD274" i="50"/>
  <c r="BD272" i="50"/>
  <c r="BD270" i="50"/>
  <c r="BD268" i="50"/>
  <c r="BD266" i="50"/>
  <c r="BD264" i="50"/>
  <c r="BC328" i="50"/>
  <c r="BC326" i="50"/>
  <c r="BC324" i="50"/>
  <c r="BC322" i="50"/>
  <c r="BC320" i="50"/>
  <c r="BC318" i="50"/>
  <c r="BC316" i="50"/>
  <c r="BC314" i="50"/>
  <c r="BC312" i="50"/>
  <c r="BC310" i="50"/>
  <c r="BC308" i="50"/>
  <c r="BC306" i="50"/>
  <c r="BC304" i="50"/>
  <c r="BC302" i="50"/>
  <c r="BC300" i="50"/>
  <c r="BC298" i="50"/>
  <c r="BC296" i="50"/>
  <c r="BC294" i="50"/>
  <c r="BC292" i="50"/>
  <c r="BC290" i="50"/>
  <c r="BC288" i="50"/>
  <c r="BC286" i="50"/>
  <c r="BC284" i="50"/>
  <c r="BC282" i="50"/>
  <c r="BC280" i="50"/>
  <c r="BC278" i="50"/>
  <c r="BC276" i="50"/>
  <c r="BC274" i="50"/>
  <c r="BC272" i="50"/>
  <c r="BC270" i="50"/>
  <c r="BC268" i="50"/>
  <c r="BC266" i="50"/>
  <c r="BC264" i="50"/>
  <c r="BC262" i="50"/>
  <c r="BC206" i="50"/>
  <c r="BD208" i="50"/>
  <c r="BD213" i="50"/>
  <c r="BD220" i="50"/>
  <c r="BD225" i="50"/>
  <c r="BD232" i="50"/>
  <c r="BD237" i="50"/>
  <c r="BD244" i="50"/>
  <c r="BD249" i="50"/>
  <c r="BD256" i="50"/>
  <c r="BE261" i="50"/>
  <c r="G59" i="50"/>
  <c r="F67" i="50"/>
  <c r="K60" i="50"/>
  <c r="G65" i="50"/>
  <c r="F15" i="50"/>
  <c r="G15" i="50" s="1"/>
  <c r="G27" i="50"/>
  <c r="F32" i="50"/>
  <c r="G32" i="50" s="1"/>
  <c r="E48" i="50"/>
  <c r="G48" i="50" s="1"/>
  <c r="E59" i="50"/>
  <c r="F13" i="50"/>
  <c r="F36" i="50"/>
  <c r="G36" i="50" s="1"/>
  <c r="E46" i="50"/>
  <c r="BC204" i="50"/>
  <c r="BD206" i="50"/>
  <c r="BE213" i="50"/>
  <c r="BC218" i="50"/>
  <c r="BE225" i="50"/>
  <c r="BC230" i="50"/>
  <c r="BE237" i="50"/>
  <c r="BC242" i="50"/>
  <c r="BE249" i="50"/>
  <c r="BC254" i="50"/>
  <c r="BC194" i="50"/>
  <c r="BC196" i="50"/>
  <c r="BC198" i="50"/>
  <c r="BC200" i="50"/>
  <c r="BC202" i="50"/>
  <c r="BD204" i="50"/>
  <c r="BD211" i="50"/>
  <c r="BD218" i="50"/>
  <c r="BD223" i="50"/>
  <c r="BD230" i="50"/>
  <c r="BD235" i="50"/>
  <c r="BD242" i="50"/>
  <c r="BD247" i="50"/>
  <c r="BD254" i="50"/>
  <c r="BD259" i="50"/>
  <c r="BD194" i="50"/>
  <c r="BD196" i="50"/>
  <c r="BD198" i="50"/>
  <c r="BD200" i="50"/>
  <c r="BD202" i="50"/>
  <c r="BE211" i="50"/>
  <c r="BC216" i="50"/>
  <c r="BE223" i="50"/>
  <c r="BC228" i="50"/>
  <c r="BE235" i="50"/>
  <c r="BC240" i="50"/>
  <c r="BE247" i="50"/>
  <c r="BC252" i="50"/>
  <c r="BE259" i="50"/>
  <c r="BE196" i="50"/>
  <c r="BE198" i="50"/>
  <c r="BE200" i="50"/>
  <c r="BD209" i="50"/>
  <c r="BD216" i="50"/>
  <c r="BD221" i="50"/>
  <c r="BD228" i="50"/>
  <c r="BD233" i="50"/>
  <c r="BD240" i="50"/>
  <c r="BD245" i="50"/>
  <c r="BD252" i="50"/>
  <c r="BD257" i="50"/>
  <c r="BD262" i="50"/>
  <c r="G39" i="50"/>
  <c r="E53" i="50"/>
  <c r="G53" i="50" s="1"/>
  <c r="E64" i="50"/>
  <c r="G64" i="50" s="1"/>
  <c r="E39" i="50"/>
  <c r="E41" i="50" s="1"/>
  <c r="E47" i="50"/>
  <c r="G47" i="50" s="1"/>
  <c r="E50" i="50"/>
  <c r="E61" i="50"/>
  <c r="BE371" i="50"/>
  <c r="BC207" i="50"/>
  <c r="BE209" i="50"/>
  <c r="BC214" i="50"/>
  <c r="BE221" i="50"/>
  <c r="BC226" i="50"/>
  <c r="BE233" i="50"/>
  <c r="BC238" i="50"/>
  <c r="BE245" i="50"/>
  <c r="BC250" i="50"/>
  <c r="BE257" i="50"/>
  <c r="S3" i="50"/>
  <c r="AS13" i="39" s="1"/>
  <c r="G50" i="50"/>
  <c r="E14" i="50"/>
  <c r="G14" i="50" s="1"/>
  <c r="BC205" i="50"/>
  <c r="BD207" i="50"/>
  <c r="BD214" i="50"/>
  <c r="BD219" i="50"/>
  <c r="BD226" i="50"/>
  <c r="BD231" i="50"/>
  <c r="BD238" i="50"/>
  <c r="BD243" i="50"/>
  <c r="BD250" i="50"/>
  <c r="BD255" i="50"/>
  <c r="E17" i="50"/>
  <c r="G17" i="50" s="1"/>
  <c r="G61" i="50"/>
  <c r="G18" i="50"/>
  <c r="M3" i="50"/>
  <c r="AN13" i="39" s="1"/>
  <c r="BC203" i="50"/>
  <c r="BD205" i="50"/>
  <c r="BE207" i="50"/>
  <c r="BC212" i="50"/>
  <c r="BE219" i="50"/>
  <c r="BC224" i="50"/>
  <c r="BE231" i="50"/>
  <c r="BC236" i="50"/>
  <c r="BE243" i="50"/>
  <c r="BC248" i="50"/>
  <c r="BE255" i="50"/>
  <c r="BC260" i="50"/>
  <c r="BC189" i="50"/>
  <c r="BC191" i="50"/>
  <c r="BC193" i="50"/>
  <c r="BC195" i="50"/>
  <c r="BC197" i="50"/>
  <c r="BC199" i="50"/>
  <c r="BC201" i="50"/>
  <c r="BD203" i="50"/>
  <c r="BE205" i="50"/>
  <c r="BD212" i="50"/>
  <c r="BD217" i="50"/>
  <c r="BD224" i="50"/>
  <c r="BD229" i="50"/>
  <c r="BD236" i="50"/>
  <c r="BD241" i="50"/>
  <c r="BD248" i="50"/>
  <c r="BD253" i="50"/>
  <c r="BD260" i="50"/>
  <c r="BE263" i="50"/>
  <c r="BC330" i="50"/>
  <c r="BC332" i="50"/>
  <c r="BC334" i="50"/>
  <c r="BC336" i="50"/>
  <c r="BC338" i="50"/>
  <c r="BC340" i="50"/>
  <c r="BC342" i="50"/>
  <c r="BC344" i="50"/>
  <c r="BC346" i="50"/>
  <c r="BC348" i="50"/>
  <c r="BC350" i="50"/>
  <c r="BC352" i="50"/>
  <c r="BC354" i="50"/>
  <c r="BC356" i="50"/>
  <c r="BC358" i="50"/>
  <c r="BC360" i="50"/>
  <c r="BC362" i="50"/>
  <c r="BC364" i="50"/>
  <c r="BC366" i="50"/>
  <c r="BC368" i="50"/>
  <c r="BC370" i="50"/>
  <c r="BD330" i="50"/>
  <c r="BD332" i="50"/>
  <c r="BD334" i="50"/>
  <c r="BD336" i="50"/>
  <c r="BD338" i="50"/>
  <c r="BD340" i="50"/>
  <c r="BD342" i="50"/>
  <c r="BD344" i="50"/>
  <c r="BD346" i="50"/>
  <c r="BD348" i="50"/>
  <c r="BD350" i="50"/>
  <c r="BD352" i="50"/>
  <c r="BD354" i="50"/>
  <c r="BD356" i="50"/>
  <c r="BD358" i="50"/>
  <c r="BD360" i="50"/>
  <c r="BD362" i="50"/>
  <c r="BD364" i="50"/>
  <c r="BD366" i="50"/>
  <c r="BD368" i="50"/>
  <c r="BD370" i="50"/>
  <c r="BE284" i="50"/>
  <c r="BE286" i="50"/>
  <c r="BE288" i="50"/>
  <c r="BE290" i="50"/>
  <c r="BE292" i="50"/>
  <c r="BE294" i="50"/>
  <c r="BE296" i="50"/>
  <c r="BE298" i="50"/>
  <c r="BE300" i="50"/>
  <c r="BE302" i="50"/>
  <c r="BE304" i="50"/>
  <c r="BE306" i="50"/>
  <c r="BE308" i="50"/>
  <c r="BE310" i="50"/>
  <c r="BE312" i="50"/>
  <c r="BE314" i="50"/>
  <c r="BE316" i="50"/>
  <c r="BE318" i="50"/>
  <c r="BE320" i="50"/>
  <c r="BE322" i="50"/>
  <c r="BE324" i="50"/>
  <c r="BE326" i="50"/>
  <c r="BE328" i="50"/>
  <c r="BE330" i="50"/>
  <c r="BE332" i="50"/>
  <c r="BE334" i="50"/>
  <c r="BE336" i="50"/>
  <c r="BE338" i="50"/>
  <c r="BE340" i="50"/>
  <c r="BE342" i="50"/>
  <c r="BE344" i="50"/>
  <c r="BE346" i="50"/>
  <c r="BE348" i="50"/>
  <c r="BE350" i="50"/>
  <c r="BE352" i="50"/>
  <c r="BE354" i="50"/>
  <c r="BE356" i="50"/>
  <c r="BE358" i="50"/>
  <c r="BE360" i="50"/>
  <c r="BE362" i="50"/>
  <c r="BE364" i="50"/>
  <c r="BE366" i="50"/>
  <c r="BE368" i="50"/>
  <c r="BE370" i="50"/>
  <c r="BC291" i="50"/>
  <c r="BC293" i="50"/>
  <c r="BC295" i="50"/>
  <c r="BC297" i="50"/>
  <c r="BC299" i="50"/>
  <c r="BC301" i="50"/>
  <c r="BC303" i="50"/>
  <c r="BC305" i="50"/>
  <c r="BC307" i="50"/>
  <c r="BC309" i="50"/>
  <c r="BC311" i="50"/>
  <c r="BC313" i="50"/>
  <c r="BC315" i="50"/>
  <c r="BC317" i="50"/>
  <c r="BC319" i="50"/>
  <c r="BC321" i="50"/>
  <c r="BC323" i="50"/>
  <c r="BC325" i="50"/>
  <c r="BC327" i="50"/>
  <c r="BC329" i="50"/>
  <c r="BC331" i="50"/>
  <c r="BC333" i="50"/>
  <c r="BC335" i="50"/>
  <c r="BC337" i="50"/>
  <c r="BC339" i="50"/>
  <c r="BC341" i="50"/>
  <c r="BC343" i="50"/>
  <c r="BC345" i="50"/>
  <c r="BC347" i="50"/>
  <c r="BC349" i="50"/>
  <c r="BC351" i="50"/>
  <c r="BC353" i="50"/>
  <c r="BC355" i="50"/>
  <c r="BC357" i="50"/>
  <c r="BC359" i="50"/>
  <c r="BC361" i="50"/>
  <c r="BC363" i="50"/>
  <c r="BC365" i="50"/>
  <c r="BC367" i="50"/>
  <c r="BC369" i="50"/>
  <c r="BC371" i="50"/>
  <c r="BD329" i="50"/>
  <c r="BD331" i="50"/>
  <c r="BD333" i="50"/>
  <c r="BD335" i="50"/>
  <c r="BD337" i="50"/>
  <c r="BD339" i="50"/>
  <c r="BD341" i="50"/>
  <c r="BD343" i="50"/>
  <c r="BD345" i="50"/>
  <c r="BD347" i="50"/>
  <c r="BD349" i="50"/>
  <c r="BD351" i="50"/>
  <c r="BD353" i="50"/>
  <c r="BD355" i="50"/>
  <c r="BD357" i="50"/>
  <c r="BD359" i="50"/>
  <c r="BD361" i="50"/>
  <c r="BD363" i="50"/>
  <c r="BD365" i="50"/>
  <c r="BD367" i="50"/>
  <c r="BD369" i="50"/>
  <c r="BD371" i="50"/>
  <c r="BE331" i="50"/>
  <c r="BE333" i="50"/>
  <c r="BE335" i="50"/>
  <c r="BE337" i="50"/>
  <c r="BE339" i="50"/>
  <c r="BE341" i="50"/>
  <c r="BE343" i="50"/>
  <c r="BE345" i="50"/>
  <c r="BE347" i="50"/>
  <c r="BE349" i="50"/>
  <c r="BE351" i="50"/>
  <c r="BE353" i="50"/>
  <c r="BE355" i="50"/>
  <c r="BE357" i="50"/>
  <c r="BE359" i="50"/>
  <c r="BE361" i="50"/>
  <c r="BE363" i="50"/>
  <c r="BE365" i="50"/>
  <c r="BE367" i="50"/>
  <c r="BE369" i="50"/>
  <c r="BD226" i="49"/>
  <c r="BD228" i="49"/>
  <c r="BD230" i="49"/>
  <c r="BD232" i="49"/>
  <c r="BD234" i="49"/>
  <c r="BD236" i="49"/>
  <c r="BD238" i="49"/>
  <c r="BD240" i="49"/>
  <c r="BD242" i="49"/>
  <c r="BD244" i="49"/>
  <c r="BD246" i="49"/>
  <c r="BD248" i="49"/>
  <c r="BD250" i="49"/>
  <c r="BE252" i="49"/>
  <c r="BC259" i="49"/>
  <c r="BE264" i="49"/>
  <c r="BD272" i="49"/>
  <c r="BC281" i="49"/>
  <c r="BE293" i="49"/>
  <c r="BC257" i="49"/>
  <c r="BC262" i="49"/>
  <c r="BC270" i="49"/>
  <c r="BC284" i="49"/>
  <c r="BC287" i="49"/>
  <c r="BC297" i="49"/>
  <c r="BC255" i="49"/>
  <c r="BD257" i="49"/>
  <c r="BE262" i="49"/>
  <c r="BC253" i="49"/>
  <c r="BD255" i="49"/>
  <c r="BD265" i="49"/>
  <c r="BD273" i="49"/>
  <c r="BD279" i="49"/>
  <c r="BC301" i="49"/>
  <c r="BC225" i="49"/>
  <c r="BC227" i="49"/>
  <c r="BC229" i="49"/>
  <c r="BC231" i="49"/>
  <c r="BC233" i="49"/>
  <c r="BC235" i="49"/>
  <c r="BC237" i="49"/>
  <c r="BC239" i="49"/>
  <c r="BC241" i="49"/>
  <c r="BC243" i="49"/>
  <c r="BC245" i="49"/>
  <c r="BC247" i="49"/>
  <c r="BC249" i="49"/>
  <c r="BC251" i="49"/>
  <c r="BD253" i="49"/>
  <c r="BC260" i="49"/>
  <c r="BC268" i="49"/>
  <c r="BD276" i="49"/>
  <c r="BD282" i="49"/>
  <c r="BE291" i="49"/>
  <c r="BD288" i="49"/>
  <c r="BC295" i="49"/>
  <c r="BC256" i="49"/>
  <c r="BE258" i="49"/>
  <c r="BC266" i="49"/>
  <c r="BC274" i="49"/>
  <c r="BC280" i="49"/>
  <c r="BC254" i="49"/>
  <c r="BD256" i="49"/>
  <c r="BE266" i="49"/>
  <c r="BD274" i="49"/>
  <c r="BC277" i="49"/>
  <c r="BC283" i="49"/>
  <c r="BC299" i="49"/>
  <c r="BE289" i="49"/>
  <c r="BC307" i="49"/>
  <c r="BC273" i="49"/>
  <c r="BD275" i="49"/>
  <c r="BE277" i="49"/>
  <c r="BC289" i="49"/>
  <c r="BC305" i="49"/>
  <c r="BC261" i="49"/>
  <c r="BC263" i="49"/>
  <c r="BC265" i="49"/>
  <c r="BC267" i="49"/>
  <c r="BC269" i="49"/>
  <c r="BD271" i="49"/>
  <c r="BE273" i="49"/>
  <c r="BC282" i="49"/>
  <c r="BD284" i="49"/>
  <c r="BC309" i="49"/>
  <c r="BE251" i="49"/>
  <c r="BE253" i="49"/>
  <c r="BE255" i="49"/>
  <c r="BE257" i="49"/>
  <c r="BE259" i="49"/>
  <c r="BE261" i="49"/>
  <c r="BE263" i="49"/>
  <c r="BE265" i="49"/>
  <c r="BE267" i="49"/>
  <c r="BE269" i="49"/>
  <c r="BC278" i="49"/>
  <c r="BD280" i="49"/>
  <c r="BE287" i="49"/>
  <c r="BC313" i="49"/>
  <c r="BC276" i="49"/>
  <c r="BD278" i="49"/>
  <c r="BD290" i="49"/>
  <c r="BC293" i="49"/>
  <c r="BC303" i="49"/>
  <c r="BD258" i="49"/>
  <c r="BD260" i="49"/>
  <c r="BD262" i="49"/>
  <c r="BD264" i="49"/>
  <c r="BD266" i="49"/>
  <c r="BD268" i="49"/>
  <c r="BD270" i="49"/>
  <c r="BC279" i="49"/>
  <c r="BD281" i="49"/>
  <c r="BE283" i="49"/>
  <c r="BC291" i="49"/>
  <c r="BC311" i="49"/>
  <c r="BC275" i="49"/>
  <c r="BD277" i="49"/>
  <c r="BE279" i="49"/>
  <c r="BD286" i="49"/>
  <c r="BC315" i="49"/>
  <c r="V13" i="49"/>
  <c r="G47" i="49"/>
  <c r="G26" i="49"/>
  <c r="G60" i="49"/>
  <c r="E19" i="49"/>
  <c r="G19" i="49" s="1"/>
  <c r="E40" i="49"/>
  <c r="G40" i="49" s="1"/>
  <c r="E47" i="49"/>
  <c r="E53" i="49"/>
  <c r="G53" i="49" s="1"/>
  <c r="E60" i="49"/>
  <c r="E49" i="49"/>
  <c r="G49" i="49" s="1"/>
  <c r="E62" i="49"/>
  <c r="G62" i="49" s="1"/>
  <c r="F66" i="49"/>
  <c r="G66" i="49" s="1"/>
  <c r="E13" i="49"/>
  <c r="G13" i="49" s="1"/>
  <c r="E15" i="49"/>
  <c r="G15" i="49" s="1"/>
  <c r="F17" i="49"/>
  <c r="G17" i="49" s="1"/>
  <c r="E34" i="49"/>
  <c r="E41" i="49" s="1"/>
  <c r="E36" i="49"/>
  <c r="G36" i="49" s="1"/>
  <c r="F51" i="49"/>
  <c r="G51" i="49" s="1"/>
  <c r="F64" i="49"/>
  <c r="G64" i="49" s="1"/>
  <c r="E26" i="49"/>
  <c r="E38" i="49"/>
  <c r="G38" i="49" s="1"/>
  <c r="BC286" i="49"/>
  <c r="BC288" i="49"/>
  <c r="BC290" i="49"/>
  <c r="BC292" i="49"/>
  <c r="BC294" i="49"/>
  <c r="BC296" i="49"/>
  <c r="BC298" i="49"/>
  <c r="BC300" i="49"/>
  <c r="BC302" i="49"/>
  <c r="BC304" i="49"/>
  <c r="BC306" i="49"/>
  <c r="BC308" i="49"/>
  <c r="BC310" i="49"/>
  <c r="BC312" i="49"/>
  <c r="BC314" i="49"/>
  <c r="BC316" i="49"/>
  <c r="BC318" i="49"/>
  <c r="BC320" i="49"/>
  <c r="BC322" i="49"/>
  <c r="BC324" i="49"/>
  <c r="BC326" i="49"/>
  <c r="BC328" i="49"/>
  <c r="BC330" i="49"/>
  <c r="BC332" i="49"/>
  <c r="BC334" i="49"/>
  <c r="BC336" i="49"/>
  <c r="BC338" i="49"/>
  <c r="BC340" i="49"/>
  <c r="BC342" i="49"/>
  <c r="BC344" i="49"/>
  <c r="BC346" i="49"/>
  <c r="BC348" i="49"/>
  <c r="BC350" i="49"/>
  <c r="BC352" i="49"/>
  <c r="BC354" i="49"/>
  <c r="BC356" i="49"/>
  <c r="BC358" i="49"/>
  <c r="BC360" i="49"/>
  <c r="BC362" i="49"/>
  <c r="BC364" i="49"/>
  <c r="BC366" i="49"/>
  <c r="BC368" i="49"/>
  <c r="BC370" i="49"/>
  <c r="BD292" i="49"/>
  <c r="BD294" i="49"/>
  <c r="BD296" i="49"/>
  <c r="BD298" i="49"/>
  <c r="BD300" i="49"/>
  <c r="BD302" i="49"/>
  <c r="BD304" i="49"/>
  <c r="BD306" i="49"/>
  <c r="BD308" i="49"/>
  <c r="BD310" i="49"/>
  <c r="BD312" i="49"/>
  <c r="BD314" i="49"/>
  <c r="BD316" i="49"/>
  <c r="BD318" i="49"/>
  <c r="BD320" i="49"/>
  <c r="BD322" i="49"/>
  <c r="BD324" i="49"/>
  <c r="BD326" i="49"/>
  <c r="BD328" i="49"/>
  <c r="BD330" i="49"/>
  <c r="BD332" i="49"/>
  <c r="BD334" i="49"/>
  <c r="BD336" i="49"/>
  <c r="BD338" i="49"/>
  <c r="BD340" i="49"/>
  <c r="BD342" i="49"/>
  <c r="BD344" i="49"/>
  <c r="BD346" i="49"/>
  <c r="BD348" i="49"/>
  <c r="BD350" i="49"/>
  <c r="BD352" i="49"/>
  <c r="BD354" i="49"/>
  <c r="BD356" i="49"/>
  <c r="BD358" i="49"/>
  <c r="BD360" i="49"/>
  <c r="BD362" i="49"/>
  <c r="BD364" i="49"/>
  <c r="BD366" i="49"/>
  <c r="BD368" i="49"/>
  <c r="BD370" i="49"/>
  <c r="BE270" i="49"/>
  <c r="BE272" i="49"/>
  <c r="BE274" i="49"/>
  <c r="BE276" i="49"/>
  <c r="BE278" i="49"/>
  <c r="BE280" i="49"/>
  <c r="BE282" i="49"/>
  <c r="BE284" i="49"/>
  <c r="BE286" i="49"/>
  <c r="BE288" i="49"/>
  <c r="BE290" i="49"/>
  <c r="BE292" i="49"/>
  <c r="BE294" i="49"/>
  <c r="BE296" i="49"/>
  <c r="BE298" i="49"/>
  <c r="BE300" i="49"/>
  <c r="BE302" i="49"/>
  <c r="BE304" i="49"/>
  <c r="BE306" i="49"/>
  <c r="BE308" i="49"/>
  <c r="BE310" i="49"/>
  <c r="BE312" i="49"/>
  <c r="BE314" i="49"/>
  <c r="BE316" i="49"/>
  <c r="BE318" i="49"/>
  <c r="BE320" i="49"/>
  <c r="BE322" i="49"/>
  <c r="BE324" i="49"/>
  <c r="BE326" i="49"/>
  <c r="BE328" i="49"/>
  <c r="BE330" i="49"/>
  <c r="BE332" i="49"/>
  <c r="BE334" i="49"/>
  <c r="BE336" i="49"/>
  <c r="BE338" i="49"/>
  <c r="BE340" i="49"/>
  <c r="BE342" i="49"/>
  <c r="BE344" i="49"/>
  <c r="BE346" i="49"/>
  <c r="BE348" i="49"/>
  <c r="BE350" i="49"/>
  <c r="BE352" i="49"/>
  <c r="BE354" i="49"/>
  <c r="BE356" i="49"/>
  <c r="BE358" i="49"/>
  <c r="BE360" i="49"/>
  <c r="BE362" i="49"/>
  <c r="BE364" i="49"/>
  <c r="BE366" i="49"/>
  <c r="BE368" i="49"/>
  <c r="BE370" i="49"/>
  <c r="F14" i="49"/>
  <c r="G14" i="49" s="1"/>
  <c r="E16" i="49"/>
  <c r="G16" i="49" s="1"/>
  <c r="F18" i="49"/>
  <c r="G18" i="49" s="1"/>
  <c r="F35" i="49"/>
  <c r="G35" i="49" s="1"/>
  <c r="F39" i="49"/>
  <c r="G39" i="49" s="1"/>
  <c r="F46" i="49"/>
  <c r="F48" i="49"/>
  <c r="G48" i="49" s="1"/>
  <c r="F50" i="49"/>
  <c r="G50" i="49" s="1"/>
  <c r="F59" i="49"/>
  <c r="F61" i="49"/>
  <c r="G61" i="49" s="1"/>
  <c r="F63" i="49"/>
  <c r="G63" i="49" s="1"/>
  <c r="E65" i="49"/>
  <c r="G65" i="49" s="1"/>
  <c r="E52" i="49"/>
  <c r="E54" i="49" s="1"/>
  <c r="BC317" i="49"/>
  <c r="BC319" i="49"/>
  <c r="BC321" i="49"/>
  <c r="BC323" i="49"/>
  <c r="BC325" i="49"/>
  <c r="BC327" i="49"/>
  <c r="BC329" i="49"/>
  <c r="BC331" i="49"/>
  <c r="BC333" i="49"/>
  <c r="BC335" i="49"/>
  <c r="BC337" i="49"/>
  <c r="BC339" i="49"/>
  <c r="BC341" i="49"/>
  <c r="BC343" i="49"/>
  <c r="BC345" i="49"/>
  <c r="BC347" i="49"/>
  <c r="BC349" i="49"/>
  <c r="BC351" i="49"/>
  <c r="BC353" i="49"/>
  <c r="BC355" i="49"/>
  <c r="BC357" i="49"/>
  <c r="BC359" i="49"/>
  <c r="BC361" i="49"/>
  <c r="BC363" i="49"/>
  <c r="BC365" i="49"/>
  <c r="BC367" i="49"/>
  <c r="BC369" i="49"/>
  <c r="BC371" i="49"/>
  <c r="BD285" i="49"/>
  <c r="BD287" i="49"/>
  <c r="BD289" i="49"/>
  <c r="BD291" i="49"/>
  <c r="BD293" i="49"/>
  <c r="BD295" i="49"/>
  <c r="BD297" i="49"/>
  <c r="BD299" i="49"/>
  <c r="BD301" i="49"/>
  <c r="BD303" i="49"/>
  <c r="BD305" i="49"/>
  <c r="BD307" i="49"/>
  <c r="BD309" i="49"/>
  <c r="BD311" i="49"/>
  <c r="BD313" i="49"/>
  <c r="BD315" i="49"/>
  <c r="BD317" i="49"/>
  <c r="BD319" i="49"/>
  <c r="BD321" i="49"/>
  <c r="BD323" i="49"/>
  <c r="BD325" i="49"/>
  <c r="BD327" i="49"/>
  <c r="BD329" i="49"/>
  <c r="BD331" i="49"/>
  <c r="BD333" i="49"/>
  <c r="BD335" i="49"/>
  <c r="BD337" i="49"/>
  <c r="BD339" i="49"/>
  <c r="BD341" i="49"/>
  <c r="BD343" i="49"/>
  <c r="BD345" i="49"/>
  <c r="BD347" i="49"/>
  <c r="BD349" i="49"/>
  <c r="BD351" i="49"/>
  <c r="BD353" i="49"/>
  <c r="BD355" i="49"/>
  <c r="BD357" i="49"/>
  <c r="BD359" i="49"/>
  <c r="BD361" i="49"/>
  <c r="BD363" i="49"/>
  <c r="BD365" i="49"/>
  <c r="BD367" i="49"/>
  <c r="BD369" i="49"/>
  <c r="BD371" i="49"/>
  <c r="BE295" i="49"/>
  <c r="BE297" i="49"/>
  <c r="BE299" i="49"/>
  <c r="BE301" i="49"/>
  <c r="BE303" i="49"/>
  <c r="BE305" i="49"/>
  <c r="BE307" i="49"/>
  <c r="BE309" i="49"/>
  <c r="BE311" i="49"/>
  <c r="BE315" i="49"/>
  <c r="BE317" i="49"/>
  <c r="BE319" i="49"/>
  <c r="BE321" i="49"/>
  <c r="BE323" i="49"/>
  <c r="BE325" i="49"/>
  <c r="BE327" i="49"/>
  <c r="BE329" i="49"/>
  <c r="BE331" i="49"/>
  <c r="BE333" i="49"/>
  <c r="BE335" i="49"/>
  <c r="BE337" i="49"/>
  <c r="BE339" i="49"/>
  <c r="BE341" i="49"/>
  <c r="BE343" i="49"/>
  <c r="BE345" i="49"/>
  <c r="BE347" i="49"/>
  <c r="BE349" i="49"/>
  <c r="BE351" i="49"/>
  <c r="BE353" i="49"/>
  <c r="BE355" i="49"/>
  <c r="BE357" i="49"/>
  <c r="BE359" i="49"/>
  <c r="BE361" i="49"/>
  <c r="BE363" i="49"/>
  <c r="BE365" i="49"/>
  <c r="BE367" i="49"/>
  <c r="BE369" i="49"/>
  <c r="BC113" i="48"/>
  <c r="BD116" i="48"/>
  <c r="BD131" i="48"/>
  <c r="BD162" i="48"/>
  <c r="BD190" i="48"/>
  <c r="BC103" i="48"/>
  <c r="BD108" i="48"/>
  <c r="BD119" i="48"/>
  <c r="BD125" i="48"/>
  <c r="BD166" i="48"/>
  <c r="BD194" i="48"/>
  <c r="BD228" i="48"/>
  <c r="BC71" i="48"/>
  <c r="BC73" i="48"/>
  <c r="BC75" i="48"/>
  <c r="BC77" i="48"/>
  <c r="BC79" i="48"/>
  <c r="BC81" i="48"/>
  <c r="BC83" i="48"/>
  <c r="BC85" i="48"/>
  <c r="BC87" i="48"/>
  <c r="BC89" i="48"/>
  <c r="BC91" i="48"/>
  <c r="BC93" i="48"/>
  <c r="BC95" i="48"/>
  <c r="BC97" i="48"/>
  <c r="BC99" i="48"/>
  <c r="BC101" i="48"/>
  <c r="BD103" i="48"/>
  <c r="BC106" i="48"/>
  <c r="BC111" i="48"/>
  <c r="BD152" i="48"/>
  <c r="BD180" i="48"/>
  <c r="BD198" i="48"/>
  <c r="BD209" i="48"/>
  <c r="BD71" i="48"/>
  <c r="BD73" i="48"/>
  <c r="BD75" i="48"/>
  <c r="BD77" i="48"/>
  <c r="BD79" i="48"/>
  <c r="BD81" i="48"/>
  <c r="BD83" i="48"/>
  <c r="BD85" i="48"/>
  <c r="BD87" i="48"/>
  <c r="BD89" i="48"/>
  <c r="BD91" i="48"/>
  <c r="BD93" i="48"/>
  <c r="BD95" i="48"/>
  <c r="BD97" i="48"/>
  <c r="BD99" i="48"/>
  <c r="BD101" i="48"/>
  <c r="BD106" i="48"/>
  <c r="BD111" i="48"/>
  <c r="BC117" i="48"/>
  <c r="BD142" i="48"/>
  <c r="BD170" i="48"/>
  <c r="BD221" i="48"/>
  <c r="BE71" i="48"/>
  <c r="BE73" i="48"/>
  <c r="BE75" i="48"/>
  <c r="BE77" i="48"/>
  <c r="BE79" i="48"/>
  <c r="BE81" i="48"/>
  <c r="BE83" i="48"/>
  <c r="BE85" i="48"/>
  <c r="BE87" i="48"/>
  <c r="BE89" i="48"/>
  <c r="BE91" i="48"/>
  <c r="BE93" i="48"/>
  <c r="BE95" i="48"/>
  <c r="BE97" i="48"/>
  <c r="BE99" i="48"/>
  <c r="BE101" i="48"/>
  <c r="BD117" i="48"/>
  <c r="BD139" i="48"/>
  <c r="BD156" i="48"/>
  <c r="BD188" i="48"/>
  <c r="BD202" i="48"/>
  <c r="BC109" i="48"/>
  <c r="BD120" i="48"/>
  <c r="BC123" i="48"/>
  <c r="BD136" i="48"/>
  <c r="BD146" i="48"/>
  <c r="BD174" i="48"/>
  <c r="BD104" i="48"/>
  <c r="BD109" i="48"/>
  <c r="BD133" i="48"/>
  <c r="BD164" i="48"/>
  <c r="BD192" i="48"/>
  <c r="BC107" i="48"/>
  <c r="BD112" i="48"/>
  <c r="BC115" i="48"/>
  <c r="BD130" i="48"/>
  <c r="BD150" i="48"/>
  <c r="BD178" i="48"/>
  <c r="BC72" i="48"/>
  <c r="BC74" i="48"/>
  <c r="BC76" i="48"/>
  <c r="BC78" i="48"/>
  <c r="BC80" i="48"/>
  <c r="BC82" i="48"/>
  <c r="BC84" i="48"/>
  <c r="BC86" i="48"/>
  <c r="BC88" i="48"/>
  <c r="BC90" i="48"/>
  <c r="BC92" i="48"/>
  <c r="BC94" i="48"/>
  <c r="BC96" i="48"/>
  <c r="BC98" i="48"/>
  <c r="BC100" i="48"/>
  <c r="BC102" i="48"/>
  <c r="BD107" i="48"/>
  <c r="BD118" i="48"/>
  <c r="BD127" i="48"/>
  <c r="BD140" i="48"/>
  <c r="BD168" i="48"/>
  <c r="BD72" i="48"/>
  <c r="BD74" i="48"/>
  <c r="BD76" i="48"/>
  <c r="BD78" i="48"/>
  <c r="BD80" i="48"/>
  <c r="BD82" i="48"/>
  <c r="BD84" i="48"/>
  <c r="BD86" i="48"/>
  <c r="BD88" i="48"/>
  <c r="BD90" i="48"/>
  <c r="BD92" i="48"/>
  <c r="BD94" i="48"/>
  <c r="BD96" i="48"/>
  <c r="BD98" i="48"/>
  <c r="BD100" i="48"/>
  <c r="BD102" i="48"/>
  <c r="BC121" i="48"/>
  <c r="BD124" i="48"/>
  <c r="BD137" i="48"/>
  <c r="BD154" i="48"/>
  <c r="BD186" i="48"/>
  <c r="BD200" i="48"/>
  <c r="BE72" i="48"/>
  <c r="BE74" i="48"/>
  <c r="BE76" i="48"/>
  <c r="BE78" i="48"/>
  <c r="BE80" i="48"/>
  <c r="BE82" i="48"/>
  <c r="BE84" i="48"/>
  <c r="BE86" i="48"/>
  <c r="BE88" i="48"/>
  <c r="BE90" i="48"/>
  <c r="BE92" i="48"/>
  <c r="BE96" i="48"/>
  <c r="BE98" i="48"/>
  <c r="BE100" i="48"/>
  <c r="BD105" i="48"/>
  <c r="BD110" i="48"/>
  <c r="BD121" i="48"/>
  <c r="BD134" i="48"/>
  <c r="BD144" i="48"/>
  <c r="BD232" i="48"/>
  <c r="BC104" i="48"/>
  <c r="BD114" i="48"/>
  <c r="BD122" i="48"/>
  <c r="BD160" i="48"/>
  <c r="BD184" i="48"/>
  <c r="BC105" i="48"/>
  <c r="BD115" i="48"/>
  <c r="BD123" i="48"/>
  <c r="BD126" i="48"/>
  <c r="BD129" i="48"/>
  <c r="BD132" i="48"/>
  <c r="BD135" i="48"/>
  <c r="BD138" i="48"/>
  <c r="BD141" i="48"/>
  <c r="BD158" i="48"/>
  <c r="BD182" i="48"/>
  <c r="BD233" i="48"/>
  <c r="BD196" i="48"/>
  <c r="S3" i="48"/>
  <c r="AS11" i="39" s="1"/>
  <c r="BC110" i="48"/>
  <c r="BC112" i="48"/>
  <c r="BC114" i="48"/>
  <c r="BC116" i="48"/>
  <c r="BC118" i="48"/>
  <c r="BC120" i="48"/>
  <c r="BC122" i="48"/>
  <c r="BC124" i="48"/>
  <c r="BC126" i="48"/>
  <c r="BC128" i="48"/>
  <c r="BC130" i="48"/>
  <c r="BC132" i="48"/>
  <c r="BC134" i="48"/>
  <c r="BC136" i="48"/>
  <c r="BC138" i="48"/>
  <c r="BC140" i="48"/>
  <c r="BC142" i="48"/>
  <c r="BC144" i="48"/>
  <c r="BC146" i="48"/>
  <c r="BC148" i="48"/>
  <c r="BC150" i="48"/>
  <c r="BC152" i="48"/>
  <c r="BC154" i="48"/>
  <c r="BC156" i="48"/>
  <c r="BC158" i="48"/>
  <c r="BC160" i="48"/>
  <c r="BC162" i="48"/>
  <c r="BC164" i="48"/>
  <c r="BC166" i="48"/>
  <c r="BC168" i="48"/>
  <c r="BC170" i="48"/>
  <c r="BC172" i="48"/>
  <c r="BC174" i="48"/>
  <c r="BC176" i="48"/>
  <c r="BC178" i="48"/>
  <c r="BC180" i="48"/>
  <c r="BC182" i="48"/>
  <c r="BC184" i="48"/>
  <c r="BC186" i="48"/>
  <c r="BC188" i="48"/>
  <c r="BC190" i="48"/>
  <c r="BC192" i="48"/>
  <c r="BC194" i="48"/>
  <c r="BC196" i="48"/>
  <c r="BC198" i="48"/>
  <c r="BC200" i="48"/>
  <c r="BC202" i="48"/>
  <c r="BD204" i="48"/>
  <c r="BE211" i="48"/>
  <c r="BC216" i="48"/>
  <c r="BE223" i="48"/>
  <c r="BC228" i="48"/>
  <c r="BE108" i="48"/>
  <c r="BE116" i="48"/>
  <c r="BE124" i="48"/>
  <c r="BE132" i="48"/>
  <c r="BE140" i="48"/>
  <c r="BE142" i="48"/>
  <c r="BE144" i="48"/>
  <c r="BE146" i="48"/>
  <c r="BE154" i="48"/>
  <c r="BE156" i="48"/>
  <c r="BE158" i="48"/>
  <c r="BE160" i="48"/>
  <c r="BE162" i="48"/>
  <c r="BE164" i="48"/>
  <c r="BE166" i="48"/>
  <c r="BE168" i="48"/>
  <c r="BE170" i="48"/>
  <c r="BE172" i="48"/>
  <c r="BE174" i="48"/>
  <c r="BE176" i="48"/>
  <c r="BE178" i="48"/>
  <c r="BE180" i="48"/>
  <c r="BE182" i="48"/>
  <c r="BE184" i="48"/>
  <c r="BE186" i="48"/>
  <c r="BE188" i="48"/>
  <c r="BE190" i="48"/>
  <c r="BE192" i="48"/>
  <c r="BE194" i="48"/>
  <c r="BE196" i="48"/>
  <c r="BE198" i="48"/>
  <c r="BE200" i="48"/>
  <c r="BE209" i="48"/>
  <c r="BC214" i="48"/>
  <c r="BE221" i="48"/>
  <c r="BC226" i="48"/>
  <c r="BE233" i="48"/>
  <c r="BC236" i="48"/>
  <c r="BD239" i="48"/>
  <c r="BC242" i="48"/>
  <c r="BD245" i="48"/>
  <c r="BC248" i="48"/>
  <c r="E39" i="48"/>
  <c r="G39" i="48" s="1"/>
  <c r="E47" i="48"/>
  <c r="G47" i="48" s="1"/>
  <c r="E50" i="48"/>
  <c r="G50" i="48" s="1"/>
  <c r="BE104" i="48"/>
  <c r="BE112" i="48"/>
  <c r="BE120" i="48"/>
  <c r="BE128" i="48"/>
  <c r="BE136" i="48"/>
  <c r="BE152" i="48"/>
  <c r="E61" i="48"/>
  <c r="G61" i="48" s="1"/>
  <c r="BE371" i="48"/>
  <c r="BD207" i="48"/>
  <c r="BD214" i="48"/>
  <c r="BD219" i="48"/>
  <c r="BD226" i="48"/>
  <c r="BD231" i="48"/>
  <c r="E17" i="48"/>
  <c r="G17" i="48" s="1"/>
  <c r="BE102" i="48"/>
  <c r="BE110" i="48"/>
  <c r="BE118" i="48"/>
  <c r="BE126" i="48"/>
  <c r="BE134" i="48"/>
  <c r="BE150" i="48"/>
  <c r="BE325" i="48"/>
  <c r="BC205" i="48"/>
  <c r="BE207" i="48"/>
  <c r="BC212" i="48"/>
  <c r="BE219" i="48"/>
  <c r="BC224" i="48"/>
  <c r="BE231" i="48"/>
  <c r="G14" i="48"/>
  <c r="E14" i="48"/>
  <c r="BE106" i="48"/>
  <c r="BE114" i="48"/>
  <c r="BE122" i="48"/>
  <c r="BE130" i="48"/>
  <c r="BE138" i="48"/>
  <c r="BE148" i="48"/>
  <c r="G18" i="48"/>
  <c r="E51" i="48"/>
  <c r="G51" i="48" s="1"/>
  <c r="BC203" i="48"/>
  <c r="BD205" i="48"/>
  <c r="BD212" i="48"/>
  <c r="BD217" i="48"/>
  <c r="BD224" i="48"/>
  <c r="BD229" i="48"/>
  <c r="BC125" i="48"/>
  <c r="BC127" i="48"/>
  <c r="BC129" i="48"/>
  <c r="BC131" i="48"/>
  <c r="BC133" i="48"/>
  <c r="BC135" i="48"/>
  <c r="BC137" i="48"/>
  <c r="BC139" i="48"/>
  <c r="BC141" i="48"/>
  <c r="BC143" i="48"/>
  <c r="BC145" i="48"/>
  <c r="BC147" i="48"/>
  <c r="BC149" i="48"/>
  <c r="BC151" i="48"/>
  <c r="BC153" i="48"/>
  <c r="BC155" i="48"/>
  <c r="BC157" i="48"/>
  <c r="BC159" i="48"/>
  <c r="BC161" i="48"/>
  <c r="BC163" i="48"/>
  <c r="BC165" i="48"/>
  <c r="BC167" i="48"/>
  <c r="BC169" i="48"/>
  <c r="BC171" i="48"/>
  <c r="BC173" i="48"/>
  <c r="BC175" i="48"/>
  <c r="BC177" i="48"/>
  <c r="BC179" i="48"/>
  <c r="BC181" i="48"/>
  <c r="BC183" i="48"/>
  <c r="BC185" i="48"/>
  <c r="BC187" i="48"/>
  <c r="BC189" i="48"/>
  <c r="BC191" i="48"/>
  <c r="BC193" i="48"/>
  <c r="BC195" i="48"/>
  <c r="BC197" i="48"/>
  <c r="BC199" i="48"/>
  <c r="BC201" i="48"/>
  <c r="BD203" i="48"/>
  <c r="BE205" i="48"/>
  <c r="BC210" i="48"/>
  <c r="BE217" i="48"/>
  <c r="BC222" i="48"/>
  <c r="BE229" i="48"/>
  <c r="BC234" i="48"/>
  <c r="BD237" i="48"/>
  <c r="BC240" i="48"/>
  <c r="BD243" i="48"/>
  <c r="BC246" i="48"/>
  <c r="G65" i="48"/>
  <c r="BD143" i="48"/>
  <c r="BD145" i="48"/>
  <c r="BD147" i="48"/>
  <c r="BD149" i="48"/>
  <c r="BD151" i="48"/>
  <c r="BD153" i="48"/>
  <c r="BD155" i="48"/>
  <c r="BD157" i="48"/>
  <c r="BD159" i="48"/>
  <c r="BD161" i="48"/>
  <c r="BD163" i="48"/>
  <c r="BD165" i="48"/>
  <c r="BD167" i="48"/>
  <c r="BD169" i="48"/>
  <c r="BD171" i="48"/>
  <c r="BD173" i="48"/>
  <c r="BD175" i="48"/>
  <c r="BD177" i="48"/>
  <c r="BD179" i="48"/>
  <c r="BD181" i="48"/>
  <c r="BD183" i="48"/>
  <c r="BD185" i="48"/>
  <c r="BD187" i="48"/>
  <c r="BD189" i="48"/>
  <c r="BD191" i="48"/>
  <c r="BD193" i="48"/>
  <c r="BD195" i="48"/>
  <c r="BD197" i="48"/>
  <c r="BD199" i="48"/>
  <c r="BD201" i="48"/>
  <c r="BE203" i="48"/>
  <c r="BD210" i="48"/>
  <c r="BD215" i="48"/>
  <c r="BD222" i="48"/>
  <c r="BD227" i="48"/>
  <c r="BE105" i="48"/>
  <c r="BE113" i="48"/>
  <c r="BE121" i="48"/>
  <c r="BE127" i="48"/>
  <c r="BE129" i="48"/>
  <c r="BE131" i="48"/>
  <c r="BE133" i="48"/>
  <c r="BE135" i="48"/>
  <c r="BE143" i="48"/>
  <c r="BE145" i="48"/>
  <c r="BE147" i="48"/>
  <c r="BE149" i="48"/>
  <c r="BE151" i="48"/>
  <c r="BE153" i="48"/>
  <c r="BE155" i="48"/>
  <c r="BE157" i="48"/>
  <c r="BE159" i="48"/>
  <c r="BE161" i="48"/>
  <c r="BE163" i="48"/>
  <c r="BE165" i="48"/>
  <c r="BE167" i="48"/>
  <c r="BE169" i="48"/>
  <c r="BE171" i="48"/>
  <c r="BE173" i="48"/>
  <c r="BE175" i="48"/>
  <c r="BE177" i="48"/>
  <c r="BE179" i="48"/>
  <c r="BE181" i="48"/>
  <c r="BE183" i="48"/>
  <c r="BE185" i="48"/>
  <c r="BE187" i="48"/>
  <c r="BE189" i="48"/>
  <c r="BE191" i="48"/>
  <c r="BE193" i="48"/>
  <c r="BE195" i="48"/>
  <c r="BE197" i="48"/>
  <c r="BE199" i="48"/>
  <c r="BE201" i="48"/>
  <c r="BC208" i="48"/>
  <c r="BE215" i="48"/>
  <c r="BC220" i="48"/>
  <c r="BE227" i="48"/>
  <c r="BC232" i="48"/>
  <c r="F67" i="48"/>
  <c r="K60" i="48"/>
  <c r="BE109" i="48"/>
  <c r="BE117" i="48"/>
  <c r="BE125" i="48"/>
  <c r="BE141" i="48"/>
  <c r="E19" i="48"/>
  <c r="G19" i="48" s="1"/>
  <c r="E52" i="48"/>
  <c r="G52" i="48" s="1"/>
  <c r="G63" i="48"/>
  <c r="E66" i="48"/>
  <c r="G66" i="48" s="1"/>
  <c r="BE335" i="48"/>
  <c r="BD208" i="48"/>
  <c r="BD213" i="48"/>
  <c r="BD220" i="48"/>
  <c r="BD225" i="48"/>
  <c r="G40" i="48"/>
  <c r="F15" i="48"/>
  <c r="G15" i="48" s="1"/>
  <c r="F32" i="48"/>
  <c r="G32" i="48" s="1"/>
  <c r="E35" i="48"/>
  <c r="G35" i="48" s="1"/>
  <c r="E48" i="48"/>
  <c r="G48" i="48" s="1"/>
  <c r="E59" i="48"/>
  <c r="G59" i="48" s="1"/>
  <c r="BE107" i="48"/>
  <c r="BE115" i="48"/>
  <c r="BE123" i="48"/>
  <c r="BE139" i="48"/>
  <c r="F16" i="48"/>
  <c r="G16" i="48" s="1"/>
  <c r="E16" i="48"/>
  <c r="P3" i="48"/>
  <c r="K47" i="48"/>
  <c r="BE309" i="48"/>
  <c r="BE307" i="48"/>
  <c r="BE305" i="48"/>
  <c r="BE303" i="48"/>
  <c r="BE301" i="48"/>
  <c r="BE299" i="48"/>
  <c r="BE297" i="48"/>
  <c r="BE295" i="48"/>
  <c r="BE293" i="48"/>
  <c r="BE291" i="48"/>
  <c r="BE289" i="48"/>
  <c r="BE287" i="48"/>
  <c r="BE285" i="48"/>
  <c r="BE283" i="48"/>
  <c r="BE281" i="48"/>
  <c r="BE279" i="48"/>
  <c r="BE277" i="48"/>
  <c r="BE275" i="48"/>
  <c r="BE273" i="48"/>
  <c r="BE271" i="48"/>
  <c r="BE269" i="48"/>
  <c r="BE267" i="48"/>
  <c r="BE265" i="48"/>
  <c r="BE263" i="48"/>
  <c r="BE261" i="48"/>
  <c r="BE259" i="48"/>
  <c r="BE257" i="48"/>
  <c r="BE255" i="48"/>
  <c r="BE253" i="48"/>
  <c r="BE251" i="48"/>
  <c r="BE249" i="48"/>
  <c r="BE247" i="48"/>
  <c r="BE245" i="48"/>
  <c r="BE243" i="48"/>
  <c r="BE241" i="48"/>
  <c r="BE239" i="48"/>
  <c r="BE237" i="48"/>
  <c r="BE235" i="48"/>
  <c r="BD325" i="48"/>
  <c r="BD323" i="48"/>
  <c r="BD321" i="48"/>
  <c r="BD319" i="48"/>
  <c r="BD317" i="48"/>
  <c r="BD315" i="48"/>
  <c r="BD313" i="48"/>
  <c r="BD311" i="48"/>
  <c r="BD309" i="48"/>
  <c r="BD307" i="48"/>
  <c r="BD305" i="48"/>
  <c r="BD303" i="48"/>
  <c r="BD301" i="48"/>
  <c r="BD299" i="48"/>
  <c r="BD297" i="48"/>
  <c r="BD295" i="48"/>
  <c r="BD293" i="48"/>
  <c r="BD291" i="48"/>
  <c r="BD289" i="48"/>
  <c r="BD287" i="48"/>
  <c r="BD285" i="48"/>
  <c r="BD283" i="48"/>
  <c r="BD281" i="48"/>
  <c r="BD279" i="48"/>
  <c r="BD277" i="48"/>
  <c r="BD275" i="48"/>
  <c r="BD273" i="48"/>
  <c r="BD271" i="48"/>
  <c r="BD269" i="48"/>
  <c r="BD267" i="48"/>
  <c r="BD265" i="48"/>
  <c r="BD263" i="48"/>
  <c r="BD261" i="48"/>
  <c r="BD259" i="48"/>
  <c r="BD257" i="48"/>
  <c r="BD255" i="48"/>
  <c r="BD253" i="48"/>
  <c r="BD251" i="48"/>
  <c r="BD249" i="48"/>
  <c r="BC285" i="48"/>
  <c r="BC283" i="48"/>
  <c r="BC281" i="48"/>
  <c r="BC279" i="48"/>
  <c r="BC277" i="48"/>
  <c r="BC275" i="48"/>
  <c r="BC273" i="48"/>
  <c r="BC271" i="48"/>
  <c r="BC269" i="48"/>
  <c r="BC267" i="48"/>
  <c r="BC265" i="48"/>
  <c r="BC263" i="48"/>
  <c r="BC261" i="48"/>
  <c r="BC259" i="48"/>
  <c r="BC257" i="48"/>
  <c r="BC255" i="48"/>
  <c r="BC253" i="48"/>
  <c r="BC251" i="48"/>
  <c r="BC249" i="48"/>
  <c r="BC247" i="48"/>
  <c r="BC245" i="48"/>
  <c r="BC243" i="48"/>
  <c r="BC241" i="48"/>
  <c r="BC239" i="48"/>
  <c r="BC237" i="48"/>
  <c r="BC235" i="48"/>
  <c r="BC233" i="48"/>
  <c r="BC231" i="48"/>
  <c r="BC229" i="48"/>
  <c r="BC227" i="48"/>
  <c r="BC225" i="48"/>
  <c r="BC223" i="48"/>
  <c r="BC221" i="48"/>
  <c r="BC219" i="48"/>
  <c r="BC217" i="48"/>
  <c r="BC215" i="48"/>
  <c r="BC213" i="48"/>
  <c r="BC211" i="48"/>
  <c r="BC209" i="48"/>
  <c r="BC207" i="48"/>
  <c r="BE278" i="48"/>
  <c r="BE276" i="48"/>
  <c r="BE274" i="48"/>
  <c r="BE272" i="48"/>
  <c r="BE270" i="48"/>
  <c r="BE268" i="48"/>
  <c r="BE266" i="48"/>
  <c r="BE264" i="48"/>
  <c r="BE262" i="48"/>
  <c r="BE260" i="48"/>
  <c r="BE258" i="48"/>
  <c r="BE256" i="48"/>
  <c r="BE254" i="48"/>
  <c r="BE252" i="48"/>
  <c r="BE250" i="48"/>
  <c r="BE248" i="48"/>
  <c r="BE246" i="48"/>
  <c r="BE244" i="48"/>
  <c r="BE242" i="48"/>
  <c r="BE240" i="48"/>
  <c r="BE238" i="48"/>
  <c r="BE236" i="48"/>
  <c r="BE234" i="48"/>
  <c r="BE232" i="48"/>
  <c r="BE230" i="48"/>
  <c r="BE228" i="48"/>
  <c r="BE226" i="48"/>
  <c r="BE224" i="48"/>
  <c r="BE222" i="48"/>
  <c r="BE220" i="48"/>
  <c r="BE218" i="48"/>
  <c r="BE216" i="48"/>
  <c r="BE214" i="48"/>
  <c r="BE212" i="48"/>
  <c r="BE210" i="48"/>
  <c r="BE208" i="48"/>
  <c r="BE206" i="48"/>
  <c r="BE204" i="48"/>
  <c r="BE202" i="48"/>
  <c r="BD308" i="48"/>
  <c r="BD306" i="48"/>
  <c r="BD304" i="48"/>
  <c r="BD302" i="48"/>
  <c r="BD300" i="48"/>
  <c r="BD298" i="48"/>
  <c r="BD296" i="48"/>
  <c r="BD294" i="48"/>
  <c r="BD292" i="48"/>
  <c r="BD290" i="48"/>
  <c r="BD288" i="48"/>
  <c r="BD286" i="48"/>
  <c r="BD284" i="48"/>
  <c r="BD282" i="48"/>
  <c r="BD280" i="48"/>
  <c r="BD278" i="48"/>
  <c r="BD276" i="48"/>
  <c r="BD274" i="48"/>
  <c r="BD272" i="48"/>
  <c r="BD270" i="48"/>
  <c r="BD268" i="48"/>
  <c r="BD266" i="48"/>
  <c r="BD264" i="48"/>
  <c r="BD262" i="48"/>
  <c r="BD260" i="48"/>
  <c r="BD258" i="48"/>
  <c r="BD256" i="48"/>
  <c r="BD254" i="48"/>
  <c r="BD252" i="48"/>
  <c r="BD250" i="48"/>
  <c r="BD248" i="48"/>
  <c r="BD246" i="48"/>
  <c r="BD244" i="48"/>
  <c r="BD242" i="48"/>
  <c r="BD240" i="48"/>
  <c r="BD238" i="48"/>
  <c r="BD236" i="48"/>
  <c r="BD234" i="48"/>
  <c r="BC326" i="48"/>
  <c r="BC324" i="48"/>
  <c r="BC322" i="48"/>
  <c r="BC320" i="48"/>
  <c r="BC318" i="48"/>
  <c r="BC316" i="48"/>
  <c r="BC314" i="48"/>
  <c r="BC312" i="48"/>
  <c r="BC310" i="48"/>
  <c r="BC308" i="48"/>
  <c r="BC306" i="48"/>
  <c r="BC304" i="48"/>
  <c r="BC302" i="48"/>
  <c r="BC300" i="48"/>
  <c r="BC298" i="48"/>
  <c r="BC296" i="48"/>
  <c r="BC294" i="48"/>
  <c r="BC292" i="48"/>
  <c r="BC290" i="48"/>
  <c r="BC288" i="48"/>
  <c r="BC286" i="48"/>
  <c r="BC284" i="48"/>
  <c r="BC282" i="48"/>
  <c r="BC280" i="48"/>
  <c r="BC278" i="48"/>
  <c r="BC276" i="48"/>
  <c r="BC274" i="48"/>
  <c r="BC272" i="48"/>
  <c r="BC270" i="48"/>
  <c r="BC268" i="48"/>
  <c r="BC266" i="48"/>
  <c r="BC264" i="48"/>
  <c r="BC262" i="48"/>
  <c r="BC260" i="48"/>
  <c r="BC258" i="48"/>
  <c r="BC256" i="48"/>
  <c r="BC254" i="48"/>
  <c r="BC252" i="48"/>
  <c r="BC250" i="48"/>
  <c r="BC206" i="48"/>
  <c r="BE213" i="48"/>
  <c r="BC218" i="48"/>
  <c r="BE225" i="48"/>
  <c r="BC230" i="48"/>
  <c r="BD235" i="48"/>
  <c r="BC238" i="48"/>
  <c r="BD241" i="48"/>
  <c r="BC244" i="48"/>
  <c r="BD247" i="48"/>
  <c r="BE103" i="48"/>
  <c r="BE111" i="48"/>
  <c r="BE119" i="48"/>
  <c r="F13" i="48"/>
  <c r="K14" i="48" s="1"/>
  <c r="F36" i="48"/>
  <c r="G36" i="48" s="1"/>
  <c r="E46" i="48"/>
  <c r="G46" i="48" s="1"/>
  <c r="BC204" i="48"/>
  <c r="BD206" i="48"/>
  <c r="BD211" i="48"/>
  <c r="BD218" i="48"/>
  <c r="BD223" i="48"/>
  <c r="BD230" i="48"/>
  <c r="BC328" i="48"/>
  <c r="BC330" i="48"/>
  <c r="BC332" i="48"/>
  <c r="BC334" i="48"/>
  <c r="BC336" i="48"/>
  <c r="BC338" i="48"/>
  <c r="BC340" i="48"/>
  <c r="BC342" i="48"/>
  <c r="BC344" i="48"/>
  <c r="BC346" i="48"/>
  <c r="BC348" i="48"/>
  <c r="BC350" i="48"/>
  <c r="BC352" i="48"/>
  <c r="BC354" i="48"/>
  <c r="BC356" i="48"/>
  <c r="BC358" i="48"/>
  <c r="BC360" i="48"/>
  <c r="BC362" i="48"/>
  <c r="BC364" i="48"/>
  <c r="BC366" i="48"/>
  <c r="BC368" i="48"/>
  <c r="BC370" i="48"/>
  <c r="BD310" i="48"/>
  <c r="BD312" i="48"/>
  <c r="BD314" i="48"/>
  <c r="BD316" i="48"/>
  <c r="BD318" i="48"/>
  <c r="BD320" i="48"/>
  <c r="BD322" i="48"/>
  <c r="BD324" i="48"/>
  <c r="BD326" i="48"/>
  <c r="BD328" i="48"/>
  <c r="BD330" i="48"/>
  <c r="BD332" i="48"/>
  <c r="BD334" i="48"/>
  <c r="BD336" i="48"/>
  <c r="BD338" i="48"/>
  <c r="BD340" i="48"/>
  <c r="BD342" i="48"/>
  <c r="BD344" i="48"/>
  <c r="BD346" i="48"/>
  <c r="BD348" i="48"/>
  <c r="BD350" i="48"/>
  <c r="BD352" i="48"/>
  <c r="BD354" i="48"/>
  <c r="BD356" i="48"/>
  <c r="BD358" i="48"/>
  <c r="BD360" i="48"/>
  <c r="BD362" i="48"/>
  <c r="BD364" i="48"/>
  <c r="BD366" i="48"/>
  <c r="BD368" i="48"/>
  <c r="BD370" i="48"/>
  <c r="BE280" i="48"/>
  <c r="BE282" i="48"/>
  <c r="BE284" i="48"/>
  <c r="BE286" i="48"/>
  <c r="BE288" i="48"/>
  <c r="BE290" i="48"/>
  <c r="BE292" i="48"/>
  <c r="BE294" i="48"/>
  <c r="BE296" i="48"/>
  <c r="BE298" i="48"/>
  <c r="BE300" i="48"/>
  <c r="BE302" i="48"/>
  <c r="BE304" i="48"/>
  <c r="BE306" i="48"/>
  <c r="BE308" i="48"/>
  <c r="BE310" i="48"/>
  <c r="BE312" i="48"/>
  <c r="BE314" i="48"/>
  <c r="BE316" i="48"/>
  <c r="BE318" i="48"/>
  <c r="BE320" i="48"/>
  <c r="BE322" i="48"/>
  <c r="BE324" i="48"/>
  <c r="BE326" i="48"/>
  <c r="BE328" i="48"/>
  <c r="BE330" i="48"/>
  <c r="BE332" i="48"/>
  <c r="BE334" i="48"/>
  <c r="BE336" i="48"/>
  <c r="BE338" i="48"/>
  <c r="BE340" i="48"/>
  <c r="BE342" i="48"/>
  <c r="BE344" i="48"/>
  <c r="BE346" i="48"/>
  <c r="BE348" i="48"/>
  <c r="BE350" i="48"/>
  <c r="BE352" i="48"/>
  <c r="BE354" i="48"/>
  <c r="BE356" i="48"/>
  <c r="BE358" i="48"/>
  <c r="BE360" i="48"/>
  <c r="BE362" i="48"/>
  <c r="BE364" i="48"/>
  <c r="BE366" i="48"/>
  <c r="BE368" i="48"/>
  <c r="BE370" i="48"/>
  <c r="BC287" i="48"/>
  <c r="BC289" i="48"/>
  <c r="BC291" i="48"/>
  <c r="BC293" i="48"/>
  <c r="BC295" i="48"/>
  <c r="BC297" i="48"/>
  <c r="BC299" i="48"/>
  <c r="BC301" i="48"/>
  <c r="BC303" i="48"/>
  <c r="BC305" i="48"/>
  <c r="BC307" i="48"/>
  <c r="BC309" i="48"/>
  <c r="BC311" i="48"/>
  <c r="BC313" i="48"/>
  <c r="BC315" i="48"/>
  <c r="BC317" i="48"/>
  <c r="BC319" i="48"/>
  <c r="BC321" i="48"/>
  <c r="BC323" i="48"/>
  <c r="BC325" i="48"/>
  <c r="BC327" i="48"/>
  <c r="BC329" i="48"/>
  <c r="BC331" i="48"/>
  <c r="BC333" i="48"/>
  <c r="BC335" i="48"/>
  <c r="BC337" i="48"/>
  <c r="BC339" i="48"/>
  <c r="BC341" i="48"/>
  <c r="BC343" i="48"/>
  <c r="BC345" i="48"/>
  <c r="BC347" i="48"/>
  <c r="BC349" i="48"/>
  <c r="BC351" i="48"/>
  <c r="BC353" i="48"/>
  <c r="BC355" i="48"/>
  <c r="BC357" i="48"/>
  <c r="BC359" i="48"/>
  <c r="BC361" i="48"/>
  <c r="BC363" i="48"/>
  <c r="BC365" i="48"/>
  <c r="BC367" i="48"/>
  <c r="BC369" i="48"/>
  <c r="BC371" i="48"/>
  <c r="BD327" i="48"/>
  <c r="BD329" i="48"/>
  <c r="BD331" i="48"/>
  <c r="BD333" i="48"/>
  <c r="BD335" i="48"/>
  <c r="BD337" i="48"/>
  <c r="BD339" i="48"/>
  <c r="BD341" i="48"/>
  <c r="BD343" i="48"/>
  <c r="BD345" i="48"/>
  <c r="BD347" i="48"/>
  <c r="BD349" i="48"/>
  <c r="BD351" i="48"/>
  <c r="BD353" i="48"/>
  <c r="BD355" i="48"/>
  <c r="BD357" i="48"/>
  <c r="BD359" i="48"/>
  <c r="BD361" i="48"/>
  <c r="BD363" i="48"/>
  <c r="BD365" i="48"/>
  <c r="BD367" i="48"/>
  <c r="BD369" i="48"/>
  <c r="BD371" i="48"/>
  <c r="BE311" i="48"/>
  <c r="BE313" i="48"/>
  <c r="BE315" i="48"/>
  <c r="BE317" i="48"/>
  <c r="BE319" i="48"/>
  <c r="BE321" i="48"/>
  <c r="BE323" i="48"/>
  <c r="BE327" i="48"/>
  <c r="BE329" i="48"/>
  <c r="BE331" i="48"/>
  <c r="BE333" i="48"/>
  <c r="BE337" i="48"/>
  <c r="BE339" i="48"/>
  <c r="BE341" i="48"/>
  <c r="BE343" i="48"/>
  <c r="BE345" i="48"/>
  <c r="BE347" i="48"/>
  <c r="BE349" i="48"/>
  <c r="BE351" i="48"/>
  <c r="BE353" i="48"/>
  <c r="BE355" i="48"/>
  <c r="BE357" i="48"/>
  <c r="BE359" i="48"/>
  <c r="BE361" i="48"/>
  <c r="BE363" i="48"/>
  <c r="BE365" i="48"/>
  <c r="BE367" i="48"/>
  <c r="BE369" i="48"/>
  <c r="BE227" i="47"/>
  <c r="BE229" i="47"/>
  <c r="BE231" i="47"/>
  <c r="BE233" i="47"/>
  <c r="BE235" i="47"/>
  <c r="BE237" i="47"/>
  <c r="BE239" i="47"/>
  <c r="BE241" i="47"/>
  <c r="BE243" i="47"/>
  <c r="BE245" i="47"/>
  <c r="BE247" i="47"/>
  <c r="BE249" i="47"/>
  <c r="BE251" i="47"/>
  <c r="BE253" i="47"/>
  <c r="BD260" i="47"/>
  <c r="BD268" i="47"/>
  <c r="BD308" i="47"/>
  <c r="BC258" i="47"/>
  <c r="BC263" i="47"/>
  <c r="BC271" i="47"/>
  <c r="BD258" i="47"/>
  <c r="BC266" i="47"/>
  <c r="BC256" i="47"/>
  <c r="BD266" i="47"/>
  <c r="BC275" i="47"/>
  <c r="BC246" i="47"/>
  <c r="BC248" i="47"/>
  <c r="BC250" i="47"/>
  <c r="BC252" i="47"/>
  <c r="BC254" i="47"/>
  <c r="BD256" i="47"/>
  <c r="BC261" i="47"/>
  <c r="BC269" i="47"/>
  <c r="BD228" i="47"/>
  <c r="BD230" i="47"/>
  <c r="BD232" i="47"/>
  <c r="BD234" i="47"/>
  <c r="BD236" i="47"/>
  <c r="BD238" i="47"/>
  <c r="BD240" i="47"/>
  <c r="BD242" i="47"/>
  <c r="BD244" i="47"/>
  <c r="BD246" i="47"/>
  <c r="BD248" i="47"/>
  <c r="BD250" i="47"/>
  <c r="BD252" i="47"/>
  <c r="BD254" i="47"/>
  <c r="BC264" i="47"/>
  <c r="BD279" i="47"/>
  <c r="BC317" i="47"/>
  <c r="BE244" i="47"/>
  <c r="BE246" i="47"/>
  <c r="BE248" i="47"/>
  <c r="BE250" i="47"/>
  <c r="BE252" i="47"/>
  <c r="BC259" i="47"/>
  <c r="BD264" i="47"/>
  <c r="BE259" i="47"/>
  <c r="BC267" i="47"/>
  <c r="BC257" i="47"/>
  <c r="BC262" i="47"/>
  <c r="BC270" i="47"/>
  <c r="BC273" i="47"/>
  <c r="BC255" i="47"/>
  <c r="BE257" i="47"/>
  <c r="BD262" i="47"/>
  <c r="BD270" i="47"/>
  <c r="BD284" i="47"/>
  <c r="BC247" i="47"/>
  <c r="BC249" i="47"/>
  <c r="BC251" i="47"/>
  <c r="BC253" i="47"/>
  <c r="BD255" i="47"/>
  <c r="BC265" i="47"/>
  <c r="BC277" i="47"/>
  <c r="BD292" i="47"/>
  <c r="BC311" i="47"/>
  <c r="BD251" i="47"/>
  <c r="BD253" i="47"/>
  <c r="BE255" i="47"/>
  <c r="BC260" i="47"/>
  <c r="BC268" i="47"/>
  <c r="BC279" i="47"/>
  <c r="BE281" i="47"/>
  <c r="BE289" i="47"/>
  <c r="BE297" i="47"/>
  <c r="BE305" i="47"/>
  <c r="BD257" i="47"/>
  <c r="BD259" i="47"/>
  <c r="BD261" i="47"/>
  <c r="BD263" i="47"/>
  <c r="BD265" i="47"/>
  <c r="BD267" i="47"/>
  <c r="BD269" i="47"/>
  <c r="BD271" i="47"/>
  <c r="BD273" i="47"/>
  <c r="BD275" i="47"/>
  <c r="BD277" i="47"/>
  <c r="BE279" i="47"/>
  <c r="BC287" i="47"/>
  <c r="BC295" i="47"/>
  <c r="BC303" i="47"/>
  <c r="BE311" i="47"/>
  <c r="BE317" i="47"/>
  <c r="BE261" i="47"/>
  <c r="BE263" i="47"/>
  <c r="BE265" i="47"/>
  <c r="BE267" i="47"/>
  <c r="BE269" i="47"/>
  <c r="BE271" i="47"/>
  <c r="BE273" i="47"/>
  <c r="BE275" i="47"/>
  <c r="BE277" i="47"/>
  <c r="BE287" i="47"/>
  <c r="BE295" i="47"/>
  <c r="BE303" i="47"/>
  <c r="BD282" i="47"/>
  <c r="BD290" i="47"/>
  <c r="BD298" i="47"/>
  <c r="BD306" i="47"/>
  <c r="BC285" i="47"/>
  <c r="BC293" i="47"/>
  <c r="BC301" i="47"/>
  <c r="BC309" i="47"/>
  <c r="BC315" i="47"/>
  <c r="BC321" i="47"/>
  <c r="BC280" i="47"/>
  <c r="BE285" i="47"/>
  <c r="BE293" i="47"/>
  <c r="BE301" i="47"/>
  <c r="BE309" i="47"/>
  <c r="BE315" i="47"/>
  <c r="BC272" i="47"/>
  <c r="BC274" i="47"/>
  <c r="BC276" i="47"/>
  <c r="BC278" i="47"/>
  <c r="BD280" i="47"/>
  <c r="BD288" i="47"/>
  <c r="BD296" i="47"/>
  <c r="BD304" i="47"/>
  <c r="BD272" i="47"/>
  <c r="BD274" i="47"/>
  <c r="BD276" i="47"/>
  <c r="BD278" i="47"/>
  <c r="BC283" i="47"/>
  <c r="BC291" i="47"/>
  <c r="BC299" i="47"/>
  <c r="BC307" i="47"/>
  <c r="BE254" i="47"/>
  <c r="BE256" i="47"/>
  <c r="BE258" i="47"/>
  <c r="BE260" i="47"/>
  <c r="BE262" i="47"/>
  <c r="BE264" i="47"/>
  <c r="BE266" i="47"/>
  <c r="BE268" i="47"/>
  <c r="BE270" i="47"/>
  <c r="BE272" i="47"/>
  <c r="BE274" i="47"/>
  <c r="BE276" i="47"/>
  <c r="BE283" i="47"/>
  <c r="BE291" i="47"/>
  <c r="BE299" i="47"/>
  <c r="BE307" i="47"/>
  <c r="BC313" i="47"/>
  <c r="BC319" i="47"/>
  <c r="BD286" i="47"/>
  <c r="BD294" i="47"/>
  <c r="BD302" i="47"/>
  <c r="BE313" i="47"/>
  <c r="BE319" i="47"/>
  <c r="BC281" i="47"/>
  <c r="BC289" i="47"/>
  <c r="BC297" i="47"/>
  <c r="BC305" i="47"/>
  <c r="V13" i="47"/>
  <c r="G40" i="47"/>
  <c r="G19" i="47"/>
  <c r="E40" i="47"/>
  <c r="E53" i="47"/>
  <c r="G53" i="47" s="1"/>
  <c r="E60" i="47"/>
  <c r="G60" i="47" s="1"/>
  <c r="E66" i="47"/>
  <c r="G66" i="47" s="1"/>
  <c r="E13" i="47"/>
  <c r="E15" i="47"/>
  <c r="G15" i="47" s="1"/>
  <c r="F17" i="47"/>
  <c r="G17" i="47" s="1"/>
  <c r="E34" i="47"/>
  <c r="E41" i="47" s="1"/>
  <c r="E36" i="47"/>
  <c r="G36" i="47" s="1"/>
  <c r="F49" i="47"/>
  <c r="G49" i="47" s="1"/>
  <c r="F51" i="47"/>
  <c r="G51" i="47" s="1"/>
  <c r="F62" i="47"/>
  <c r="G62" i="47" s="1"/>
  <c r="F64" i="47"/>
  <c r="G64" i="47" s="1"/>
  <c r="E19" i="47"/>
  <c r="F47" i="47"/>
  <c r="G47" i="47" s="1"/>
  <c r="BC282" i="47"/>
  <c r="BC284" i="47"/>
  <c r="BC286" i="47"/>
  <c r="BC288" i="47"/>
  <c r="BC290" i="47"/>
  <c r="BC292" i="47"/>
  <c r="BC294" i="47"/>
  <c r="BC296" i="47"/>
  <c r="BC298" i="47"/>
  <c r="BC300" i="47"/>
  <c r="BC302" i="47"/>
  <c r="BC304" i="47"/>
  <c r="BC306" i="47"/>
  <c r="BC308" i="47"/>
  <c r="BC310" i="47"/>
  <c r="BC312" i="47"/>
  <c r="BC314" i="47"/>
  <c r="BC316" i="47"/>
  <c r="BC318" i="47"/>
  <c r="BC320" i="47"/>
  <c r="BC322" i="47"/>
  <c r="BC324" i="47"/>
  <c r="BC326" i="47"/>
  <c r="BC328" i="47"/>
  <c r="BC330" i="47"/>
  <c r="BC332" i="47"/>
  <c r="BC334" i="47"/>
  <c r="BC336" i="47"/>
  <c r="BC338" i="47"/>
  <c r="BC340" i="47"/>
  <c r="BC342" i="47"/>
  <c r="BC344" i="47"/>
  <c r="BC346" i="47"/>
  <c r="BC348" i="47"/>
  <c r="BC350" i="47"/>
  <c r="BC352" i="47"/>
  <c r="BC354" i="47"/>
  <c r="BC356" i="47"/>
  <c r="BC358" i="47"/>
  <c r="BC360" i="47"/>
  <c r="BC362" i="47"/>
  <c r="BC364" i="47"/>
  <c r="BC366" i="47"/>
  <c r="BC368" i="47"/>
  <c r="BC370" i="47"/>
  <c r="BD310" i="47"/>
  <c r="BD312" i="47"/>
  <c r="BD314" i="47"/>
  <c r="BD316" i="47"/>
  <c r="BD318" i="47"/>
  <c r="BD320" i="47"/>
  <c r="BD322" i="47"/>
  <c r="BD324" i="47"/>
  <c r="BD326" i="47"/>
  <c r="BD328" i="47"/>
  <c r="BD330" i="47"/>
  <c r="BD332" i="47"/>
  <c r="BD334" i="47"/>
  <c r="BD336" i="47"/>
  <c r="BD338" i="47"/>
  <c r="BD340" i="47"/>
  <c r="BD342" i="47"/>
  <c r="BD344" i="47"/>
  <c r="BD346" i="47"/>
  <c r="BD348" i="47"/>
  <c r="BD350" i="47"/>
  <c r="BD352" i="47"/>
  <c r="BD354" i="47"/>
  <c r="BD356" i="47"/>
  <c r="BD358" i="47"/>
  <c r="BD360" i="47"/>
  <c r="BD362" i="47"/>
  <c r="BD364" i="47"/>
  <c r="BD366" i="47"/>
  <c r="BD368" i="47"/>
  <c r="BD370" i="47"/>
  <c r="E65" i="47"/>
  <c r="G65" i="47" s="1"/>
  <c r="BE278" i="47"/>
  <c r="BE280" i="47"/>
  <c r="BE282" i="47"/>
  <c r="BE284" i="47"/>
  <c r="BE286" i="47"/>
  <c r="BE288" i="47"/>
  <c r="BE290" i="47"/>
  <c r="BE292" i="47"/>
  <c r="BE294" i="47"/>
  <c r="BE296" i="47"/>
  <c r="BE298" i="47"/>
  <c r="BE300" i="47"/>
  <c r="BE302" i="47"/>
  <c r="BE304" i="47"/>
  <c r="BE306" i="47"/>
  <c r="BE308" i="47"/>
  <c r="BE310" i="47"/>
  <c r="BE312" i="47"/>
  <c r="BE314" i="47"/>
  <c r="BE316" i="47"/>
  <c r="BE318" i="47"/>
  <c r="BE320" i="47"/>
  <c r="BE322" i="47"/>
  <c r="BE324" i="47"/>
  <c r="BE326" i="47"/>
  <c r="BE328" i="47"/>
  <c r="BE330" i="47"/>
  <c r="BE332" i="47"/>
  <c r="BE334" i="47"/>
  <c r="BE336" i="47"/>
  <c r="BE338" i="47"/>
  <c r="BE340" i="47"/>
  <c r="BE342" i="47"/>
  <c r="BE344" i="47"/>
  <c r="BE346" i="47"/>
  <c r="BE348" i="47"/>
  <c r="BE350" i="47"/>
  <c r="BE352" i="47"/>
  <c r="BE354" i="47"/>
  <c r="BE356" i="47"/>
  <c r="BE358" i="47"/>
  <c r="BE360" i="47"/>
  <c r="BE362" i="47"/>
  <c r="BE364" i="47"/>
  <c r="BE366" i="47"/>
  <c r="BE368" i="47"/>
  <c r="BE370" i="47"/>
  <c r="E14" i="47"/>
  <c r="G14" i="47" s="1"/>
  <c r="E50" i="47"/>
  <c r="G50" i="47" s="1"/>
  <c r="E16" i="47"/>
  <c r="G16" i="47" s="1"/>
  <c r="F18" i="47"/>
  <c r="G18" i="47" s="1"/>
  <c r="F35" i="47"/>
  <c r="G35" i="47" s="1"/>
  <c r="F39" i="47"/>
  <c r="G39" i="47" s="1"/>
  <c r="F46" i="47"/>
  <c r="F48" i="47"/>
  <c r="G48" i="47" s="1"/>
  <c r="F59" i="47"/>
  <c r="F61" i="47"/>
  <c r="G61" i="47" s="1"/>
  <c r="F63" i="47"/>
  <c r="G63" i="47" s="1"/>
  <c r="E52" i="47"/>
  <c r="G52" i="47" s="1"/>
  <c r="BC323" i="47"/>
  <c r="BC325" i="47"/>
  <c r="BC327" i="47"/>
  <c r="BC329" i="47"/>
  <c r="BC331" i="47"/>
  <c r="BC333" i="47"/>
  <c r="BC335" i="47"/>
  <c r="BC337" i="47"/>
  <c r="BC339" i="47"/>
  <c r="BC341" i="47"/>
  <c r="BC343" i="47"/>
  <c r="BC345" i="47"/>
  <c r="BC347" i="47"/>
  <c r="BC349" i="47"/>
  <c r="BC351" i="47"/>
  <c r="BC353" i="47"/>
  <c r="BC355" i="47"/>
  <c r="BC357" i="47"/>
  <c r="BC359" i="47"/>
  <c r="BC361" i="47"/>
  <c r="BC363" i="47"/>
  <c r="BC365" i="47"/>
  <c r="BC367" i="47"/>
  <c r="BC369" i="47"/>
  <c r="BC371" i="47"/>
  <c r="BD281" i="47"/>
  <c r="BD283" i="47"/>
  <c r="BD285" i="47"/>
  <c r="BD287" i="47"/>
  <c r="BD289" i="47"/>
  <c r="BD291" i="47"/>
  <c r="BD293" i="47"/>
  <c r="BD295" i="47"/>
  <c r="BD297" i="47"/>
  <c r="BD299" i="47"/>
  <c r="BD301" i="47"/>
  <c r="BD303" i="47"/>
  <c r="BD305" i="47"/>
  <c r="BD307" i="47"/>
  <c r="BD309" i="47"/>
  <c r="BD311" i="47"/>
  <c r="BD313" i="47"/>
  <c r="BD315" i="47"/>
  <c r="BD317" i="47"/>
  <c r="BD319" i="47"/>
  <c r="BD321" i="47"/>
  <c r="BD323" i="47"/>
  <c r="BD325" i="47"/>
  <c r="BD327" i="47"/>
  <c r="BD329" i="47"/>
  <c r="BD331" i="47"/>
  <c r="BD333" i="47"/>
  <c r="BD335" i="47"/>
  <c r="BD337" i="47"/>
  <c r="BD339" i="47"/>
  <c r="BD341" i="47"/>
  <c r="BD343" i="47"/>
  <c r="BD345" i="47"/>
  <c r="BD347" i="47"/>
  <c r="BD349" i="47"/>
  <c r="BD351" i="47"/>
  <c r="BD353" i="47"/>
  <c r="BD355" i="47"/>
  <c r="BD357" i="47"/>
  <c r="BD359" i="47"/>
  <c r="BD361" i="47"/>
  <c r="BD363" i="47"/>
  <c r="BD365" i="47"/>
  <c r="BD367" i="47"/>
  <c r="BD369" i="47"/>
  <c r="BD371" i="47"/>
  <c r="BE321" i="47"/>
  <c r="BE323" i="47"/>
  <c r="BE325" i="47"/>
  <c r="BE327" i="47"/>
  <c r="BE329" i="47"/>
  <c r="BE331" i="47"/>
  <c r="BE333" i="47"/>
  <c r="BE335" i="47"/>
  <c r="BE337" i="47"/>
  <c r="BE339" i="47"/>
  <c r="BE341" i="47"/>
  <c r="BE343" i="47"/>
  <c r="BE345" i="47"/>
  <c r="BE347" i="47"/>
  <c r="BE349" i="47"/>
  <c r="BE351" i="47"/>
  <c r="BE353" i="47"/>
  <c r="BE355" i="47"/>
  <c r="BE357" i="47"/>
  <c r="BE359" i="47"/>
  <c r="BE361" i="47"/>
  <c r="BE363" i="47"/>
  <c r="BE365" i="47"/>
  <c r="BE367" i="47"/>
  <c r="BE369" i="47"/>
  <c r="BD166" i="46"/>
  <c r="BE173" i="46"/>
  <c r="BD178" i="46"/>
  <c r="BE185" i="46"/>
  <c r="BD190" i="46"/>
  <c r="BE209" i="46"/>
  <c r="BC84" i="46"/>
  <c r="BC86" i="46"/>
  <c r="BC88" i="46"/>
  <c r="BC90" i="46"/>
  <c r="BC92" i="46"/>
  <c r="BC94" i="46"/>
  <c r="BC96" i="46"/>
  <c r="BC98" i="46"/>
  <c r="BC100" i="46"/>
  <c r="BC102" i="46"/>
  <c r="BC104" i="46"/>
  <c r="BC106" i="46"/>
  <c r="BC108" i="46"/>
  <c r="BC110" i="46"/>
  <c r="BC112" i="46"/>
  <c r="BC114" i="46"/>
  <c r="BC116" i="46"/>
  <c r="BC118" i="46"/>
  <c r="BC120" i="46"/>
  <c r="BC122" i="46"/>
  <c r="BC124" i="46"/>
  <c r="BC126" i="46"/>
  <c r="BC128" i="46"/>
  <c r="BC130" i="46"/>
  <c r="BC132" i="46"/>
  <c r="BC134" i="46"/>
  <c r="BC136" i="46"/>
  <c r="BC138" i="46"/>
  <c r="BC140" i="46"/>
  <c r="BC142" i="46"/>
  <c r="BC144" i="46"/>
  <c r="BC146" i="46"/>
  <c r="BC148" i="46"/>
  <c r="BC150" i="46"/>
  <c r="BC152" i="46"/>
  <c r="BC154" i="46"/>
  <c r="BC156" i="46"/>
  <c r="BC158" i="46"/>
  <c r="BC160" i="46"/>
  <c r="BC162" i="46"/>
  <c r="BC164" i="46"/>
  <c r="BE166" i="46"/>
  <c r="BC171" i="46"/>
  <c r="BE178" i="46"/>
  <c r="BC183" i="46"/>
  <c r="BE190" i="46"/>
  <c r="BE193" i="46"/>
  <c r="BE196" i="46"/>
  <c r="BE199" i="46"/>
  <c r="BC228" i="46"/>
  <c r="BD80" i="46"/>
  <c r="BD82" i="46"/>
  <c r="BD84" i="46"/>
  <c r="BD86" i="46"/>
  <c r="BD88" i="46"/>
  <c r="BD90" i="46"/>
  <c r="BD92" i="46"/>
  <c r="BD94" i="46"/>
  <c r="BD96" i="46"/>
  <c r="BD98" i="46"/>
  <c r="BD100" i="46"/>
  <c r="BD102" i="46"/>
  <c r="BD104" i="46"/>
  <c r="BD106" i="46"/>
  <c r="BD108" i="46"/>
  <c r="BD110" i="46"/>
  <c r="BD112" i="46"/>
  <c r="BD114" i="46"/>
  <c r="BD116" i="46"/>
  <c r="BD118" i="46"/>
  <c r="BD120" i="46"/>
  <c r="BD122" i="46"/>
  <c r="BD124" i="46"/>
  <c r="BD126" i="46"/>
  <c r="BD128" i="46"/>
  <c r="BD130" i="46"/>
  <c r="BD132" i="46"/>
  <c r="BD134" i="46"/>
  <c r="BD136" i="46"/>
  <c r="BD138" i="46"/>
  <c r="BD140" i="46"/>
  <c r="BD142" i="46"/>
  <c r="BD144" i="46"/>
  <c r="BD146" i="46"/>
  <c r="BD148" i="46"/>
  <c r="BD150" i="46"/>
  <c r="BD152" i="46"/>
  <c r="BD154" i="46"/>
  <c r="BD156" i="46"/>
  <c r="BD158" i="46"/>
  <c r="BD160" i="46"/>
  <c r="BD162" i="46"/>
  <c r="BD164" i="46"/>
  <c r="BE171" i="46"/>
  <c r="BD176" i="46"/>
  <c r="BE183" i="46"/>
  <c r="BD188" i="46"/>
  <c r="BC236" i="46"/>
  <c r="BE76" i="46"/>
  <c r="BE78" i="46"/>
  <c r="BE80" i="46"/>
  <c r="BE82" i="46"/>
  <c r="BE84" i="46"/>
  <c r="BE86" i="46"/>
  <c r="BE88" i="46"/>
  <c r="BE90" i="46"/>
  <c r="BE92" i="46"/>
  <c r="BE94" i="46"/>
  <c r="BE96" i="46"/>
  <c r="BE98" i="46"/>
  <c r="BE100" i="46"/>
  <c r="BE102" i="46"/>
  <c r="BE104" i="46"/>
  <c r="BE106" i="46"/>
  <c r="BE108" i="46"/>
  <c r="BE110" i="46"/>
  <c r="BE112" i="46"/>
  <c r="BE114" i="46"/>
  <c r="BE116" i="46"/>
  <c r="BE118" i="46"/>
  <c r="BE120" i="46"/>
  <c r="BE122" i="46"/>
  <c r="BE124" i="46"/>
  <c r="BE126" i="46"/>
  <c r="BE128" i="46"/>
  <c r="BE130" i="46"/>
  <c r="BE132" i="46"/>
  <c r="BE134" i="46"/>
  <c r="BE136" i="46"/>
  <c r="BE138" i="46"/>
  <c r="BE140" i="46"/>
  <c r="BE142" i="46"/>
  <c r="BE144" i="46"/>
  <c r="BE146" i="46"/>
  <c r="BE148" i="46"/>
  <c r="BE150" i="46"/>
  <c r="BE152" i="46"/>
  <c r="BE154" i="46"/>
  <c r="BE156" i="46"/>
  <c r="BE158" i="46"/>
  <c r="BE160" i="46"/>
  <c r="BE162" i="46"/>
  <c r="BE164" i="46"/>
  <c r="BC169" i="46"/>
  <c r="BE176" i="46"/>
  <c r="BC181" i="46"/>
  <c r="BE188" i="46"/>
  <c r="BE203" i="46"/>
  <c r="BC233" i="46"/>
  <c r="BE169" i="46"/>
  <c r="BD174" i="46"/>
  <c r="BE181" i="46"/>
  <c r="BD186" i="46"/>
  <c r="BC167" i="46"/>
  <c r="BE174" i="46"/>
  <c r="BC179" i="46"/>
  <c r="BE186" i="46"/>
  <c r="BE191" i="46"/>
  <c r="BE194" i="46"/>
  <c r="BE197" i="46"/>
  <c r="BE207" i="46"/>
  <c r="BE167" i="46"/>
  <c r="BD172" i="46"/>
  <c r="BE179" i="46"/>
  <c r="BD184" i="46"/>
  <c r="BD83" i="46"/>
  <c r="BD85" i="46"/>
  <c r="BD87" i="46"/>
  <c r="BD89" i="46"/>
  <c r="BD91" i="46"/>
  <c r="BD93" i="46"/>
  <c r="BD95" i="46"/>
  <c r="BD97" i="46"/>
  <c r="BD99" i="46"/>
  <c r="BD101" i="46"/>
  <c r="BD103" i="46"/>
  <c r="BD105" i="46"/>
  <c r="BD107" i="46"/>
  <c r="BD109" i="46"/>
  <c r="BD111" i="46"/>
  <c r="BD113" i="46"/>
  <c r="BD115" i="46"/>
  <c r="BD117" i="46"/>
  <c r="BD119" i="46"/>
  <c r="BD121" i="46"/>
  <c r="BD123" i="46"/>
  <c r="BD125" i="46"/>
  <c r="BD127" i="46"/>
  <c r="BD129" i="46"/>
  <c r="BD131" i="46"/>
  <c r="BD133" i="46"/>
  <c r="BD135" i="46"/>
  <c r="BD137" i="46"/>
  <c r="BD139" i="46"/>
  <c r="BD141" i="46"/>
  <c r="BD143" i="46"/>
  <c r="BD145" i="46"/>
  <c r="BD147" i="46"/>
  <c r="BD149" i="46"/>
  <c r="BD151" i="46"/>
  <c r="BD153" i="46"/>
  <c r="BD155" i="46"/>
  <c r="BD157" i="46"/>
  <c r="BD159" i="46"/>
  <c r="BD161" i="46"/>
  <c r="BD163" i="46"/>
  <c r="BE165" i="46"/>
  <c r="BD170" i="46"/>
  <c r="BE177" i="46"/>
  <c r="BD182" i="46"/>
  <c r="BE189" i="46"/>
  <c r="BE201" i="46"/>
  <c r="BE85" i="46"/>
  <c r="BE87" i="46"/>
  <c r="BE89" i="46"/>
  <c r="BE91" i="46"/>
  <c r="BE93" i="46"/>
  <c r="BE95" i="46"/>
  <c r="BE97" i="46"/>
  <c r="BE99" i="46"/>
  <c r="BE101" i="46"/>
  <c r="BE103" i="46"/>
  <c r="BE105" i="46"/>
  <c r="BE107" i="46"/>
  <c r="BE109" i="46"/>
  <c r="BE111" i="46"/>
  <c r="BE113" i="46"/>
  <c r="BE115" i="46"/>
  <c r="BE117" i="46"/>
  <c r="BE119" i="46"/>
  <c r="BE121" i="46"/>
  <c r="BE123" i="46"/>
  <c r="BE125" i="46"/>
  <c r="BE127" i="46"/>
  <c r="BE129" i="46"/>
  <c r="BE131" i="46"/>
  <c r="BE133" i="46"/>
  <c r="BE135" i="46"/>
  <c r="BE137" i="46"/>
  <c r="BE139" i="46"/>
  <c r="BE141" i="46"/>
  <c r="BE143" i="46"/>
  <c r="BE145" i="46"/>
  <c r="BE147" i="46"/>
  <c r="BE149" i="46"/>
  <c r="BE151" i="46"/>
  <c r="BE153" i="46"/>
  <c r="BE155" i="46"/>
  <c r="BE157" i="46"/>
  <c r="BE159" i="46"/>
  <c r="BE161" i="46"/>
  <c r="BE163" i="46"/>
  <c r="BE170" i="46"/>
  <c r="BC175" i="46"/>
  <c r="BE182" i="46"/>
  <c r="BC187" i="46"/>
  <c r="BE192" i="46"/>
  <c r="BE195" i="46"/>
  <c r="BE198" i="46"/>
  <c r="BD223" i="46"/>
  <c r="BD168" i="46"/>
  <c r="BE175" i="46"/>
  <c r="BD180" i="46"/>
  <c r="BE187" i="46"/>
  <c r="BE205" i="46"/>
  <c r="BE168" i="46"/>
  <c r="BC173" i="46"/>
  <c r="BE180" i="46"/>
  <c r="BC185" i="46"/>
  <c r="BD165" i="46"/>
  <c r="BD167" i="46"/>
  <c r="BD169" i="46"/>
  <c r="BD171" i="46"/>
  <c r="BD173" i="46"/>
  <c r="BD175" i="46"/>
  <c r="BD177" i="46"/>
  <c r="BD179" i="46"/>
  <c r="BD181" i="46"/>
  <c r="BD183" i="46"/>
  <c r="BD185" i="46"/>
  <c r="BD187" i="46"/>
  <c r="BD189" i="46"/>
  <c r="BD191" i="46"/>
  <c r="BD193" i="46"/>
  <c r="BD195" i="46"/>
  <c r="BD197" i="46"/>
  <c r="BD199" i="46"/>
  <c r="BD201" i="46"/>
  <c r="BD203" i="46"/>
  <c r="BD205" i="46"/>
  <c r="BD207" i="46"/>
  <c r="BD209" i="46"/>
  <c r="BD211" i="46"/>
  <c r="BE218" i="46"/>
  <c r="BC223" i="46"/>
  <c r="BD233" i="46"/>
  <c r="BE287" i="46"/>
  <c r="BE263" i="46"/>
  <c r="BE216" i="46"/>
  <c r="BC221" i="46"/>
  <c r="BC231" i="46"/>
  <c r="BC214" i="46"/>
  <c r="BD221" i="46"/>
  <c r="BC226" i="46"/>
  <c r="BD231" i="46"/>
  <c r="BE214" i="46"/>
  <c r="BC219" i="46"/>
  <c r="BE226" i="46"/>
  <c r="BC234" i="46"/>
  <c r="BC166" i="46"/>
  <c r="BC168" i="46"/>
  <c r="BC170" i="46"/>
  <c r="BC172" i="46"/>
  <c r="BC174" i="46"/>
  <c r="BC176" i="46"/>
  <c r="BC178" i="46"/>
  <c r="BC180" i="46"/>
  <c r="BC182" i="46"/>
  <c r="BC184" i="46"/>
  <c r="BC186" i="46"/>
  <c r="BC188" i="46"/>
  <c r="BC190" i="46"/>
  <c r="BC192" i="46"/>
  <c r="BC194" i="46"/>
  <c r="BC196" i="46"/>
  <c r="BC198" i="46"/>
  <c r="BC200" i="46"/>
  <c r="BC202" i="46"/>
  <c r="BC204" i="46"/>
  <c r="BC206" i="46"/>
  <c r="BC208" i="46"/>
  <c r="BC210" i="46"/>
  <c r="BC212" i="46"/>
  <c r="BD219" i="46"/>
  <c r="BC224" i="46"/>
  <c r="BC229" i="46"/>
  <c r="BD192" i="46"/>
  <c r="BD194" i="46"/>
  <c r="BD196" i="46"/>
  <c r="BD198" i="46"/>
  <c r="BD200" i="46"/>
  <c r="BD202" i="46"/>
  <c r="BD204" i="46"/>
  <c r="BD206" i="46"/>
  <c r="BD208" i="46"/>
  <c r="BD210" i="46"/>
  <c r="BE212" i="46"/>
  <c r="BC217" i="46"/>
  <c r="BE224" i="46"/>
  <c r="BD229" i="46"/>
  <c r="BE200" i="46"/>
  <c r="BE202" i="46"/>
  <c r="BE204" i="46"/>
  <c r="BE206" i="46"/>
  <c r="BE208" i="46"/>
  <c r="BE210" i="46"/>
  <c r="BD217" i="46"/>
  <c r="BC222" i="46"/>
  <c r="BC232" i="46"/>
  <c r="BC215" i="46"/>
  <c r="BE222" i="46"/>
  <c r="BC227" i="46"/>
  <c r="BC235" i="46"/>
  <c r="BD238" i="46"/>
  <c r="BD215" i="46"/>
  <c r="BC220" i="46"/>
  <c r="BD227" i="46"/>
  <c r="BD235" i="46"/>
  <c r="BC213" i="46"/>
  <c r="BE220" i="46"/>
  <c r="BC225" i="46"/>
  <c r="BC230" i="46"/>
  <c r="BC191" i="46"/>
  <c r="BC193" i="46"/>
  <c r="BC195" i="46"/>
  <c r="BC197" i="46"/>
  <c r="BC199" i="46"/>
  <c r="BC201" i="46"/>
  <c r="BC203" i="46"/>
  <c r="BC205" i="46"/>
  <c r="BC207" i="46"/>
  <c r="BC209" i="46"/>
  <c r="BC211" i="46"/>
  <c r="BD213" i="46"/>
  <c r="BC218" i="46"/>
  <c r="BD225" i="46"/>
  <c r="BC238" i="46"/>
  <c r="BD212" i="46"/>
  <c r="BD214" i="46"/>
  <c r="BD216" i="46"/>
  <c r="BD218" i="46"/>
  <c r="BD220" i="46"/>
  <c r="BD222" i="46"/>
  <c r="BD224" i="46"/>
  <c r="BD226" i="46"/>
  <c r="BD228" i="46"/>
  <c r="BD230" i="46"/>
  <c r="BD232" i="46"/>
  <c r="BD234" i="46"/>
  <c r="BD236" i="46"/>
  <c r="BC245" i="46"/>
  <c r="BE228" i="46"/>
  <c r="BE230" i="46"/>
  <c r="BE232" i="46"/>
  <c r="BE234" i="46"/>
  <c r="BE236" i="46"/>
  <c r="BE371" i="46"/>
  <c r="BC239" i="46"/>
  <c r="BC253" i="46"/>
  <c r="BD239" i="46"/>
  <c r="BC237" i="46"/>
  <c r="BD237" i="46"/>
  <c r="BE213" i="46"/>
  <c r="BE215" i="46"/>
  <c r="BE217" i="46"/>
  <c r="BE219" i="46"/>
  <c r="BE221" i="46"/>
  <c r="BE223" i="46"/>
  <c r="BE225" i="46"/>
  <c r="BE227" i="46"/>
  <c r="BE229" i="46"/>
  <c r="BE231" i="46"/>
  <c r="BE233" i="46"/>
  <c r="BE235" i="46"/>
  <c r="BE247" i="46"/>
  <c r="BC240" i="46"/>
  <c r="BC251" i="46"/>
  <c r="BC247" i="46"/>
  <c r="BC241" i="46"/>
  <c r="BC243" i="46"/>
  <c r="BD245" i="46"/>
  <c r="BE250" i="46"/>
  <c r="BD241" i="46"/>
  <c r="BD243" i="46"/>
  <c r="BE245" i="46"/>
  <c r="BD261" i="46"/>
  <c r="BE237" i="46"/>
  <c r="BE239" i="46"/>
  <c r="BE241" i="46"/>
  <c r="BE243" i="46"/>
  <c r="BE248" i="46"/>
  <c r="BD246" i="46"/>
  <c r="BC262" i="46"/>
  <c r="BC242" i="46"/>
  <c r="BD244" i="46"/>
  <c r="BE246" i="46"/>
  <c r="BC255" i="46"/>
  <c r="BD240" i="46"/>
  <c r="BD242" i="46"/>
  <c r="BE244" i="46"/>
  <c r="BC249" i="46"/>
  <c r="BE238" i="46"/>
  <c r="BE240" i="46"/>
  <c r="BE242" i="46"/>
  <c r="BE249" i="46"/>
  <c r="BC257" i="46"/>
  <c r="BC259" i="46"/>
  <c r="BE261" i="46"/>
  <c r="BC266" i="46"/>
  <c r="BD269" i="46"/>
  <c r="BC272" i="46"/>
  <c r="BD275" i="46"/>
  <c r="BC278" i="46"/>
  <c r="BD281" i="46"/>
  <c r="BD247" i="46"/>
  <c r="BD249" i="46"/>
  <c r="BD251" i="46"/>
  <c r="BD253" i="46"/>
  <c r="BD255" i="46"/>
  <c r="BD257" i="46"/>
  <c r="BD259" i="46"/>
  <c r="BE251" i="46"/>
  <c r="BE253" i="46"/>
  <c r="BE255" i="46"/>
  <c r="BE257" i="46"/>
  <c r="BE259" i="46"/>
  <c r="BC264" i="46"/>
  <c r="BD285" i="46"/>
  <c r="BD264" i="46"/>
  <c r="BD267" i="46"/>
  <c r="BC270" i="46"/>
  <c r="BD273" i="46"/>
  <c r="BC276" i="46"/>
  <c r="BD279" i="46"/>
  <c r="BD262" i="46"/>
  <c r="BC244" i="46"/>
  <c r="BC246" i="46"/>
  <c r="BC248" i="46"/>
  <c r="BC250" i="46"/>
  <c r="BC252" i="46"/>
  <c r="BC254" i="46"/>
  <c r="BC256" i="46"/>
  <c r="BC258" i="46"/>
  <c r="BC260" i="46"/>
  <c r="BD248" i="46"/>
  <c r="BD250" i="46"/>
  <c r="BD252" i="46"/>
  <c r="BD254" i="46"/>
  <c r="BD256" i="46"/>
  <c r="BD258" i="46"/>
  <c r="BD260" i="46"/>
  <c r="BD265" i="46"/>
  <c r="BD283" i="46"/>
  <c r="BE252" i="46"/>
  <c r="BE254" i="46"/>
  <c r="BE256" i="46"/>
  <c r="BE258" i="46"/>
  <c r="BE265" i="46"/>
  <c r="BC268" i="46"/>
  <c r="BD271" i="46"/>
  <c r="BC274" i="46"/>
  <c r="BD277" i="46"/>
  <c r="BC280" i="46"/>
  <c r="BD263" i="46"/>
  <c r="BE267" i="46"/>
  <c r="BE269" i="46"/>
  <c r="BE271" i="46"/>
  <c r="BE273" i="46"/>
  <c r="BE275" i="46"/>
  <c r="BE277" i="46"/>
  <c r="BE279" i="46"/>
  <c r="BE281" i="46"/>
  <c r="BE283" i="46"/>
  <c r="BE285" i="46"/>
  <c r="BC294" i="46"/>
  <c r="BD296" i="46"/>
  <c r="BE303" i="46"/>
  <c r="BC292" i="46"/>
  <c r="BD294" i="46"/>
  <c r="BC290" i="46"/>
  <c r="BD292" i="46"/>
  <c r="BC288" i="46"/>
  <c r="BD290" i="46"/>
  <c r="BD299" i="46"/>
  <c r="BD302" i="46"/>
  <c r="BD305" i="46"/>
  <c r="BC282" i="46"/>
  <c r="BC284" i="46"/>
  <c r="BC286" i="46"/>
  <c r="BD288" i="46"/>
  <c r="BC297" i="46"/>
  <c r="BD266" i="46"/>
  <c r="BD268" i="46"/>
  <c r="BD270" i="46"/>
  <c r="BD272" i="46"/>
  <c r="BD274" i="46"/>
  <c r="BD276" i="46"/>
  <c r="BD278" i="46"/>
  <c r="BD280" i="46"/>
  <c r="BD282" i="46"/>
  <c r="BD284" i="46"/>
  <c r="BD286" i="46"/>
  <c r="BC295" i="46"/>
  <c r="BD297" i="46"/>
  <c r="BD309" i="46"/>
  <c r="BE260" i="46"/>
  <c r="BE262" i="46"/>
  <c r="BE264" i="46"/>
  <c r="BE266" i="46"/>
  <c r="BE268" i="46"/>
  <c r="BE270" i="46"/>
  <c r="BE272" i="46"/>
  <c r="BE274" i="46"/>
  <c r="BE276" i="46"/>
  <c r="BE278" i="46"/>
  <c r="BE280" i="46"/>
  <c r="BE282" i="46"/>
  <c r="BE284" i="46"/>
  <c r="BC293" i="46"/>
  <c r="BD295" i="46"/>
  <c r="BE297" i="46"/>
  <c r="BC291" i="46"/>
  <c r="BD293" i="46"/>
  <c r="BE295" i="46"/>
  <c r="BD300" i="46"/>
  <c r="BD303" i="46"/>
  <c r="BC289" i="46"/>
  <c r="BD291" i="46"/>
  <c r="BE293" i="46"/>
  <c r="BC287" i="46"/>
  <c r="BD289" i="46"/>
  <c r="BE291" i="46"/>
  <c r="BC261" i="46"/>
  <c r="BC263" i="46"/>
  <c r="BC265" i="46"/>
  <c r="BC267" i="46"/>
  <c r="BC269" i="46"/>
  <c r="BC271" i="46"/>
  <c r="BC273" i="46"/>
  <c r="BC275" i="46"/>
  <c r="BC277" i="46"/>
  <c r="BC279" i="46"/>
  <c r="BC281" i="46"/>
  <c r="BC283" i="46"/>
  <c r="BC285" i="46"/>
  <c r="BD287" i="46"/>
  <c r="BE289" i="46"/>
  <c r="BC298" i="46"/>
  <c r="BD307" i="46"/>
  <c r="BC296" i="46"/>
  <c r="BD298" i="46"/>
  <c r="BD301" i="46"/>
  <c r="BD304" i="46"/>
  <c r="V13" i="46"/>
  <c r="G34" i="46"/>
  <c r="G15" i="46"/>
  <c r="G17" i="46"/>
  <c r="E17" i="46"/>
  <c r="E49" i="46"/>
  <c r="G49" i="46" s="1"/>
  <c r="E13" i="46"/>
  <c r="E15" i="46"/>
  <c r="E34" i="46"/>
  <c r="E41" i="46" s="1"/>
  <c r="E36" i="46"/>
  <c r="G36" i="46" s="1"/>
  <c r="F51" i="46"/>
  <c r="G51" i="46" s="1"/>
  <c r="F62" i="46"/>
  <c r="G62" i="46" s="1"/>
  <c r="F64" i="46"/>
  <c r="G64" i="46" s="1"/>
  <c r="E40" i="46"/>
  <c r="G40" i="46" s="1"/>
  <c r="E47" i="46"/>
  <c r="G47" i="46" s="1"/>
  <c r="F19" i="46"/>
  <c r="G19" i="46" s="1"/>
  <c r="G27" i="46"/>
  <c r="F53" i="46"/>
  <c r="G53" i="46" s="1"/>
  <c r="F60" i="46"/>
  <c r="G60" i="46" s="1"/>
  <c r="F66" i="46"/>
  <c r="G66" i="46" s="1"/>
  <c r="BC300" i="46"/>
  <c r="BC302" i="46"/>
  <c r="BC304" i="46"/>
  <c r="BC306" i="46"/>
  <c r="BC308" i="46"/>
  <c r="BC310" i="46"/>
  <c r="BC312" i="46"/>
  <c r="BC314" i="46"/>
  <c r="BC316" i="46"/>
  <c r="BC318" i="46"/>
  <c r="BC320" i="46"/>
  <c r="BC322" i="46"/>
  <c r="BC324" i="46"/>
  <c r="BC326" i="46"/>
  <c r="BC328" i="46"/>
  <c r="BC330" i="46"/>
  <c r="BC332" i="46"/>
  <c r="BC334" i="46"/>
  <c r="BC336" i="46"/>
  <c r="BC338" i="46"/>
  <c r="BC340" i="46"/>
  <c r="BC342" i="46"/>
  <c r="BC344" i="46"/>
  <c r="BC346" i="46"/>
  <c r="BC348" i="46"/>
  <c r="BC350" i="46"/>
  <c r="BC352" i="46"/>
  <c r="BC354" i="46"/>
  <c r="BC356" i="46"/>
  <c r="BC358" i="46"/>
  <c r="BC360" i="46"/>
  <c r="BC362" i="46"/>
  <c r="BC364" i="46"/>
  <c r="BC366" i="46"/>
  <c r="BC368" i="46"/>
  <c r="BC370" i="46"/>
  <c r="BD306" i="46"/>
  <c r="BD308" i="46"/>
  <c r="BD310" i="46"/>
  <c r="BD312" i="46"/>
  <c r="BD314" i="46"/>
  <c r="BD316" i="46"/>
  <c r="BD318" i="46"/>
  <c r="BD320" i="46"/>
  <c r="BD322" i="46"/>
  <c r="BD324" i="46"/>
  <c r="BD326" i="46"/>
  <c r="BD328" i="46"/>
  <c r="BD330" i="46"/>
  <c r="BD332" i="46"/>
  <c r="BD334" i="46"/>
  <c r="BD336" i="46"/>
  <c r="BD338" i="46"/>
  <c r="BD340" i="46"/>
  <c r="BD342" i="46"/>
  <c r="BD344" i="46"/>
  <c r="BD346" i="46"/>
  <c r="BD348" i="46"/>
  <c r="BD350" i="46"/>
  <c r="BD352" i="46"/>
  <c r="BD354" i="46"/>
  <c r="BD356" i="46"/>
  <c r="BD358" i="46"/>
  <c r="BD360" i="46"/>
  <c r="BD362" i="46"/>
  <c r="BD364" i="46"/>
  <c r="BD366" i="46"/>
  <c r="BD368" i="46"/>
  <c r="BD370" i="46"/>
  <c r="E39" i="46"/>
  <c r="G39" i="46" s="1"/>
  <c r="E50" i="46"/>
  <c r="G50" i="46" s="1"/>
  <c r="E63" i="46"/>
  <c r="G63" i="46" s="1"/>
  <c r="BE286" i="46"/>
  <c r="BE288" i="46"/>
  <c r="BE290" i="46"/>
  <c r="BE292" i="46"/>
  <c r="BE294" i="46"/>
  <c r="BE296" i="46"/>
  <c r="BE298" i="46"/>
  <c r="BE300" i="46"/>
  <c r="BE302" i="46"/>
  <c r="BE304" i="46"/>
  <c r="BE306" i="46"/>
  <c r="BE308" i="46"/>
  <c r="BE310" i="46"/>
  <c r="BE312" i="46"/>
  <c r="BE314" i="46"/>
  <c r="BE316" i="46"/>
  <c r="BE318" i="46"/>
  <c r="BE320" i="46"/>
  <c r="BE322" i="46"/>
  <c r="BE324" i="46"/>
  <c r="BE326" i="46"/>
  <c r="BE328" i="46"/>
  <c r="BE330" i="46"/>
  <c r="BE332" i="46"/>
  <c r="BE334" i="46"/>
  <c r="BE336" i="46"/>
  <c r="BE338" i="46"/>
  <c r="BE340" i="46"/>
  <c r="BE342" i="46"/>
  <c r="BE344" i="46"/>
  <c r="BE346" i="46"/>
  <c r="BE348" i="46"/>
  <c r="BE350" i="46"/>
  <c r="BE352" i="46"/>
  <c r="BE354" i="46"/>
  <c r="BE356" i="46"/>
  <c r="BE358" i="46"/>
  <c r="BE360" i="46"/>
  <c r="BE362" i="46"/>
  <c r="BE364" i="46"/>
  <c r="BE366" i="46"/>
  <c r="BE368" i="46"/>
  <c r="BE370" i="46"/>
  <c r="E59" i="46"/>
  <c r="G59" i="46" s="1"/>
  <c r="F14" i="46"/>
  <c r="G14" i="46" s="1"/>
  <c r="E16" i="46"/>
  <c r="G16" i="46" s="1"/>
  <c r="F18" i="46"/>
  <c r="G18" i="46" s="1"/>
  <c r="F35" i="46"/>
  <c r="G35" i="46" s="1"/>
  <c r="F46" i="46"/>
  <c r="F48" i="46"/>
  <c r="G48" i="46" s="1"/>
  <c r="F61" i="46"/>
  <c r="G61" i="46" s="1"/>
  <c r="F52" i="46"/>
  <c r="G52" i="46" s="1"/>
  <c r="E65" i="46"/>
  <c r="G65" i="46" s="1"/>
  <c r="BC299" i="46"/>
  <c r="BC301" i="46"/>
  <c r="BC303" i="46"/>
  <c r="BC305" i="46"/>
  <c r="BC307" i="46"/>
  <c r="BC309" i="46"/>
  <c r="BC311" i="46"/>
  <c r="BC313" i="46"/>
  <c r="BC315" i="46"/>
  <c r="BC317" i="46"/>
  <c r="BC319" i="46"/>
  <c r="BC321" i="46"/>
  <c r="BC323" i="46"/>
  <c r="BC325" i="46"/>
  <c r="BC327" i="46"/>
  <c r="BC329" i="46"/>
  <c r="BC331" i="46"/>
  <c r="BC333" i="46"/>
  <c r="BC335" i="46"/>
  <c r="BC337" i="46"/>
  <c r="BC339" i="46"/>
  <c r="BC341" i="46"/>
  <c r="BC343" i="46"/>
  <c r="BC345" i="46"/>
  <c r="BC347" i="46"/>
  <c r="BC349" i="46"/>
  <c r="BC351" i="46"/>
  <c r="BC353" i="46"/>
  <c r="BC355" i="46"/>
  <c r="BC357" i="46"/>
  <c r="BC359" i="46"/>
  <c r="BC361" i="46"/>
  <c r="BC363" i="46"/>
  <c r="BC365" i="46"/>
  <c r="BC367" i="46"/>
  <c r="BC369" i="46"/>
  <c r="BC371" i="46"/>
  <c r="BD311" i="46"/>
  <c r="BD313" i="46"/>
  <c r="BD315" i="46"/>
  <c r="BD317" i="46"/>
  <c r="BD319" i="46"/>
  <c r="BD321" i="46"/>
  <c r="BD323" i="46"/>
  <c r="BD325" i="46"/>
  <c r="BD327" i="46"/>
  <c r="BD329" i="46"/>
  <c r="BD331" i="46"/>
  <c r="BD333" i="46"/>
  <c r="BD335" i="46"/>
  <c r="BD337" i="46"/>
  <c r="BD339" i="46"/>
  <c r="BD341" i="46"/>
  <c r="BD343" i="46"/>
  <c r="BD345" i="46"/>
  <c r="BD347" i="46"/>
  <c r="BD349" i="46"/>
  <c r="BD351" i="46"/>
  <c r="BD353" i="46"/>
  <c r="BD355" i="46"/>
  <c r="BD357" i="46"/>
  <c r="BD359" i="46"/>
  <c r="BD361" i="46"/>
  <c r="BD363" i="46"/>
  <c r="BD365" i="46"/>
  <c r="BD367" i="46"/>
  <c r="BD369" i="46"/>
  <c r="BD371" i="46"/>
  <c r="BE299" i="46"/>
  <c r="BE301" i="46"/>
  <c r="BE305" i="46"/>
  <c r="BE307" i="46"/>
  <c r="BE309" i="46"/>
  <c r="BE311" i="46"/>
  <c r="BE313" i="46"/>
  <c r="BE315" i="46"/>
  <c r="BE317" i="46"/>
  <c r="BE319" i="46"/>
  <c r="BE321" i="46"/>
  <c r="BE323" i="46"/>
  <c r="BE325" i="46"/>
  <c r="BE327" i="46"/>
  <c r="BE329" i="46"/>
  <c r="BE331" i="46"/>
  <c r="BE333" i="46"/>
  <c r="BE335" i="46"/>
  <c r="BE337" i="46"/>
  <c r="BE339" i="46"/>
  <c r="BE341" i="46"/>
  <c r="BE343" i="46"/>
  <c r="BE345" i="46"/>
  <c r="BE347" i="46"/>
  <c r="BE349" i="46"/>
  <c r="BE351" i="46"/>
  <c r="BE353" i="46"/>
  <c r="BE355" i="46"/>
  <c r="BE357" i="46"/>
  <c r="BE359" i="46"/>
  <c r="BE361" i="46"/>
  <c r="BE363" i="46"/>
  <c r="BE365" i="46"/>
  <c r="BE367" i="46"/>
  <c r="BE369" i="46"/>
  <c r="BD71" i="45"/>
  <c r="BE78" i="45"/>
  <c r="BD83" i="45"/>
  <c r="BC112" i="45"/>
  <c r="BE83" i="45"/>
  <c r="BE88" i="45"/>
  <c r="BD91" i="45"/>
  <c r="BE94" i="45"/>
  <c r="BE76" i="45"/>
  <c r="BD81" i="45"/>
  <c r="BD124" i="45"/>
  <c r="BC74" i="45"/>
  <c r="BE81" i="45"/>
  <c r="BC86" i="45"/>
  <c r="BE98" i="45"/>
  <c r="BE74" i="45"/>
  <c r="BD79" i="45"/>
  <c r="BE86" i="45"/>
  <c r="BC72" i="45"/>
  <c r="BE79" i="45"/>
  <c r="BC84" i="45"/>
  <c r="BD89" i="45"/>
  <c r="BE92" i="45"/>
  <c r="BE72" i="45"/>
  <c r="BD77" i="45"/>
  <c r="BE84" i="45"/>
  <c r="BE77" i="45"/>
  <c r="BC82" i="45"/>
  <c r="BC136" i="45"/>
  <c r="BD75" i="45"/>
  <c r="BE82" i="45"/>
  <c r="BD87" i="45"/>
  <c r="BE96" i="45"/>
  <c r="BD107" i="45"/>
  <c r="BE75" i="45"/>
  <c r="BC80" i="45"/>
  <c r="BE87" i="45"/>
  <c r="BE90" i="45"/>
  <c r="BD93" i="45"/>
  <c r="BE80" i="45"/>
  <c r="BD119" i="45"/>
  <c r="BC71" i="45"/>
  <c r="BE73" i="45"/>
  <c r="BC78" i="45"/>
  <c r="BD72" i="45"/>
  <c r="BD74" i="45"/>
  <c r="BD76" i="45"/>
  <c r="BD78" i="45"/>
  <c r="BD80" i="45"/>
  <c r="BD82" i="45"/>
  <c r="BD84" i="45"/>
  <c r="BD86" i="45"/>
  <c r="BD88" i="45"/>
  <c r="BD90" i="45"/>
  <c r="BD92" i="45"/>
  <c r="BD94" i="45"/>
  <c r="BD96" i="45"/>
  <c r="BD98" i="45"/>
  <c r="BD100" i="45"/>
  <c r="BD102" i="45"/>
  <c r="BC107" i="45"/>
  <c r="BD114" i="45"/>
  <c r="BC119" i="45"/>
  <c r="BC124" i="45"/>
  <c r="BC105" i="45"/>
  <c r="BD112" i="45"/>
  <c r="BC117" i="45"/>
  <c r="BC127" i="45"/>
  <c r="BC130" i="45"/>
  <c r="BD105" i="45"/>
  <c r="BC110" i="45"/>
  <c r="BD117" i="45"/>
  <c r="BC122" i="45"/>
  <c r="BC205" i="45"/>
  <c r="BC103" i="45"/>
  <c r="BD110" i="45"/>
  <c r="BC115" i="45"/>
  <c r="BD122" i="45"/>
  <c r="BC134" i="45"/>
  <c r="BC73" i="45"/>
  <c r="BC75" i="45"/>
  <c r="BC77" i="45"/>
  <c r="BC79" i="45"/>
  <c r="BC81" i="45"/>
  <c r="BC83" i="45"/>
  <c r="BC85" i="45"/>
  <c r="BC87" i="45"/>
  <c r="BC89" i="45"/>
  <c r="BC91" i="45"/>
  <c r="BC93" i="45"/>
  <c r="BC95" i="45"/>
  <c r="BC97" i="45"/>
  <c r="BC99" i="45"/>
  <c r="BC101" i="45"/>
  <c r="BD103" i="45"/>
  <c r="BC108" i="45"/>
  <c r="BD115" i="45"/>
  <c r="BC120" i="45"/>
  <c r="BC125" i="45"/>
  <c r="BE209" i="45"/>
  <c r="BD95" i="45"/>
  <c r="BD97" i="45"/>
  <c r="BD99" i="45"/>
  <c r="BD101" i="45"/>
  <c r="BD108" i="45"/>
  <c r="BC113" i="45"/>
  <c r="BD120" i="45"/>
  <c r="BC128" i="45"/>
  <c r="BE89" i="45"/>
  <c r="BE91" i="45"/>
  <c r="BE93" i="45"/>
  <c r="BE95" i="45"/>
  <c r="BE97" i="45"/>
  <c r="BE99" i="45"/>
  <c r="BE101" i="45"/>
  <c r="BC106" i="45"/>
  <c r="BD113" i="45"/>
  <c r="BC118" i="45"/>
  <c r="BD128" i="45"/>
  <c r="BE154" i="45"/>
  <c r="BD106" i="45"/>
  <c r="BC111" i="45"/>
  <c r="BD118" i="45"/>
  <c r="BC123" i="45"/>
  <c r="BE269" i="45"/>
  <c r="BC104" i="45"/>
  <c r="BD111" i="45"/>
  <c r="BC116" i="45"/>
  <c r="BC126" i="45"/>
  <c r="BC132" i="45"/>
  <c r="BD104" i="45"/>
  <c r="BC109" i="45"/>
  <c r="BD116" i="45"/>
  <c r="BC121" i="45"/>
  <c r="BD126" i="45"/>
  <c r="BD207" i="45"/>
  <c r="BC88" i="45"/>
  <c r="BC90" i="45"/>
  <c r="BC92" i="45"/>
  <c r="BC94" i="45"/>
  <c r="BC96" i="45"/>
  <c r="BC98" i="45"/>
  <c r="BC100" i="45"/>
  <c r="BC102" i="45"/>
  <c r="BD109" i="45"/>
  <c r="BC114" i="45"/>
  <c r="BD121" i="45"/>
  <c r="BE80" i="44"/>
  <c r="BE94" i="44"/>
  <c r="BD91" i="44"/>
  <c r="BE71" i="44"/>
  <c r="BC74" i="44"/>
  <c r="BC99" i="44"/>
  <c r="BE84" i="44"/>
  <c r="BE78" i="44"/>
  <c r="BD85" i="44"/>
  <c r="BC72" i="44"/>
  <c r="BD75" i="44"/>
  <c r="BE92" i="44"/>
  <c r="BD93" i="44"/>
  <c r="BE82" i="44"/>
  <c r="BC83" i="44"/>
  <c r="BE86" i="44"/>
  <c r="BD83" i="44"/>
  <c r="BE100" i="44"/>
  <c r="BC97" i="44"/>
  <c r="BD73" i="44"/>
  <c r="BD72" i="44"/>
  <c r="BD74" i="44"/>
  <c r="BD76" i="44"/>
  <c r="BD81" i="44"/>
  <c r="BE90" i="44"/>
  <c r="BD89" i="44"/>
  <c r="BE98" i="44"/>
  <c r="BD97" i="44"/>
  <c r="BE72" i="44"/>
  <c r="BE74" i="44"/>
  <c r="BE76" i="44"/>
  <c r="BE81" i="44"/>
  <c r="BE89" i="44"/>
  <c r="BE97" i="44"/>
  <c r="BC79" i="44"/>
  <c r="BC87" i="44"/>
  <c r="BC95" i="44"/>
  <c r="BD79" i="44"/>
  <c r="BE88" i="44"/>
  <c r="BD87" i="44"/>
  <c r="BE96" i="44"/>
  <c r="BD95" i="44"/>
  <c r="BC208" i="44"/>
  <c r="BE79" i="44"/>
  <c r="BE87" i="44"/>
  <c r="BE95" i="44"/>
  <c r="BC71" i="44"/>
  <c r="BC73" i="44"/>
  <c r="BC75" i="44"/>
  <c r="BC77" i="44"/>
  <c r="BC85" i="44"/>
  <c r="BC93" i="44"/>
  <c r="BC101" i="44"/>
  <c r="BE120" i="44"/>
  <c r="BD101" i="44"/>
  <c r="BE73" i="44"/>
  <c r="BE75" i="44"/>
  <c r="BE77" i="44"/>
  <c r="BE85" i="44"/>
  <c r="BE93" i="44"/>
  <c r="BE101" i="44"/>
  <c r="BD99" i="44"/>
  <c r="BE83" i="44"/>
  <c r="BE91" i="44"/>
  <c r="BE99" i="44"/>
  <c r="BC76" i="44"/>
  <c r="BC81" i="44"/>
  <c r="BC89" i="44"/>
  <c r="S3" i="45"/>
  <c r="K26" i="45"/>
  <c r="G19" i="45"/>
  <c r="F36" i="45"/>
  <c r="G36" i="45" s="1"/>
  <c r="BC218" i="45"/>
  <c r="BD220" i="45"/>
  <c r="BC229" i="45"/>
  <c r="BD231" i="45"/>
  <c r="BE233" i="45"/>
  <c r="BC242" i="45"/>
  <c r="BD244" i="45"/>
  <c r="BC249" i="45"/>
  <c r="BC257" i="45"/>
  <c r="BC265" i="45"/>
  <c r="E51" i="45"/>
  <c r="G51" i="45" s="1"/>
  <c r="BC203" i="45"/>
  <c r="BD205" i="45"/>
  <c r="BE207" i="45"/>
  <c r="BC216" i="45"/>
  <c r="BD218" i="45"/>
  <c r="BC227" i="45"/>
  <c r="BD229" i="45"/>
  <c r="BE231" i="45"/>
  <c r="BC240" i="45"/>
  <c r="BD242" i="45"/>
  <c r="BE249" i="45"/>
  <c r="BE257" i="45"/>
  <c r="BE265" i="45"/>
  <c r="BD268" i="45"/>
  <c r="G40" i="45"/>
  <c r="BC129" i="45"/>
  <c r="BC131" i="45"/>
  <c r="BC133" i="45"/>
  <c r="BC135" i="45"/>
  <c r="BC137" i="45"/>
  <c r="BC139" i="45"/>
  <c r="BC141" i="45"/>
  <c r="BC143" i="45"/>
  <c r="BC145" i="45"/>
  <c r="BC147" i="45"/>
  <c r="BC149" i="45"/>
  <c r="BC151" i="45"/>
  <c r="BC153" i="45"/>
  <c r="BC155" i="45"/>
  <c r="BC157" i="45"/>
  <c r="BC159" i="45"/>
  <c r="BC161" i="45"/>
  <c r="BC163" i="45"/>
  <c r="BC165" i="45"/>
  <c r="BC167" i="45"/>
  <c r="BC169" i="45"/>
  <c r="BC171" i="45"/>
  <c r="BC173" i="45"/>
  <c r="BC175" i="45"/>
  <c r="BC177" i="45"/>
  <c r="BC179" i="45"/>
  <c r="BC181" i="45"/>
  <c r="BC183" i="45"/>
  <c r="BC185" i="45"/>
  <c r="BC187" i="45"/>
  <c r="BC189" i="45"/>
  <c r="BC191" i="45"/>
  <c r="BC193" i="45"/>
  <c r="BC195" i="45"/>
  <c r="BC197" i="45"/>
  <c r="BC199" i="45"/>
  <c r="BC201" i="45"/>
  <c r="BD203" i="45"/>
  <c r="BE205" i="45"/>
  <c r="BC214" i="45"/>
  <c r="BD216" i="45"/>
  <c r="BC225" i="45"/>
  <c r="BD227" i="45"/>
  <c r="BE229" i="45"/>
  <c r="BC238" i="45"/>
  <c r="BD240" i="45"/>
  <c r="BC247" i="45"/>
  <c r="BD252" i="45"/>
  <c r="BD260" i="45"/>
  <c r="F16" i="45"/>
  <c r="E16" i="45"/>
  <c r="E59" i="45"/>
  <c r="BD123" i="45"/>
  <c r="BD125" i="45"/>
  <c r="BD127" i="45"/>
  <c r="BD129" i="45"/>
  <c r="BD131" i="45"/>
  <c r="BD133" i="45"/>
  <c r="BD135" i="45"/>
  <c r="BD137" i="45"/>
  <c r="BD139" i="45"/>
  <c r="BD141" i="45"/>
  <c r="BD143" i="45"/>
  <c r="BD145" i="45"/>
  <c r="BD147" i="45"/>
  <c r="BD149" i="45"/>
  <c r="BD151" i="45"/>
  <c r="BD153" i="45"/>
  <c r="BD155" i="45"/>
  <c r="BD157" i="45"/>
  <c r="BD159" i="45"/>
  <c r="BD161" i="45"/>
  <c r="BD163" i="45"/>
  <c r="BD165" i="45"/>
  <c r="BD167" i="45"/>
  <c r="BD169" i="45"/>
  <c r="BD171" i="45"/>
  <c r="BD173" i="45"/>
  <c r="BD175" i="45"/>
  <c r="BD177" i="45"/>
  <c r="BD179" i="45"/>
  <c r="BD181" i="45"/>
  <c r="BD183" i="45"/>
  <c r="BD185" i="45"/>
  <c r="BD187" i="45"/>
  <c r="BD189" i="45"/>
  <c r="BD191" i="45"/>
  <c r="BD193" i="45"/>
  <c r="BD195" i="45"/>
  <c r="BD197" i="45"/>
  <c r="BD199" i="45"/>
  <c r="BD201" i="45"/>
  <c r="BE203" i="45"/>
  <c r="BC212" i="45"/>
  <c r="BD214" i="45"/>
  <c r="BC223" i="45"/>
  <c r="BD225" i="45"/>
  <c r="BE227" i="45"/>
  <c r="BC236" i="45"/>
  <c r="BD238" i="45"/>
  <c r="BD247" i="45"/>
  <c r="BC255" i="45"/>
  <c r="BC263" i="45"/>
  <c r="E48" i="45"/>
  <c r="BE103" i="45"/>
  <c r="BE111" i="45"/>
  <c r="BE119" i="45"/>
  <c r="BE127" i="45"/>
  <c r="BE139" i="45"/>
  <c r="BE145" i="45"/>
  <c r="BE147" i="45"/>
  <c r="BE149" i="45"/>
  <c r="BE151" i="45"/>
  <c r="BE159" i="45"/>
  <c r="BE161" i="45"/>
  <c r="BE163" i="45"/>
  <c r="BE165" i="45"/>
  <c r="BE167" i="45"/>
  <c r="BE169" i="45"/>
  <c r="BE171" i="45"/>
  <c r="BE173" i="45"/>
  <c r="BE175" i="45"/>
  <c r="BE177" i="45"/>
  <c r="BE179" i="45"/>
  <c r="BE181" i="45"/>
  <c r="BE183" i="45"/>
  <c r="BE185" i="45"/>
  <c r="BE187" i="45"/>
  <c r="BE189" i="45"/>
  <c r="BE191" i="45"/>
  <c r="BE193" i="45"/>
  <c r="BE195" i="45"/>
  <c r="BE197" i="45"/>
  <c r="BE199" i="45"/>
  <c r="BE201" i="45"/>
  <c r="BC210" i="45"/>
  <c r="BD212" i="45"/>
  <c r="BC221" i="45"/>
  <c r="BD223" i="45"/>
  <c r="BE225" i="45"/>
  <c r="BC234" i="45"/>
  <c r="BD236" i="45"/>
  <c r="BC245" i="45"/>
  <c r="BE247" i="45"/>
  <c r="BE255" i="45"/>
  <c r="BE263" i="45"/>
  <c r="G59" i="45"/>
  <c r="F67" i="45"/>
  <c r="K60" i="45"/>
  <c r="F15" i="45"/>
  <c r="G15" i="45" s="1"/>
  <c r="BE107" i="45"/>
  <c r="BE115" i="45"/>
  <c r="BE123" i="45"/>
  <c r="BE131" i="45"/>
  <c r="BE135" i="45"/>
  <c r="BE143" i="45"/>
  <c r="BE157" i="45"/>
  <c r="E18" i="45"/>
  <c r="G25" i="45"/>
  <c r="E35" i="45"/>
  <c r="G35" i="45" s="1"/>
  <c r="E52" i="45"/>
  <c r="G52" i="45" s="1"/>
  <c r="E66" i="45"/>
  <c r="G66" i="45" s="1"/>
  <c r="BC208" i="45"/>
  <c r="BD210" i="45"/>
  <c r="BC219" i="45"/>
  <c r="BD221" i="45"/>
  <c r="BE223" i="45"/>
  <c r="BC232" i="45"/>
  <c r="BD234" i="45"/>
  <c r="BC243" i="45"/>
  <c r="BD245" i="45"/>
  <c r="BD250" i="45"/>
  <c r="BD258" i="45"/>
  <c r="BD266" i="45"/>
  <c r="G48" i="45"/>
  <c r="G18" i="45"/>
  <c r="BE105" i="45"/>
  <c r="BE113" i="45"/>
  <c r="BE121" i="45"/>
  <c r="BE129" i="45"/>
  <c r="BE133" i="45"/>
  <c r="BE141" i="45"/>
  <c r="BE155" i="45"/>
  <c r="F32" i="45"/>
  <c r="G32" i="45" s="1"/>
  <c r="P3" i="45"/>
  <c r="K47" i="45"/>
  <c r="E49" i="45"/>
  <c r="G49" i="45" s="1"/>
  <c r="E60" i="45"/>
  <c r="G60" i="45" s="1"/>
  <c r="BE315" i="45"/>
  <c r="BE313" i="45"/>
  <c r="BE311" i="45"/>
  <c r="BE309" i="45"/>
  <c r="BE307" i="45"/>
  <c r="BE305" i="45"/>
  <c r="BE303" i="45"/>
  <c r="BE301" i="45"/>
  <c r="BE299" i="45"/>
  <c r="BE297" i="45"/>
  <c r="BE295" i="45"/>
  <c r="BE293" i="45"/>
  <c r="BE291" i="45"/>
  <c r="BE289" i="45"/>
  <c r="BE287" i="45"/>
  <c r="BE285" i="45"/>
  <c r="BE283" i="45"/>
  <c r="BE281" i="45"/>
  <c r="BE279" i="45"/>
  <c r="BE277" i="45"/>
  <c r="BE275" i="45"/>
  <c r="BE273" i="45"/>
  <c r="BE271" i="45"/>
  <c r="BD293" i="45"/>
  <c r="BD291" i="45"/>
  <c r="BD289" i="45"/>
  <c r="BD287" i="45"/>
  <c r="BD285" i="45"/>
  <c r="BD283" i="45"/>
  <c r="BD281" i="45"/>
  <c r="BD279" i="45"/>
  <c r="BD277" i="45"/>
  <c r="BD275" i="45"/>
  <c r="BD273" i="45"/>
  <c r="BD271" i="45"/>
  <c r="BD269" i="45"/>
  <c r="BD267" i="45"/>
  <c r="BD265" i="45"/>
  <c r="BD263" i="45"/>
  <c r="BD261" i="45"/>
  <c r="BD259" i="45"/>
  <c r="BD257" i="45"/>
  <c r="BD255" i="45"/>
  <c r="BD253" i="45"/>
  <c r="BD251" i="45"/>
  <c r="BD249" i="45"/>
  <c r="BC311" i="45"/>
  <c r="BC309" i="45"/>
  <c r="BC307" i="45"/>
  <c r="BC305" i="45"/>
  <c r="BC303" i="45"/>
  <c r="BC301" i="45"/>
  <c r="BC299" i="45"/>
  <c r="BC297" i="45"/>
  <c r="BC295" i="45"/>
  <c r="BC293" i="45"/>
  <c r="BC291" i="45"/>
  <c r="BC289" i="45"/>
  <c r="BC287" i="45"/>
  <c r="BC285" i="45"/>
  <c r="BC283" i="45"/>
  <c r="BC281" i="45"/>
  <c r="BC279" i="45"/>
  <c r="BC277" i="45"/>
  <c r="BC275" i="45"/>
  <c r="BC273" i="45"/>
  <c r="BC271" i="45"/>
  <c r="BC269" i="45"/>
  <c r="BC267" i="45"/>
  <c r="BE254" i="45"/>
  <c r="BE252" i="45"/>
  <c r="BE250" i="45"/>
  <c r="BE248" i="45"/>
  <c r="BE246" i="45"/>
  <c r="BE244" i="45"/>
  <c r="BE242" i="45"/>
  <c r="BE240" i="45"/>
  <c r="BE238" i="45"/>
  <c r="BE236" i="45"/>
  <c r="BE234" i="45"/>
  <c r="BE232" i="45"/>
  <c r="BE230" i="45"/>
  <c r="BE228" i="45"/>
  <c r="BE226" i="45"/>
  <c r="BE224" i="45"/>
  <c r="BE222" i="45"/>
  <c r="BE220" i="45"/>
  <c r="BE218" i="45"/>
  <c r="BE216" i="45"/>
  <c r="BE214" i="45"/>
  <c r="BE212" i="45"/>
  <c r="BE210" i="45"/>
  <c r="BE208" i="45"/>
  <c r="BE206" i="45"/>
  <c r="BE204" i="45"/>
  <c r="BE202" i="45"/>
  <c r="BD314" i="45"/>
  <c r="BD312" i="45"/>
  <c r="BD310" i="45"/>
  <c r="BD308" i="45"/>
  <c r="BD306" i="45"/>
  <c r="BD304" i="45"/>
  <c r="BD302" i="45"/>
  <c r="BD300" i="45"/>
  <c r="BD298" i="45"/>
  <c r="BD296" i="45"/>
  <c r="BD294" i="45"/>
  <c r="BD292" i="45"/>
  <c r="BD290" i="45"/>
  <c r="BD288" i="45"/>
  <c r="BD286" i="45"/>
  <c r="BD284" i="45"/>
  <c r="BD282" i="45"/>
  <c r="BD280" i="45"/>
  <c r="BD278" i="45"/>
  <c r="BD276" i="45"/>
  <c r="BD274" i="45"/>
  <c r="BD272" i="45"/>
  <c r="BD270" i="45"/>
  <c r="BC290" i="45"/>
  <c r="BC288" i="45"/>
  <c r="BC286" i="45"/>
  <c r="BC284" i="45"/>
  <c r="BC282" i="45"/>
  <c r="BC280" i="45"/>
  <c r="BC278" i="45"/>
  <c r="BC276" i="45"/>
  <c r="BC274" i="45"/>
  <c r="BC272" i="45"/>
  <c r="BC270" i="45"/>
  <c r="BC268" i="45"/>
  <c r="BC266" i="45"/>
  <c r="BC264" i="45"/>
  <c r="BC262" i="45"/>
  <c r="BC260" i="45"/>
  <c r="BC258" i="45"/>
  <c r="BC256" i="45"/>
  <c r="BC254" i="45"/>
  <c r="BC252" i="45"/>
  <c r="BC250" i="45"/>
  <c r="BC248" i="45"/>
  <c r="BC246" i="45"/>
  <c r="BC206" i="45"/>
  <c r="BD208" i="45"/>
  <c r="BC217" i="45"/>
  <c r="BD219" i="45"/>
  <c r="BE221" i="45"/>
  <c r="BC230" i="45"/>
  <c r="BD232" i="45"/>
  <c r="BC241" i="45"/>
  <c r="BD243" i="45"/>
  <c r="BE245" i="45"/>
  <c r="BC253" i="45"/>
  <c r="BC261" i="45"/>
  <c r="G65" i="45"/>
  <c r="G12" i="45"/>
  <c r="BE109" i="45"/>
  <c r="BE117" i="45"/>
  <c r="BE125" i="45"/>
  <c r="BE137" i="45"/>
  <c r="BE153" i="45"/>
  <c r="F13" i="45"/>
  <c r="E46" i="45"/>
  <c r="BC204" i="45"/>
  <c r="BD206" i="45"/>
  <c r="BC215" i="45"/>
  <c r="BD217" i="45"/>
  <c r="BE219" i="45"/>
  <c r="BC228" i="45"/>
  <c r="BD230" i="45"/>
  <c r="BC239" i="45"/>
  <c r="BD241" i="45"/>
  <c r="BE243" i="45"/>
  <c r="BE253" i="45"/>
  <c r="BE261" i="45"/>
  <c r="BC138" i="45"/>
  <c r="BC140" i="45"/>
  <c r="BC142" i="45"/>
  <c r="BC144" i="45"/>
  <c r="BC146" i="45"/>
  <c r="BC148" i="45"/>
  <c r="BC150" i="45"/>
  <c r="BC152" i="45"/>
  <c r="BC154" i="45"/>
  <c r="BC156" i="45"/>
  <c r="BC158" i="45"/>
  <c r="BC160" i="45"/>
  <c r="BC162" i="45"/>
  <c r="BC164" i="45"/>
  <c r="BC166" i="45"/>
  <c r="BC168" i="45"/>
  <c r="BC170" i="45"/>
  <c r="BC172" i="45"/>
  <c r="BC174" i="45"/>
  <c r="BC176" i="45"/>
  <c r="BC178" i="45"/>
  <c r="BC180" i="45"/>
  <c r="BC182" i="45"/>
  <c r="BC184" i="45"/>
  <c r="BC186" i="45"/>
  <c r="BC188" i="45"/>
  <c r="BC190" i="45"/>
  <c r="BC192" i="45"/>
  <c r="BC194" i="45"/>
  <c r="BC196" i="45"/>
  <c r="BC198" i="45"/>
  <c r="BC200" i="45"/>
  <c r="BC202" i="45"/>
  <c r="BD204" i="45"/>
  <c r="BC213" i="45"/>
  <c r="BD215" i="45"/>
  <c r="BE217" i="45"/>
  <c r="BC226" i="45"/>
  <c r="BD228" i="45"/>
  <c r="BC237" i="45"/>
  <c r="BD239" i="45"/>
  <c r="BE241" i="45"/>
  <c r="BD248" i="45"/>
  <c r="BD256" i="45"/>
  <c r="BD264" i="45"/>
  <c r="BD130" i="45"/>
  <c r="BD132" i="45"/>
  <c r="BD134" i="45"/>
  <c r="BD136" i="45"/>
  <c r="BD138" i="45"/>
  <c r="BD140" i="45"/>
  <c r="BD142" i="45"/>
  <c r="BD144" i="45"/>
  <c r="BD146" i="45"/>
  <c r="BD148" i="45"/>
  <c r="BD150" i="45"/>
  <c r="BD152" i="45"/>
  <c r="BD154" i="45"/>
  <c r="BD156" i="45"/>
  <c r="BD158" i="45"/>
  <c r="BD160" i="45"/>
  <c r="BD162" i="45"/>
  <c r="BD164" i="45"/>
  <c r="BD166" i="45"/>
  <c r="BD168" i="45"/>
  <c r="BD170" i="45"/>
  <c r="BD172" i="45"/>
  <c r="BD174" i="45"/>
  <c r="BD176" i="45"/>
  <c r="BD178" i="45"/>
  <c r="BD180" i="45"/>
  <c r="BD182" i="45"/>
  <c r="BD184" i="45"/>
  <c r="BD186" i="45"/>
  <c r="BD188" i="45"/>
  <c r="BD190" i="45"/>
  <c r="BD192" i="45"/>
  <c r="BD194" i="45"/>
  <c r="BD196" i="45"/>
  <c r="BD198" i="45"/>
  <c r="BD200" i="45"/>
  <c r="BD202" i="45"/>
  <c r="BC211" i="45"/>
  <c r="BD213" i="45"/>
  <c r="BE215" i="45"/>
  <c r="BC224" i="45"/>
  <c r="BD226" i="45"/>
  <c r="BC235" i="45"/>
  <c r="BD237" i="45"/>
  <c r="BE239" i="45"/>
  <c r="BC251" i="45"/>
  <c r="BC259" i="45"/>
  <c r="BE267" i="45"/>
  <c r="G50" i="45"/>
  <c r="E53" i="45"/>
  <c r="G53" i="45" s="1"/>
  <c r="E64" i="45"/>
  <c r="G64" i="45" s="1"/>
  <c r="BE102" i="45"/>
  <c r="BE106" i="45"/>
  <c r="BE110" i="45"/>
  <c r="BE114" i="45"/>
  <c r="BE118" i="45"/>
  <c r="BE122" i="45"/>
  <c r="BE126" i="45"/>
  <c r="BE130" i="45"/>
  <c r="BE134" i="45"/>
  <c r="BE138" i="45"/>
  <c r="BE142" i="45"/>
  <c r="BE146" i="45"/>
  <c r="BE148" i="45"/>
  <c r="BE150" i="45"/>
  <c r="BE152" i="45"/>
  <c r="BE156" i="45"/>
  <c r="BE158" i="45"/>
  <c r="BE160" i="45"/>
  <c r="BE162" i="45"/>
  <c r="BE164" i="45"/>
  <c r="BE166" i="45"/>
  <c r="BE168" i="45"/>
  <c r="BE170" i="45"/>
  <c r="BE172" i="45"/>
  <c r="BE174" i="45"/>
  <c r="BE176" i="45"/>
  <c r="BE178" i="45"/>
  <c r="BE180" i="45"/>
  <c r="BE182" i="45"/>
  <c r="BE184" i="45"/>
  <c r="BE186" i="45"/>
  <c r="BE188" i="45"/>
  <c r="BE190" i="45"/>
  <c r="BE192" i="45"/>
  <c r="BE194" i="45"/>
  <c r="BE196" i="45"/>
  <c r="BE198" i="45"/>
  <c r="BE200" i="45"/>
  <c r="BC209" i="45"/>
  <c r="BD211" i="45"/>
  <c r="BE213" i="45"/>
  <c r="BC222" i="45"/>
  <c r="BD224" i="45"/>
  <c r="BC233" i="45"/>
  <c r="BD235" i="45"/>
  <c r="BE237" i="45"/>
  <c r="BD246" i="45"/>
  <c r="BE251" i="45"/>
  <c r="BE259" i="45"/>
  <c r="E39" i="45"/>
  <c r="G39" i="45" s="1"/>
  <c r="E47" i="45"/>
  <c r="G47" i="45" s="1"/>
  <c r="E50" i="45"/>
  <c r="BE104" i="45"/>
  <c r="BE108" i="45"/>
  <c r="BE112" i="45"/>
  <c r="BE116" i="45"/>
  <c r="BE120" i="45"/>
  <c r="BE124" i="45"/>
  <c r="BE128" i="45"/>
  <c r="BE132" i="45"/>
  <c r="BE136" i="45"/>
  <c r="BE140" i="45"/>
  <c r="BE144" i="45"/>
  <c r="E14" i="45"/>
  <c r="G14" i="45" s="1"/>
  <c r="E61" i="45"/>
  <c r="G61" i="45" s="1"/>
  <c r="BE371" i="45"/>
  <c r="BC207" i="45"/>
  <c r="BD209" i="45"/>
  <c r="BE211" i="45"/>
  <c r="BC220" i="45"/>
  <c r="BD222" i="45"/>
  <c r="BC231" i="45"/>
  <c r="BD233" i="45"/>
  <c r="BE235" i="45"/>
  <c r="BC244" i="45"/>
  <c r="BD254" i="45"/>
  <c r="BD262" i="45"/>
  <c r="BC292" i="45"/>
  <c r="BC294" i="45"/>
  <c r="BC296" i="45"/>
  <c r="BC298" i="45"/>
  <c r="BC300" i="45"/>
  <c r="BC302" i="45"/>
  <c r="BC304" i="45"/>
  <c r="BC306" i="45"/>
  <c r="BC308" i="45"/>
  <c r="BC310" i="45"/>
  <c r="BC312" i="45"/>
  <c r="BC314" i="45"/>
  <c r="BC316" i="45"/>
  <c r="BC318" i="45"/>
  <c r="BC320" i="45"/>
  <c r="BC322" i="45"/>
  <c r="BC324" i="45"/>
  <c r="BC326" i="45"/>
  <c r="BC328" i="45"/>
  <c r="BC330" i="45"/>
  <c r="BC332" i="45"/>
  <c r="BC334" i="45"/>
  <c r="BC336" i="45"/>
  <c r="BC338" i="45"/>
  <c r="BC340" i="45"/>
  <c r="BC342" i="45"/>
  <c r="BC344" i="45"/>
  <c r="BC346" i="45"/>
  <c r="BC348" i="45"/>
  <c r="BC350" i="45"/>
  <c r="BC352" i="45"/>
  <c r="BC354" i="45"/>
  <c r="BC356" i="45"/>
  <c r="BC358" i="45"/>
  <c r="BC360" i="45"/>
  <c r="BC362" i="45"/>
  <c r="BC364" i="45"/>
  <c r="BC366" i="45"/>
  <c r="BC368" i="45"/>
  <c r="BC370" i="45"/>
  <c r="BD316" i="45"/>
  <c r="BD318" i="45"/>
  <c r="BD320" i="45"/>
  <c r="BD322" i="45"/>
  <c r="BD324" i="45"/>
  <c r="BD326" i="45"/>
  <c r="BD328" i="45"/>
  <c r="BD330" i="45"/>
  <c r="BD332" i="45"/>
  <c r="BD334" i="45"/>
  <c r="BD336" i="45"/>
  <c r="BD338" i="45"/>
  <c r="BD340" i="45"/>
  <c r="BD342" i="45"/>
  <c r="BD344" i="45"/>
  <c r="BD346" i="45"/>
  <c r="BD348" i="45"/>
  <c r="BD350" i="45"/>
  <c r="BD352" i="45"/>
  <c r="BD354" i="45"/>
  <c r="BD356" i="45"/>
  <c r="BD358" i="45"/>
  <c r="BD360" i="45"/>
  <c r="BD362" i="45"/>
  <c r="BD364" i="45"/>
  <c r="BD366" i="45"/>
  <c r="BD368" i="45"/>
  <c r="BD370" i="45"/>
  <c r="BE256" i="45"/>
  <c r="BE258" i="45"/>
  <c r="BE260" i="45"/>
  <c r="BE262" i="45"/>
  <c r="BE264" i="45"/>
  <c r="BE266" i="45"/>
  <c r="BE268" i="45"/>
  <c r="BE270" i="45"/>
  <c r="BE272" i="45"/>
  <c r="BE274" i="45"/>
  <c r="BE276" i="45"/>
  <c r="BE278" i="45"/>
  <c r="BE280" i="45"/>
  <c r="BE282" i="45"/>
  <c r="BE284" i="45"/>
  <c r="BE286" i="45"/>
  <c r="BE288" i="45"/>
  <c r="BE290" i="45"/>
  <c r="BE292" i="45"/>
  <c r="BE294" i="45"/>
  <c r="BE296" i="45"/>
  <c r="BE298" i="45"/>
  <c r="BE300" i="45"/>
  <c r="BE302" i="45"/>
  <c r="BE304" i="45"/>
  <c r="BE306" i="45"/>
  <c r="BE308" i="45"/>
  <c r="BE310" i="45"/>
  <c r="BE312" i="45"/>
  <c r="BE314" i="45"/>
  <c r="BE316" i="45"/>
  <c r="BE318" i="45"/>
  <c r="BE320" i="45"/>
  <c r="BE322" i="45"/>
  <c r="BE324" i="45"/>
  <c r="BE326" i="45"/>
  <c r="BE328" i="45"/>
  <c r="BE330" i="45"/>
  <c r="BE332" i="45"/>
  <c r="BE334" i="45"/>
  <c r="BE336" i="45"/>
  <c r="BE338" i="45"/>
  <c r="BE340" i="45"/>
  <c r="BE342" i="45"/>
  <c r="BE344" i="45"/>
  <c r="BE346" i="45"/>
  <c r="BE348" i="45"/>
  <c r="BE350" i="45"/>
  <c r="BE352" i="45"/>
  <c r="BE354" i="45"/>
  <c r="BE356" i="45"/>
  <c r="BE358" i="45"/>
  <c r="BE360" i="45"/>
  <c r="BE362" i="45"/>
  <c r="BE364" i="45"/>
  <c r="BE366" i="45"/>
  <c r="BE368" i="45"/>
  <c r="BE370" i="45"/>
  <c r="E37" i="45"/>
  <c r="G37" i="45" s="1"/>
  <c r="BC313" i="45"/>
  <c r="BC315" i="45"/>
  <c r="BC317" i="45"/>
  <c r="BC319" i="45"/>
  <c r="BC321" i="45"/>
  <c r="BC323" i="45"/>
  <c r="BC325" i="45"/>
  <c r="BC327" i="45"/>
  <c r="BC329" i="45"/>
  <c r="BC331" i="45"/>
  <c r="BC333" i="45"/>
  <c r="BC335" i="45"/>
  <c r="BC337" i="45"/>
  <c r="BC339" i="45"/>
  <c r="BC341" i="45"/>
  <c r="BC343" i="45"/>
  <c r="BC345" i="45"/>
  <c r="BC347" i="45"/>
  <c r="BC349" i="45"/>
  <c r="BC351" i="45"/>
  <c r="BC353" i="45"/>
  <c r="BC355" i="45"/>
  <c r="BC357" i="45"/>
  <c r="BC359" i="45"/>
  <c r="BC361" i="45"/>
  <c r="BC363" i="45"/>
  <c r="BC365" i="45"/>
  <c r="BC367" i="45"/>
  <c r="BC369" i="45"/>
  <c r="BC371" i="45"/>
  <c r="BD295" i="45"/>
  <c r="BD297" i="45"/>
  <c r="BD299" i="45"/>
  <c r="BD301" i="45"/>
  <c r="BD303" i="45"/>
  <c r="BD305" i="45"/>
  <c r="BD307" i="45"/>
  <c r="BD309" i="45"/>
  <c r="BD311" i="45"/>
  <c r="BD313" i="45"/>
  <c r="BD315" i="45"/>
  <c r="BD317" i="45"/>
  <c r="BD319" i="45"/>
  <c r="BD321" i="45"/>
  <c r="BD323" i="45"/>
  <c r="BD325" i="45"/>
  <c r="BD327" i="45"/>
  <c r="BD329" i="45"/>
  <c r="BD331" i="45"/>
  <c r="BD333" i="45"/>
  <c r="BD335" i="45"/>
  <c r="BD337" i="45"/>
  <c r="BD339" i="45"/>
  <c r="BD341" i="45"/>
  <c r="BD343" i="45"/>
  <c r="BD345" i="45"/>
  <c r="BD347" i="45"/>
  <c r="BD349" i="45"/>
  <c r="BD351" i="45"/>
  <c r="BD353" i="45"/>
  <c r="BD355" i="45"/>
  <c r="BD357" i="45"/>
  <c r="BD359" i="45"/>
  <c r="BD361" i="45"/>
  <c r="BD363" i="45"/>
  <c r="BD365" i="45"/>
  <c r="BD367" i="45"/>
  <c r="BD369" i="45"/>
  <c r="BD371" i="45"/>
  <c r="BE317" i="45"/>
  <c r="BE319" i="45"/>
  <c r="BE321" i="45"/>
  <c r="BE323" i="45"/>
  <c r="BE325" i="45"/>
  <c r="BE327" i="45"/>
  <c r="BE329" i="45"/>
  <c r="BE331" i="45"/>
  <c r="BE333" i="45"/>
  <c r="BE335" i="45"/>
  <c r="BE337" i="45"/>
  <c r="BE339" i="45"/>
  <c r="BE341" i="45"/>
  <c r="BE343" i="45"/>
  <c r="BE345" i="45"/>
  <c r="BE347" i="45"/>
  <c r="BE349" i="45"/>
  <c r="BE351" i="45"/>
  <c r="BE353" i="45"/>
  <c r="BE355" i="45"/>
  <c r="BE357" i="45"/>
  <c r="BE359" i="45"/>
  <c r="BE361" i="45"/>
  <c r="BE363" i="45"/>
  <c r="BE365" i="45"/>
  <c r="BE367" i="45"/>
  <c r="BE369" i="45"/>
  <c r="F32" i="44"/>
  <c r="G32" i="44" s="1"/>
  <c r="BE119" i="44"/>
  <c r="E52" i="44"/>
  <c r="G52" i="44" s="1"/>
  <c r="G63" i="44"/>
  <c r="E66" i="44"/>
  <c r="G66" i="44" s="1"/>
  <c r="BE299" i="44"/>
  <c r="BE295" i="44"/>
  <c r="BE293" i="44"/>
  <c r="BE291" i="44"/>
  <c r="BE289" i="44"/>
  <c r="BE287" i="44"/>
  <c r="BE285" i="44"/>
  <c r="BE283" i="44"/>
  <c r="BE281" i="44"/>
  <c r="BE279" i="44"/>
  <c r="BE277" i="44"/>
  <c r="BE275" i="44"/>
  <c r="BE273" i="44"/>
  <c r="BE271" i="44"/>
  <c r="BE269" i="44"/>
  <c r="BE267" i="44"/>
  <c r="BE265" i="44"/>
  <c r="BE263" i="44"/>
  <c r="BE261" i="44"/>
  <c r="BE259" i="44"/>
  <c r="BE257" i="44"/>
  <c r="BE255" i="44"/>
  <c r="BE253" i="44"/>
  <c r="BE251" i="44"/>
  <c r="BE249" i="44"/>
  <c r="BE247" i="44"/>
  <c r="BE245" i="44"/>
  <c r="BE243" i="44"/>
  <c r="BE241" i="44"/>
  <c r="BE239" i="44"/>
  <c r="BE237" i="44"/>
  <c r="BE235" i="44"/>
  <c r="BE233" i="44"/>
  <c r="BE231" i="44"/>
  <c r="BE229" i="44"/>
  <c r="BE227" i="44"/>
  <c r="BE223" i="44"/>
  <c r="BE221" i="44"/>
  <c r="BE219" i="44"/>
  <c r="BE217" i="44"/>
  <c r="BE215" i="44"/>
  <c r="BE213" i="44"/>
  <c r="BE211" i="44"/>
  <c r="BE209" i="44"/>
  <c r="BE207" i="44"/>
  <c r="BE205" i="44"/>
  <c r="BE203" i="44"/>
  <c r="BE201" i="44"/>
  <c r="BD295" i="44"/>
  <c r="BD293" i="44"/>
  <c r="BD291" i="44"/>
  <c r="BD289" i="44"/>
  <c r="BD287" i="44"/>
  <c r="BD285" i="44"/>
  <c r="BD283" i="44"/>
  <c r="BD281" i="44"/>
  <c r="BD279" i="44"/>
  <c r="BD277" i="44"/>
  <c r="BD275" i="44"/>
  <c r="BD273" i="44"/>
  <c r="BD271" i="44"/>
  <c r="BD269" i="44"/>
  <c r="BD267" i="44"/>
  <c r="BD265" i="44"/>
  <c r="BD263" i="44"/>
  <c r="BD261" i="44"/>
  <c r="BD259" i="44"/>
  <c r="BD257" i="44"/>
  <c r="BD255" i="44"/>
  <c r="BD253" i="44"/>
  <c r="BD251" i="44"/>
  <c r="BD249" i="44"/>
  <c r="BD247" i="44"/>
  <c r="BD245" i="44"/>
  <c r="BD243" i="44"/>
  <c r="BD241" i="44"/>
  <c r="BD239" i="44"/>
  <c r="BD237" i="44"/>
  <c r="BD235" i="44"/>
  <c r="BD233" i="44"/>
  <c r="BD231" i="44"/>
  <c r="BD229" i="44"/>
  <c r="BD227" i="44"/>
  <c r="BD225" i="44"/>
  <c r="BD223" i="44"/>
  <c r="BD221" i="44"/>
  <c r="BD219" i="44"/>
  <c r="BD217" i="44"/>
  <c r="BD215" i="44"/>
  <c r="BD213" i="44"/>
  <c r="BD211" i="44"/>
  <c r="BD209" i="44"/>
  <c r="BD207" i="44"/>
  <c r="BD205" i="44"/>
  <c r="BC297" i="44"/>
  <c r="BC295" i="44"/>
  <c r="BC293" i="44"/>
  <c r="BC291" i="44"/>
  <c r="BC289" i="44"/>
  <c r="BC287" i="44"/>
  <c r="BC285" i="44"/>
  <c r="BC283" i="44"/>
  <c r="BC281" i="44"/>
  <c r="BC279" i="44"/>
  <c r="BC277" i="44"/>
  <c r="BC275" i="44"/>
  <c r="BC273" i="44"/>
  <c r="BC271" i="44"/>
  <c r="BC269" i="44"/>
  <c r="BC267" i="44"/>
  <c r="BC265" i="44"/>
  <c r="BC263" i="44"/>
  <c r="BC261" i="44"/>
  <c r="BC259" i="44"/>
  <c r="BC257" i="44"/>
  <c r="BC255" i="44"/>
  <c r="BC253" i="44"/>
  <c r="BC251" i="44"/>
  <c r="BC249" i="44"/>
  <c r="BC247" i="44"/>
  <c r="BC245" i="44"/>
  <c r="BC243" i="44"/>
  <c r="BC241" i="44"/>
  <c r="BC239" i="44"/>
  <c r="BC237" i="44"/>
  <c r="BC235" i="44"/>
  <c r="BC233" i="44"/>
  <c r="BC231" i="44"/>
  <c r="BC229" i="44"/>
  <c r="BC227" i="44"/>
  <c r="BC225" i="44"/>
  <c r="BC223" i="44"/>
  <c r="BC221" i="44"/>
  <c r="BC219" i="44"/>
  <c r="BC217" i="44"/>
  <c r="BC215" i="44"/>
  <c r="BC213" i="44"/>
  <c r="BC211" i="44"/>
  <c r="BC209" i="44"/>
  <c r="BC207" i="44"/>
  <c r="BC205" i="44"/>
  <c r="BC203" i="44"/>
  <c r="BE222" i="44"/>
  <c r="BE224" i="44"/>
  <c r="BE296" i="44"/>
  <c r="BE294" i="44"/>
  <c r="BE292" i="44"/>
  <c r="BE290" i="44"/>
  <c r="BE288" i="44"/>
  <c r="BE286" i="44"/>
  <c r="BE284" i="44"/>
  <c r="BE282" i="44"/>
  <c r="BE280" i="44"/>
  <c r="BE278" i="44"/>
  <c r="BE276" i="44"/>
  <c r="BE274" i="44"/>
  <c r="BE272" i="44"/>
  <c r="BE270" i="44"/>
  <c r="BE268" i="44"/>
  <c r="BE266" i="44"/>
  <c r="BE264" i="44"/>
  <c r="BE262" i="44"/>
  <c r="BE260" i="44"/>
  <c r="BE258" i="44"/>
  <c r="BE256" i="44"/>
  <c r="BE254" i="44"/>
  <c r="BE252" i="44"/>
  <c r="BE250" i="44"/>
  <c r="BE248" i="44"/>
  <c r="BE246" i="44"/>
  <c r="BE244" i="44"/>
  <c r="BE242" i="44"/>
  <c r="BE240" i="44"/>
  <c r="BE238" i="44"/>
  <c r="BE236" i="44"/>
  <c r="BE234" i="44"/>
  <c r="BE232" i="44"/>
  <c r="BE230" i="44"/>
  <c r="BE228" i="44"/>
  <c r="BE226" i="44"/>
  <c r="BE220" i="44"/>
  <c r="BE218" i="44"/>
  <c r="BE216" i="44"/>
  <c r="BE214" i="44"/>
  <c r="BE212" i="44"/>
  <c r="BE210" i="44"/>
  <c r="BE208" i="44"/>
  <c r="BE206" i="44"/>
  <c r="BE204" i="44"/>
  <c r="BE202" i="44"/>
  <c r="BE200" i="44"/>
  <c r="BD296" i="44"/>
  <c r="BD294" i="44"/>
  <c r="BD292" i="44"/>
  <c r="BD290" i="44"/>
  <c r="BD288" i="44"/>
  <c r="BD286" i="44"/>
  <c r="BD284" i="44"/>
  <c r="BD282" i="44"/>
  <c r="BD280" i="44"/>
  <c r="BD278" i="44"/>
  <c r="BD276" i="44"/>
  <c r="BD274" i="44"/>
  <c r="BD272" i="44"/>
  <c r="BD270" i="44"/>
  <c r="BD268" i="44"/>
  <c r="BD266" i="44"/>
  <c r="BD264" i="44"/>
  <c r="BD262" i="44"/>
  <c r="BD260" i="44"/>
  <c r="BD258" i="44"/>
  <c r="BD256" i="44"/>
  <c r="BD254" i="44"/>
  <c r="BD252" i="44"/>
  <c r="BD250" i="44"/>
  <c r="BD248" i="44"/>
  <c r="BD246" i="44"/>
  <c r="BD244" i="44"/>
  <c r="BD242" i="44"/>
  <c r="BD240" i="44"/>
  <c r="BD238" i="44"/>
  <c r="BD236" i="44"/>
  <c r="BD234" i="44"/>
  <c r="BD232" i="44"/>
  <c r="BD230" i="44"/>
  <c r="BD228" i="44"/>
  <c r="BD226" i="44"/>
  <c r="BD224" i="44"/>
  <c r="BD222" i="44"/>
  <c r="BD220" i="44"/>
  <c r="BD218" i="44"/>
  <c r="BD216" i="44"/>
  <c r="BD214" i="44"/>
  <c r="BD212" i="44"/>
  <c r="BD210" i="44"/>
  <c r="BD208" i="44"/>
  <c r="BD206" i="44"/>
  <c r="BD204" i="44"/>
  <c r="BC304" i="44"/>
  <c r="BC302" i="44"/>
  <c r="BC300" i="44"/>
  <c r="BC298" i="44"/>
  <c r="BC296" i="44"/>
  <c r="BC294" i="44"/>
  <c r="BC292" i="44"/>
  <c r="BC290" i="44"/>
  <c r="BC288" i="44"/>
  <c r="BC286" i="44"/>
  <c r="BC284" i="44"/>
  <c r="BC282" i="44"/>
  <c r="BC280" i="44"/>
  <c r="BC278" i="44"/>
  <c r="BC276" i="44"/>
  <c r="BC274" i="44"/>
  <c r="BC272" i="44"/>
  <c r="BC270" i="44"/>
  <c r="BC268" i="44"/>
  <c r="BC266" i="44"/>
  <c r="BC264" i="44"/>
  <c r="BC262" i="44"/>
  <c r="BC260" i="44"/>
  <c r="BC258" i="44"/>
  <c r="BC256" i="44"/>
  <c r="BC254" i="44"/>
  <c r="BC252" i="44"/>
  <c r="BC250" i="44"/>
  <c r="BC248" i="44"/>
  <c r="BC246" i="44"/>
  <c r="BC244" i="44"/>
  <c r="BC242" i="44"/>
  <c r="BC240" i="44"/>
  <c r="BC238" i="44"/>
  <c r="BC236" i="44"/>
  <c r="BC234" i="44"/>
  <c r="BC232" i="44"/>
  <c r="BC230" i="44"/>
  <c r="BC228" i="44"/>
  <c r="BC226" i="44"/>
  <c r="BC224" i="44"/>
  <c r="BC222" i="44"/>
  <c r="BC220" i="44"/>
  <c r="BC218" i="44"/>
  <c r="BC216" i="44"/>
  <c r="BC214" i="44"/>
  <c r="BE225" i="44"/>
  <c r="BC202" i="44"/>
  <c r="E46" i="44"/>
  <c r="BD202" i="44"/>
  <c r="BC212" i="44"/>
  <c r="M3" i="44"/>
  <c r="AN7" i="39" s="1"/>
  <c r="BC78" i="44"/>
  <c r="BC80" i="44"/>
  <c r="BC82" i="44"/>
  <c r="BC84" i="44"/>
  <c r="BC86" i="44"/>
  <c r="BC88" i="44"/>
  <c r="BC90" i="44"/>
  <c r="BC92" i="44"/>
  <c r="BC94" i="44"/>
  <c r="BC96" i="44"/>
  <c r="BC98" i="44"/>
  <c r="BC100" i="44"/>
  <c r="BC102" i="44"/>
  <c r="BC104" i="44"/>
  <c r="BC106" i="44"/>
  <c r="BC108" i="44"/>
  <c r="BC110" i="44"/>
  <c r="BC112" i="44"/>
  <c r="BC114" i="44"/>
  <c r="BC116" i="44"/>
  <c r="BC118" i="44"/>
  <c r="BC120" i="44"/>
  <c r="BC122" i="44"/>
  <c r="BC124" i="44"/>
  <c r="BC126" i="44"/>
  <c r="BC128" i="44"/>
  <c r="BC130" i="44"/>
  <c r="BC132" i="44"/>
  <c r="BC134" i="44"/>
  <c r="BC136" i="44"/>
  <c r="BC138" i="44"/>
  <c r="BC140" i="44"/>
  <c r="BC142" i="44"/>
  <c r="BC144" i="44"/>
  <c r="BC146" i="44"/>
  <c r="BC148" i="44"/>
  <c r="BC150" i="44"/>
  <c r="BC152" i="44"/>
  <c r="BC154" i="44"/>
  <c r="BC156" i="44"/>
  <c r="BC158" i="44"/>
  <c r="BC160" i="44"/>
  <c r="BC162" i="44"/>
  <c r="BC164" i="44"/>
  <c r="BC166" i="44"/>
  <c r="BC168" i="44"/>
  <c r="BC170" i="44"/>
  <c r="BC172" i="44"/>
  <c r="BC174" i="44"/>
  <c r="BC176" i="44"/>
  <c r="BC178" i="44"/>
  <c r="BC180" i="44"/>
  <c r="BC182" i="44"/>
  <c r="BC184" i="44"/>
  <c r="BC186" i="44"/>
  <c r="BC188" i="44"/>
  <c r="BC190" i="44"/>
  <c r="BC192" i="44"/>
  <c r="BC194" i="44"/>
  <c r="BC196" i="44"/>
  <c r="BC198" i="44"/>
  <c r="BC200" i="44"/>
  <c r="F16" i="44"/>
  <c r="G16" i="44" s="1"/>
  <c r="E16" i="44"/>
  <c r="E20" i="44" s="1"/>
  <c r="J14" i="44" s="1"/>
  <c r="E53" i="44"/>
  <c r="G53" i="44" s="1"/>
  <c r="E64" i="44"/>
  <c r="G64" i="44" s="1"/>
  <c r="BD78" i="44"/>
  <c r="BD80" i="44"/>
  <c r="BD82" i="44"/>
  <c r="BD84" i="44"/>
  <c r="BD86" i="44"/>
  <c r="BD88" i="44"/>
  <c r="BD90" i="44"/>
  <c r="BD92" i="44"/>
  <c r="BD94" i="44"/>
  <c r="BD96" i="44"/>
  <c r="BD98" i="44"/>
  <c r="BD100" i="44"/>
  <c r="BD102" i="44"/>
  <c r="BD104" i="44"/>
  <c r="BD106" i="44"/>
  <c r="BD108" i="44"/>
  <c r="BD110" i="44"/>
  <c r="BD112" i="44"/>
  <c r="BD114" i="44"/>
  <c r="BD116" i="44"/>
  <c r="BD118" i="44"/>
  <c r="BD120" i="44"/>
  <c r="BD122" i="44"/>
  <c r="BD124" i="44"/>
  <c r="BD126" i="44"/>
  <c r="BD128" i="44"/>
  <c r="BD130" i="44"/>
  <c r="BD132" i="44"/>
  <c r="BD134" i="44"/>
  <c r="BD136" i="44"/>
  <c r="BD138" i="44"/>
  <c r="BD140" i="44"/>
  <c r="BD142" i="44"/>
  <c r="BD144" i="44"/>
  <c r="BD146" i="44"/>
  <c r="BD148" i="44"/>
  <c r="BD150" i="44"/>
  <c r="BD152" i="44"/>
  <c r="BD154" i="44"/>
  <c r="BD156" i="44"/>
  <c r="BD158" i="44"/>
  <c r="BD160" i="44"/>
  <c r="BD162" i="44"/>
  <c r="BD164" i="44"/>
  <c r="BD166" i="44"/>
  <c r="BD168" i="44"/>
  <c r="BD170" i="44"/>
  <c r="BD172" i="44"/>
  <c r="BD174" i="44"/>
  <c r="BD176" i="44"/>
  <c r="BD178" i="44"/>
  <c r="BD180" i="44"/>
  <c r="BD182" i="44"/>
  <c r="BD184" i="44"/>
  <c r="BD186" i="44"/>
  <c r="BD188" i="44"/>
  <c r="BD190" i="44"/>
  <c r="BD192" i="44"/>
  <c r="BD194" i="44"/>
  <c r="BD196" i="44"/>
  <c r="BD198" i="44"/>
  <c r="BD200" i="44"/>
  <c r="S3" i="44"/>
  <c r="AS7" i="39" s="1"/>
  <c r="F67" i="44"/>
  <c r="K60" i="44"/>
  <c r="BE102" i="44"/>
  <c r="BE104" i="44"/>
  <c r="BE106" i="44"/>
  <c r="BE108" i="44"/>
  <c r="BE110" i="44"/>
  <c r="BE112" i="44"/>
  <c r="BE114" i="44"/>
  <c r="BE116" i="44"/>
  <c r="BE122" i="44"/>
  <c r="BE124" i="44"/>
  <c r="BE126" i="44"/>
  <c r="BE128" i="44"/>
  <c r="BE130" i="44"/>
  <c r="BE132" i="44"/>
  <c r="BE134" i="44"/>
  <c r="BE136" i="44"/>
  <c r="BE138" i="44"/>
  <c r="BE140" i="44"/>
  <c r="BE142" i="44"/>
  <c r="BE144" i="44"/>
  <c r="BE146" i="44"/>
  <c r="BE148" i="44"/>
  <c r="BE150" i="44"/>
  <c r="BE152" i="44"/>
  <c r="BE154" i="44"/>
  <c r="BE156" i="44"/>
  <c r="BE158" i="44"/>
  <c r="BE160" i="44"/>
  <c r="BE162" i="44"/>
  <c r="BE164" i="44"/>
  <c r="BE166" i="44"/>
  <c r="BE168" i="44"/>
  <c r="BE170" i="44"/>
  <c r="BE172" i="44"/>
  <c r="BE174" i="44"/>
  <c r="BE176" i="44"/>
  <c r="BE178" i="44"/>
  <c r="BE180" i="44"/>
  <c r="BE182" i="44"/>
  <c r="BE184" i="44"/>
  <c r="BE186" i="44"/>
  <c r="BE188" i="44"/>
  <c r="BE190" i="44"/>
  <c r="BE192" i="44"/>
  <c r="BE194" i="44"/>
  <c r="BE196" i="44"/>
  <c r="BE198" i="44"/>
  <c r="BC206" i="44"/>
  <c r="F13" i="44"/>
  <c r="V13" i="44" s="1"/>
  <c r="K26" i="44"/>
  <c r="F47" i="44"/>
  <c r="G47" i="44" s="1"/>
  <c r="E61" i="44"/>
  <c r="G61" i="44" s="1"/>
  <c r="BE371" i="44"/>
  <c r="BD203" i="44"/>
  <c r="E39" i="44"/>
  <c r="G39" i="44" s="1"/>
  <c r="E50" i="44"/>
  <c r="G50" i="44" s="1"/>
  <c r="BE118" i="44"/>
  <c r="BC210" i="44"/>
  <c r="G14" i="44"/>
  <c r="BC201" i="44"/>
  <c r="G65" i="44"/>
  <c r="BC103" i="44"/>
  <c r="BC105" i="44"/>
  <c r="BC107" i="44"/>
  <c r="BC109" i="44"/>
  <c r="BC111" i="44"/>
  <c r="BC113" i="44"/>
  <c r="BC115" i="44"/>
  <c r="BC117" i="44"/>
  <c r="BC119" i="44"/>
  <c r="BC121" i="44"/>
  <c r="BC123" i="44"/>
  <c r="BC125" i="44"/>
  <c r="BC127" i="44"/>
  <c r="BC129" i="44"/>
  <c r="BC131" i="44"/>
  <c r="BC133" i="44"/>
  <c r="BC135" i="44"/>
  <c r="BC137" i="44"/>
  <c r="BC139" i="44"/>
  <c r="BC141" i="44"/>
  <c r="BC143" i="44"/>
  <c r="BC145" i="44"/>
  <c r="BC147" i="44"/>
  <c r="BC149" i="44"/>
  <c r="BC151" i="44"/>
  <c r="BC153" i="44"/>
  <c r="BC155" i="44"/>
  <c r="BC157" i="44"/>
  <c r="BC159" i="44"/>
  <c r="BC161" i="44"/>
  <c r="BC163" i="44"/>
  <c r="BC165" i="44"/>
  <c r="BC167" i="44"/>
  <c r="BC169" i="44"/>
  <c r="BC171" i="44"/>
  <c r="BC173" i="44"/>
  <c r="BC175" i="44"/>
  <c r="BC177" i="44"/>
  <c r="BC179" i="44"/>
  <c r="BC181" i="44"/>
  <c r="BC183" i="44"/>
  <c r="BC185" i="44"/>
  <c r="BC187" i="44"/>
  <c r="BC189" i="44"/>
  <c r="BC191" i="44"/>
  <c r="BC193" i="44"/>
  <c r="BC195" i="44"/>
  <c r="BC197" i="44"/>
  <c r="BC199" i="44"/>
  <c r="BD201" i="44"/>
  <c r="E48" i="44"/>
  <c r="G48" i="44" s="1"/>
  <c r="E59" i="44"/>
  <c r="BD103" i="44"/>
  <c r="BD105" i="44"/>
  <c r="BD107" i="44"/>
  <c r="BD109" i="44"/>
  <c r="BD111" i="44"/>
  <c r="BD113" i="44"/>
  <c r="BD115" i="44"/>
  <c r="BD117" i="44"/>
  <c r="BD119" i="44"/>
  <c r="BD121" i="44"/>
  <c r="BD123" i="44"/>
  <c r="BD125" i="44"/>
  <c r="BD127" i="44"/>
  <c r="BD129" i="44"/>
  <c r="BD131" i="44"/>
  <c r="BD133" i="44"/>
  <c r="BD135" i="44"/>
  <c r="BD137" i="44"/>
  <c r="BD139" i="44"/>
  <c r="BD141" i="44"/>
  <c r="BD143" i="44"/>
  <c r="BD145" i="44"/>
  <c r="BD147" i="44"/>
  <c r="BD149" i="44"/>
  <c r="BD151" i="44"/>
  <c r="BD153" i="44"/>
  <c r="BD155" i="44"/>
  <c r="BD157" i="44"/>
  <c r="BD159" i="44"/>
  <c r="BD161" i="44"/>
  <c r="BD163" i="44"/>
  <c r="BD165" i="44"/>
  <c r="BD167" i="44"/>
  <c r="BD169" i="44"/>
  <c r="BD171" i="44"/>
  <c r="BD173" i="44"/>
  <c r="BD175" i="44"/>
  <c r="BD177" i="44"/>
  <c r="BD179" i="44"/>
  <c r="BD181" i="44"/>
  <c r="BD183" i="44"/>
  <c r="BD185" i="44"/>
  <c r="BD187" i="44"/>
  <c r="BD189" i="44"/>
  <c r="BD191" i="44"/>
  <c r="BD193" i="44"/>
  <c r="BD195" i="44"/>
  <c r="BD197" i="44"/>
  <c r="BD199" i="44"/>
  <c r="BC204" i="44"/>
  <c r="E18" i="44"/>
  <c r="G18" i="44" s="1"/>
  <c r="E35" i="44"/>
  <c r="E41" i="44" s="1"/>
  <c r="BE103" i="44"/>
  <c r="BE105" i="44"/>
  <c r="BE107" i="44"/>
  <c r="BE109" i="44"/>
  <c r="BE111" i="44"/>
  <c r="BE113" i="44"/>
  <c r="BE115" i="44"/>
  <c r="BE117" i="44"/>
  <c r="BE121" i="44"/>
  <c r="BE123" i="44"/>
  <c r="BE125" i="44"/>
  <c r="BE127" i="44"/>
  <c r="BE129" i="44"/>
  <c r="BE131" i="44"/>
  <c r="BE133" i="44"/>
  <c r="BE135" i="44"/>
  <c r="BE137" i="44"/>
  <c r="BE139" i="44"/>
  <c r="BE141" i="44"/>
  <c r="BE143" i="44"/>
  <c r="BE145" i="44"/>
  <c r="BE147" i="44"/>
  <c r="BE149" i="44"/>
  <c r="BE151" i="44"/>
  <c r="BE153" i="44"/>
  <c r="BE155" i="44"/>
  <c r="BE157" i="44"/>
  <c r="BE159" i="44"/>
  <c r="BE161" i="44"/>
  <c r="BE163" i="44"/>
  <c r="BE165" i="44"/>
  <c r="BE167" i="44"/>
  <c r="BE169" i="44"/>
  <c r="BE171" i="44"/>
  <c r="BE173" i="44"/>
  <c r="BE175" i="44"/>
  <c r="BE177" i="44"/>
  <c r="BE179" i="44"/>
  <c r="BE181" i="44"/>
  <c r="BE183" i="44"/>
  <c r="BE185" i="44"/>
  <c r="BE187" i="44"/>
  <c r="BE189" i="44"/>
  <c r="BE191" i="44"/>
  <c r="BE193" i="44"/>
  <c r="BE195" i="44"/>
  <c r="BE197" i="44"/>
  <c r="BE199" i="44"/>
  <c r="BC306" i="44"/>
  <c r="BC308" i="44"/>
  <c r="BC310" i="44"/>
  <c r="BC312" i="44"/>
  <c r="BC314" i="44"/>
  <c r="BC316" i="44"/>
  <c r="BC318" i="44"/>
  <c r="BC320" i="44"/>
  <c r="BC322" i="44"/>
  <c r="BC324" i="44"/>
  <c r="BC326" i="44"/>
  <c r="BC328" i="44"/>
  <c r="BC330" i="44"/>
  <c r="BC332" i="44"/>
  <c r="BC334" i="44"/>
  <c r="BC336" i="44"/>
  <c r="BC338" i="44"/>
  <c r="BC340" i="44"/>
  <c r="BC342" i="44"/>
  <c r="BC344" i="44"/>
  <c r="BC346" i="44"/>
  <c r="BC348" i="44"/>
  <c r="BC350" i="44"/>
  <c r="BC352" i="44"/>
  <c r="BC354" i="44"/>
  <c r="BC356" i="44"/>
  <c r="BC358" i="44"/>
  <c r="BC360" i="44"/>
  <c r="BC362" i="44"/>
  <c r="BC364" i="44"/>
  <c r="BC366" i="44"/>
  <c r="BC368" i="44"/>
  <c r="BC370" i="44"/>
  <c r="BD298" i="44"/>
  <c r="BD300" i="44"/>
  <c r="BD302" i="44"/>
  <c r="BD304" i="44"/>
  <c r="BD306" i="44"/>
  <c r="BD308" i="44"/>
  <c r="BD310" i="44"/>
  <c r="BD312" i="44"/>
  <c r="BD314" i="44"/>
  <c r="BD316" i="44"/>
  <c r="BD318" i="44"/>
  <c r="BD320" i="44"/>
  <c r="BD322" i="44"/>
  <c r="BD324" i="44"/>
  <c r="BD326" i="44"/>
  <c r="BD328" i="44"/>
  <c r="BD330" i="44"/>
  <c r="BD332" i="44"/>
  <c r="BD334" i="44"/>
  <c r="BD336" i="44"/>
  <c r="BD338" i="44"/>
  <c r="BD340" i="44"/>
  <c r="BD342" i="44"/>
  <c r="BD344" i="44"/>
  <c r="BD346" i="44"/>
  <c r="BD348" i="44"/>
  <c r="BD350" i="44"/>
  <c r="BD352" i="44"/>
  <c r="BD354" i="44"/>
  <c r="BD356" i="44"/>
  <c r="BD358" i="44"/>
  <c r="BD360" i="44"/>
  <c r="BD362" i="44"/>
  <c r="BD364" i="44"/>
  <c r="BD366" i="44"/>
  <c r="BD368" i="44"/>
  <c r="BD370" i="44"/>
  <c r="BE298" i="44"/>
  <c r="BE300" i="44"/>
  <c r="BE302" i="44"/>
  <c r="BE304" i="44"/>
  <c r="BE306" i="44"/>
  <c r="BE308" i="44"/>
  <c r="BE310" i="44"/>
  <c r="BE312" i="44"/>
  <c r="BE314" i="44"/>
  <c r="BE316" i="44"/>
  <c r="BE318" i="44"/>
  <c r="BE320" i="44"/>
  <c r="BE322" i="44"/>
  <c r="BE324" i="44"/>
  <c r="BE326" i="44"/>
  <c r="BE328" i="44"/>
  <c r="BE330" i="44"/>
  <c r="BE332" i="44"/>
  <c r="BE334" i="44"/>
  <c r="BE336" i="44"/>
  <c r="BE338" i="44"/>
  <c r="BE340" i="44"/>
  <c r="BE342" i="44"/>
  <c r="BE344" i="44"/>
  <c r="BE346" i="44"/>
  <c r="BE348" i="44"/>
  <c r="BE350" i="44"/>
  <c r="BE352" i="44"/>
  <c r="BE354" i="44"/>
  <c r="BE356" i="44"/>
  <c r="BE358" i="44"/>
  <c r="BE360" i="44"/>
  <c r="BE362" i="44"/>
  <c r="BE364" i="44"/>
  <c r="BE366" i="44"/>
  <c r="BE368" i="44"/>
  <c r="BE370" i="44"/>
  <c r="BC299" i="44"/>
  <c r="BC301" i="44"/>
  <c r="BC303" i="44"/>
  <c r="BC305" i="44"/>
  <c r="BC307" i="44"/>
  <c r="BC309" i="44"/>
  <c r="BC311" i="44"/>
  <c r="BC313" i="44"/>
  <c r="BC315" i="44"/>
  <c r="BC317" i="44"/>
  <c r="BC319" i="44"/>
  <c r="BC321" i="44"/>
  <c r="BC323" i="44"/>
  <c r="BC325" i="44"/>
  <c r="BC327" i="44"/>
  <c r="BC329" i="44"/>
  <c r="BC331" i="44"/>
  <c r="BC333" i="44"/>
  <c r="BC335" i="44"/>
  <c r="BC337" i="44"/>
  <c r="BC339" i="44"/>
  <c r="BC341" i="44"/>
  <c r="BC343" i="44"/>
  <c r="BC345" i="44"/>
  <c r="BC347" i="44"/>
  <c r="BC349" i="44"/>
  <c r="BC351" i="44"/>
  <c r="BC353" i="44"/>
  <c r="BC355" i="44"/>
  <c r="BC357" i="44"/>
  <c r="BC359" i="44"/>
  <c r="BC361" i="44"/>
  <c r="BC363" i="44"/>
  <c r="BC365" i="44"/>
  <c r="BC367" i="44"/>
  <c r="BC369" i="44"/>
  <c r="BC371" i="44"/>
  <c r="BD297" i="44"/>
  <c r="BD299" i="44"/>
  <c r="BD301" i="44"/>
  <c r="BD303" i="44"/>
  <c r="BD305" i="44"/>
  <c r="BD307" i="44"/>
  <c r="BD309" i="44"/>
  <c r="BD311" i="44"/>
  <c r="BD313" i="44"/>
  <c r="BD315" i="44"/>
  <c r="BD317" i="44"/>
  <c r="BD319" i="44"/>
  <c r="BD321" i="44"/>
  <c r="BD323" i="44"/>
  <c r="BD325" i="44"/>
  <c r="BD327" i="44"/>
  <c r="BD329" i="44"/>
  <c r="BD331" i="44"/>
  <c r="BD333" i="44"/>
  <c r="BD335" i="44"/>
  <c r="BD337" i="44"/>
  <c r="BD339" i="44"/>
  <c r="BD341" i="44"/>
  <c r="BD343" i="44"/>
  <c r="BD345" i="44"/>
  <c r="BD347" i="44"/>
  <c r="BD349" i="44"/>
  <c r="BD351" i="44"/>
  <c r="BD353" i="44"/>
  <c r="BD355" i="44"/>
  <c r="BD357" i="44"/>
  <c r="BD359" i="44"/>
  <c r="BD361" i="44"/>
  <c r="BD363" i="44"/>
  <c r="BD365" i="44"/>
  <c r="BD367" i="44"/>
  <c r="BD369" i="44"/>
  <c r="BD371" i="44"/>
  <c r="BE297" i="44"/>
  <c r="BE301" i="44"/>
  <c r="BE303" i="44"/>
  <c r="BE305" i="44"/>
  <c r="BE307" i="44"/>
  <c r="BE309" i="44"/>
  <c r="BE311" i="44"/>
  <c r="BE313" i="44"/>
  <c r="BE315" i="44"/>
  <c r="BE317" i="44"/>
  <c r="BE319" i="44"/>
  <c r="BE321" i="44"/>
  <c r="BE323" i="44"/>
  <c r="BE325" i="44"/>
  <c r="BE327" i="44"/>
  <c r="BE329" i="44"/>
  <c r="BE331" i="44"/>
  <c r="BE333" i="44"/>
  <c r="BE335" i="44"/>
  <c r="BE337" i="44"/>
  <c r="BE339" i="44"/>
  <c r="BE341" i="44"/>
  <c r="BE343" i="44"/>
  <c r="BE345" i="44"/>
  <c r="BE347" i="44"/>
  <c r="BE349" i="44"/>
  <c r="BE351" i="44"/>
  <c r="BE353" i="44"/>
  <c r="BE355" i="44"/>
  <c r="BE357" i="44"/>
  <c r="BE359" i="44"/>
  <c r="BE361" i="44"/>
  <c r="BE363" i="44"/>
  <c r="BE365" i="44"/>
  <c r="BE367" i="44"/>
  <c r="BE369" i="44"/>
  <c r="BE229" i="43"/>
  <c r="BE231" i="43"/>
  <c r="BE233" i="43"/>
  <c r="BE235" i="43"/>
  <c r="BE237" i="43"/>
  <c r="BE239" i="43"/>
  <c r="BE241" i="43"/>
  <c r="BE243" i="43"/>
  <c r="BE245" i="43"/>
  <c r="BE247" i="43"/>
  <c r="BD262" i="43"/>
  <c r="BC265" i="43"/>
  <c r="BC280" i="43"/>
  <c r="BC254" i="43"/>
  <c r="BD265" i="43"/>
  <c r="BD280" i="43"/>
  <c r="BC291" i="43"/>
  <c r="BC252" i="43"/>
  <c r="BD254" i="43"/>
  <c r="BE265" i="43"/>
  <c r="BC271" i="43"/>
  <c r="BD291" i="43"/>
  <c r="BC250" i="43"/>
  <c r="BD252" i="43"/>
  <c r="BD257" i="43"/>
  <c r="BC260" i="43"/>
  <c r="BE271" i="43"/>
  <c r="BC302" i="43"/>
  <c r="BC214" i="43"/>
  <c r="BC216" i="43"/>
  <c r="BC218" i="43"/>
  <c r="BC220" i="43"/>
  <c r="BC222" i="43"/>
  <c r="BC224" i="43"/>
  <c r="BC226" i="43"/>
  <c r="BC228" i="43"/>
  <c r="BC230" i="43"/>
  <c r="BC232" i="43"/>
  <c r="BC234" i="43"/>
  <c r="BC236" i="43"/>
  <c r="BC238" i="43"/>
  <c r="BC240" i="43"/>
  <c r="BC242" i="43"/>
  <c r="BC244" i="43"/>
  <c r="BC246" i="43"/>
  <c r="BC248" i="43"/>
  <c r="BD250" i="43"/>
  <c r="BE252" i="43"/>
  <c r="BC263" i="43"/>
  <c r="BC278" i="43"/>
  <c r="BD240" i="43"/>
  <c r="BD242" i="43"/>
  <c r="BD244" i="43"/>
  <c r="BD246" i="43"/>
  <c r="BD248" i="43"/>
  <c r="BE250" i="43"/>
  <c r="BD263" i="43"/>
  <c r="BE275" i="43"/>
  <c r="BD278" i="43"/>
  <c r="BE295" i="43"/>
  <c r="BE228" i="43"/>
  <c r="BE230" i="43"/>
  <c r="BE232" i="43"/>
  <c r="BE234" i="43"/>
  <c r="BE236" i="43"/>
  <c r="BE238" i="43"/>
  <c r="BE240" i="43"/>
  <c r="BE242" i="43"/>
  <c r="BE244" i="43"/>
  <c r="BE246" i="43"/>
  <c r="BE248" i="43"/>
  <c r="BC255" i="43"/>
  <c r="BD269" i="43"/>
  <c r="BC289" i="43"/>
  <c r="BD258" i="43"/>
  <c r="BC261" i="43"/>
  <c r="BE269" i="43"/>
  <c r="BD253" i="43"/>
  <c r="BD282" i="43"/>
  <c r="BD251" i="43"/>
  <c r="BE253" i="43"/>
  <c r="BC267" i="43"/>
  <c r="BC276" i="43"/>
  <c r="BD293" i="43"/>
  <c r="BD249" i="43"/>
  <c r="BE251" i="43"/>
  <c r="BC256" i="43"/>
  <c r="BD267" i="43"/>
  <c r="BD273" i="43"/>
  <c r="BE293" i="43"/>
  <c r="BC304" i="43"/>
  <c r="BC258" i="43"/>
  <c r="BD260" i="43"/>
  <c r="BC269" i="43"/>
  <c r="BD271" i="43"/>
  <c r="BE273" i="43"/>
  <c r="BC282" i="43"/>
  <c r="BD284" i="43"/>
  <c r="BC293" i="43"/>
  <c r="BD295" i="43"/>
  <c r="BE297" i="43"/>
  <c r="BC306" i="43"/>
  <c r="BD308" i="43"/>
  <c r="BC313" i="43"/>
  <c r="BD315" i="43"/>
  <c r="BC287" i="43"/>
  <c r="BD289" i="43"/>
  <c r="BE291" i="43"/>
  <c r="BC300" i="43"/>
  <c r="BD302" i="43"/>
  <c r="BC311" i="43"/>
  <c r="BD313" i="43"/>
  <c r="BE315" i="43"/>
  <c r="BC318" i="43"/>
  <c r="BD321" i="43"/>
  <c r="BC274" i="43"/>
  <c r="BD276" i="43"/>
  <c r="BC285" i="43"/>
  <c r="BD287" i="43"/>
  <c r="BE289" i="43"/>
  <c r="BC298" i="43"/>
  <c r="BD300" i="43"/>
  <c r="BC309" i="43"/>
  <c r="BD311" i="43"/>
  <c r="BE313" i="43"/>
  <c r="BC259" i="43"/>
  <c r="BD261" i="43"/>
  <c r="BE263" i="43"/>
  <c r="BC272" i="43"/>
  <c r="BD274" i="43"/>
  <c r="BC283" i="43"/>
  <c r="BD285" i="43"/>
  <c r="BE287" i="43"/>
  <c r="BC296" i="43"/>
  <c r="BD298" i="43"/>
  <c r="BC307" i="43"/>
  <c r="BD309" i="43"/>
  <c r="BE311" i="43"/>
  <c r="BC257" i="43"/>
  <c r="BD259" i="43"/>
  <c r="BE261" i="43"/>
  <c r="BC270" i="43"/>
  <c r="BD272" i="43"/>
  <c r="BC281" i="43"/>
  <c r="BD283" i="43"/>
  <c r="BE285" i="43"/>
  <c r="BC294" i="43"/>
  <c r="BD296" i="43"/>
  <c r="BC305" i="43"/>
  <c r="BD307" i="43"/>
  <c r="BE309" i="43"/>
  <c r="BC268" i="43"/>
  <c r="BD270" i="43"/>
  <c r="BC279" i="43"/>
  <c r="BD281" i="43"/>
  <c r="BE283" i="43"/>
  <c r="BC292" i="43"/>
  <c r="BD294" i="43"/>
  <c r="BC303" i="43"/>
  <c r="BD305" i="43"/>
  <c r="BE307" i="43"/>
  <c r="BC316" i="43"/>
  <c r="BD319" i="43"/>
  <c r="BC322" i="43"/>
  <c r="BC249" i="43"/>
  <c r="BC251" i="43"/>
  <c r="BC253" i="43"/>
  <c r="BD255" i="43"/>
  <c r="BE257" i="43"/>
  <c r="BC266" i="43"/>
  <c r="BD268" i="43"/>
  <c r="BC277" i="43"/>
  <c r="BD279" i="43"/>
  <c r="BE281" i="43"/>
  <c r="BC290" i="43"/>
  <c r="BD292" i="43"/>
  <c r="BC301" i="43"/>
  <c r="BD303" i="43"/>
  <c r="BE305" i="43"/>
  <c r="BC314" i="43"/>
  <c r="BE255" i="43"/>
  <c r="BC264" i="43"/>
  <c r="BD266" i="43"/>
  <c r="BC275" i="43"/>
  <c r="BD277" i="43"/>
  <c r="BE279" i="43"/>
  <c r="BC288" i="43"/>
  <c r="BD290" i="43"/>
  <c r="BC299" i="43"/>
  <c r="BD301" i="43"/>
  <c r="BE303" i="43"/>
  <c r="BC312" i="43"/>
  <c r="BD314" i="43"/>
  <c r="BD264" i="43"/>
  <c r="BC273" i="43"/>
  <c r="BD275" i="43"/>
  <c r="BE277" i="43"/>
  <c r="BC286" i="43"/>
  <c r="BD288" i="43"/>
  <c r="BC297" i="43"/>
  <c r="BD299" i="43"/>
  <c r="BE301" i="43"/>
  <c r="BC310" i="43"/>
  <c r="BD312" i="43"/>
  <c r="BC284" i="43"/>
  <c r="BD286" i="43"/>
  <c r="BC295" i="43"/>
  <c r="BD297" i="43"/>
  <c r="BE299" i="43"/>
  <c r="BC308" i="43"/>
  <c r="BD310" i="43"/>
  <c r="BD317" i="43"/>
  <c r="BC320" i="43"/>
  <c r="BD323" i="43"/>
  <c r="K26" i="43"/>
  <c r="G60" i="43"/>
  <c r="G12" i="43"/>
  <c r="G25" i="43"/>
  <c r="M3" i="43"/>
  <c r="V13" i="43"/>
  <c r="G13" i="43"/>
  <c r="G47" i="43"/>
  <c r="G53" i="43"/>
  <c r="G19" i="43"/>
  <c r="E19" i="43"/>
  <c r="G27" i="43"/>
  <c r="E13" i="43"/>
  <c r="E15" i="43"/>
  <c r="E20" i="43" s="1"/>
  <c r="J14" i="43" s="1"/>
  <c r="F17" i="43"/>
  <c r="G17" i="43" s="1"/>
  <c r="E34" i="43"/>
  <c r="G34" i="43" s="1"/>
  <c r="E36" i="43"/>
  <c r="G36" i="43" s="1"/>
  <c r="F49" i="43"/>
  <c r="G49" i="43" s="1"/>
  <c r="F51" i="43"/>
  <c r="G51" i="43" s="1"/>
  <c r="F62" i="43"/>
  <c r="G62" i="43" s="1"/>
  <c r="F64" i="43"/>
  <c r="G64" i="43" s="1"/>
  <c r="E40" i="43"/>
  <c r="G40" i="43" s="1"/>
  <c r="E47" i="43"/>
  <c r="E53" i="43"/>
  <c r="E60" i="43"/>
  <c r="E66" i="43"/>
  <c r="G66" i="43" s="1"/>
  <c r="BC324" i="43"/>
  <c r="BC326" i="43"/>
  <c r="BC328" i="43"/>
  <c r="BC330" i="43"/>
  <c r="BC332" i="43"/>
  <c r="BC334" i="43"/>
  <c r="BC336" i="43"/>
  <c r="BC338" i="43"/>
  <c r="BC340" i="43"/>
  <c r="BC342" i="43"/>
  <c r="BC344" i="43"/>
  <c r="BC346" i="43"/>
  <c r="BC348" i="43"/>
  <c r="BC350" i="43"/>
  <c r="BC352" i="43"/>
  <c r="BC354" i="43"/>
  <c r="BC356" i="43"/>
  <c r="BC358" i="43"/>
  <c r="BC360" i="43"/>
  <c r="BC362" i="43"/>
  <c r="BC364" i="43"/>
  <c r="BC366" i="43"/>
  <c r="BC368" i="43"/>
  <c r="BC370" i="43"/>
  <c r="BD316" i="43"/>
  <c r="BD318" i="43"/>
  <c r="BD320" i="43"/>
  <c r="BD322" i="43"/>
  <c r="BD324" i="43"/>
  <c r="BD326" i="43"/>
  <c r="BD328" i="43"/>
  <c r="BD330" i="43"/>
  <c r="BD332" i="43"/>
  <c r="BD334" i="43"/>
  <c r="BD336" i="43"/>
  <c r="BD338" i="43"/>
  <c r="BD340" i="43"/>
  <c r="BD342" i="43"/>
  <c r="BD344" i="43"/>
  <c r="BD346" i="43"/>
  <c r="BD348" i="43"/>
  <c r="BD350" i="43"/>
  <c r="BD352" i="43"/>
  <c r="BD354" i="43"/>
  <c r="BD356" i="43"/>
  <c r="BD358" i="43"/>
  <c r="BD360" i="43"/>
  <c r="BD362" i="43"/>
  <c r="BD364" i="43"/>
  <c r="BD366" i="43"/>
  <c r="BD368" i="43"/>
  <c r="BD370" i="43"/>
  <c r="E35" i="43"/>
  <c r="G35" i="43" s="1"/>
  <c r="E39" i="43"/>
  <c r="G39" i="43" s="1"/>
  <c r="E46" i="43"/>
  <c r="E48" i="43"/>
  <c r="G48" i="43" s="1"/>
  <c r="E50" i="43"/>
  <c r="G50" i="43" s="1"/>
  <c r="F52" i="43"/>
  <c r="G52" i="43" s="1"/>
  <c r="E59" i="43"/>
  <c r="G59" i="43" s="1"/>
  <c r="E61" i="43"/>
  <c r="G61" i="43" s="1"/>
  <c r="E63" i="43"/>
  <c r="G63" i="43" s="1"/>
  <c r="F65" i="43"/>
  <c r="G65" i="43" s="1"/>
  <c r="BE254" i="43"/>
  <c r="BE256" i="43"/>
  <c r="BE258" i="43"/>
  <c r="BE260" i="43"/>
  <c r="BE262" i="43"/>
  <c r="BE264" i="43"/>
  <c r="BE266" i="43"/>
  <c r="BE268" i="43"/>
  <c r="BE270" i="43"/>
  <c r="BE272" i="43"/>
  <c r="BE274" i="43"/>
  <c r="BE276" i="43"/>
  <c r="BE278" i="43"/>
  <c r="BE280" i="43"/>
  <c r="BE282" i="43"/>
  <c r="BE284" i="43"/>
  <c r="BE286" i="43"/>
  <c r="BE288" i="43"/>
  <c r="BE290" i="43"/>
  <c r="BE292" i="43"/>
  <c r="BE294" i="43"/>
  <c r="BE296" i="43"/>
  <c r="BE298" i="43"/>
  <c r="BE300" i="43"/>
  <c r="BE302" i="43"/>
  <c r="BE304" i="43"/>
  <c r="BE306" i="43"/>
  <c r="BE308" i="43"/>
  <c r="BE310" i="43"/>
  <c r="BE312" i="43"/>
  <c r="BE314" i="43"/>
  <c r="BE316" i="43"/>
  <c r="BE318" i="43"/>
  <c r="BE320" i="43"/>
  <c r="BE322" i="43"/>
  <c r="BE324" i="43"/>
  <c r="BE326" i="43"/>
  <c r="BE328" i="43"/>
  <c r="BE330" i="43"/>
  <c r="BE332" i="43"/>
  <c r="BE334" i="43"/>
  <c r="BE336" i="43"/>
  <c r="BE338" i="43"/>
  <c r="BE340" i="43"/>
  <c r="BE342" i="43"/>
  <c r="BE344" i="43"/>
  <c r="BE346" i="43"/>
  <c r="BE348" i="43"/>
  <c r="BE350" i="43"/>
  <c r="BE352" i="43"/>
  <c r="BE354" i="43"/>
  <c r="BE356" i="43"/>
  <c r="BE358" i="43"/>
  <c r="BE360" i="43"/>
  <c r="BE362" i="43"/>
  <c r="BE364" i="43"/>
  <c r="BE366" i="43"/>
  <c r="BE368" i="43"/>
  <c r="BE370" i="43"/>
  <c r="E18" i="43"/>
  <c r="G18" i="43" s="1"/>
  <c r="F14" i="43"/>
  <c r="G14" i="43" s="1"/>
  <c r="E16" i="43"/>
  <c r="G16" i="43" s="1"/>
  <c r="E37" i="43"/>
  <c r="G37" i="43" s="1"/>
  <c r="BC317" i="43"/>
  <c r="BC319" i="43"/>
  <c r="BC321" i="43"/>
  <c r="BC323" i="43"/>
  <c r="BC325" i="43"/>
  <c r="BC327" i="43"/>
  <c r="BC329" i="43"/>
  <c r="BC331" i="43"/>
  <c r="BC333" i="43"/>
  <c r="BC335" i="43"/>
  <c r="BC337" i="43"/>
  <c r="BC339" i="43"/>
  <c r="BC341" i="43"/>
  <c r="BC343" i="43"/>
  <c r="BC345" i="43"/>
  <c r="BC347" i="43"/>
  <c r="BC349" i="43"/>
  <c r="BC351" i="43"/>
  <c r="BC353" i="43"/>
  <c r="BC355" i="43"/>
  <c r="BC357" i="43"/>
  <c r="BC359" i="43"/>
  <c r="BC361" i="43"/>
  <c r="BC363" i="43"/>
  <c r="BC365" i="43"/>
  <c r="BC367" i="43"/>
  <c r="BC369" i="43"/>
  <c r="BC371" i="43"/>
  <c r="BD325" i="43"/>
  <c r="BD327" i="43"/>
  <c r="BD329" i="43"/>
  <c r="BD331" i="43"/>
  <c r="BD333" i="43"/>
  <c r="BD335" i="43"/>
  <c r="BD337" i="43"/>
  <c r="BD339" i="43"/>
  <c r="BD341" i="43"/>
  <c r="BD343" i="43"/>
  <c r="BD345" i="43"/>
  <c r="BD347" i="43"/>
  <c r="BD349" i="43"/>
  <c r="BD351" i="43"/>
  <c r="BD353" i="43"/>
  <c r="BD355" i="43"/>
  <c r="BD357" i="43"/>
  <c r="BD359" i="43"/>
  <c r="BD361" i="43"/>
  <c r="BD363" i="43"/>
  <c r="BD365" i="43"/>
  <c r="BD367" i="43"/>
  <c r="BD369" i="43"/>
  <c r="BD371" i="43"/>
  <c r="BE317" i="43"/>
  <c r="BE319" i="43"/>
  <c r="BE321" i="43"/>
  <c r="BE323" i="43"/>
  <c r="BE325" i="43"/>
  <c r="BE327" i="43"/>
  <c r="BE329" i="43"/>
  <c r="BE331" i="43"/>
  <c r="BE333" i="43"/>
  <c r="BE335" i="43"/>
  <c r="BE337" i="43"/>
  <c r="BE339" i="43"/>
  <c r="BE341" i="43"/>
  <c r="BE343" i="43"/>
  <c r="BE345" i="43"/>
  <c r="BE347" i="43"/>
  <c r="BE349" i="43"/>
  <c r="BE351" i="43"/>
  <c r="BE353" i="43"/>
  <c r="BE355" i="43"/>
  <c r="BE357" i="43"/>
  <c r="BE359" i="43"/>
  <c r="BE361" i="43"/>
  <c r="BE363" i="43"/>
  <c r="BE365" i="43"/>
  <c r="BE367" i="43"/>
  <c r="BE369" i="43"/>
  <c r="BC90" i="42"/>
  <c r="BC129" i="42"/>
  <c r="BD136" i="42"/>
  <c r="BC165" i="42"/>
  <c r="BE195" i="42"/>
  <c r="BD74" i="42"/>
  <c r="BD90" i="42"/>
  <c r="BC101" i="42"/>
  <c r="BC122" i="42"/>
  <c r="BD129" i="42"/>
  <c r="BC158" i="42"/>
  <c r="BD165" i="42"/>
  <c r="BC204" i="42"/>
  <c r="BE72" i="42"/>
  <c r="BE77" i="42"/>
  <c r="BC197" i="42"/>
  <c r="BD112" i="42"/>
  <c r="BC141" i="42"/>
  <c r="BD148" i="42"/>
  <c r="BD277" i="42"/>
  <c r="BC75" i="42"/>
  <c r="BC88" i="42"/>
  <c r="BE105" i="42"/>
  <c r="BC134" i="42"/>
  <c r="BD141" i="42"/>
  <c r="BD75" i="42"/>
  <c r="BC99" i="42"/>
  <c r="BC73" i="42"/>
  <c r="BE75" i="42"/>
  <c r="BC71" i="42"/>
  <c r="BD73" i="42"/>
  <c r="BD92" i="42"/>
  <c r="BC117" i="42"/>
  <c r="BD124" i="42"/>
  <c r="BC153" i="42"/>
  <c r="BD160" i="42"/>
  <c r="BC183" i="42"/>
  <c r="BD71" i="42"/>
  <c r="BE73" i="42"/>
  <c r="BD103" i="42"/>
  <c r="BC110" i="42"/>
  <c r="BD117" i="42"/>
  <c r="BC146" i="42"/>
  <c r="BD153" i="42"/>
  <c r="BE71" i="42"/>
  <c r="BE79" i="42"/>
  <c r="BD86" i="42"/>
  <c r="BD88" i="42"/>
  <c r="BC97" i="42"/>
  <c r="BD99" i="42"/>
  <c r="BE101" i="42"/>
  <c r="BD110" i="42"/>
  <c r="BC115" i="42"/>
  <c r="BD122" i="42"/>
  <c r="BC127" i="42"/>
  <c r="BD134" i="42"/>
  <c r="BC139" i="42"/>
  <c r="BD146" i="42"/>
  <c r="BC151" i="42"/>
  <c r="BD158" i="42"/>
  <c r="BC163" i="42"/>
  <c r="BC171" i="42"/>
  <c r="BC177" i="42"/>
  <c r="BC187" i="42"/>
  <c r="BE201" i="42"/>
  <c r="BC82" i="42"/>
  <c r="BD84" i="42"/>
  <c r="BE86" i="42"/>
  <c r="BC95" i="42"/>
  <c r="BD97" i="42"/>
  <c r="BE99" i="42"/>
  <c r="BC108" i="42"/>
  <c r="BD115" i="42"/>
  <c r="BC120" i="42"/>
  <c r="BD127" i="42"/>
  <c r="BC132" i="42"/>
  <c r="BD139" i="42"/>
  <c r="BC144" i="42"/>
  <c r="BD151" i="42"/>
  <c r="BC156" i="42"/>
  <c r="BD163" i="42"/>
  <c r="BD171" i="42"/>
  <c r="BD177" i="42"/>
  <c r="BC201" i="42"/>
  <c r="BE189" i="42"/>
  <c r="BC80" i="42"/>
  <c r="BD82" i="42"/>
  <c r="BC93" i="42"/>
  <c r="BD95" i="42"/>
  <c r="BE97" i="42"/>
  <c r="BC106" i="42"/>
  <c r="BD108" i="42"/>
  <c r="BC113" i="42"/>
  <c r="BD120" i="42"/>
  <c r="BC125" i="42"/>
  <c r="BD132" i="42"/>
  <c r="BC137" i="42"/>
  <c r="BD144" i="42"/>
  <c r="BC149" i="42"/>
  <c r="BD156" i="42"/>
  <c r="BC161" i="42"/>
  <c r="BC191" i="42"/>
  <c r="BC78" i="42"/>
  <c r="BD80" i="42"/>
  <c r="BC91" i="42"/>
  <c r="BD93" i="42"/>
  <c r="BE95" i="42"/>
  <c r="BC104" i="42"/>
  <c r="BD106" i="42"/>
  <c r="BD113" i="42"/>
  <c r="BC118" i="42"/>
  <c r="BD125" i="42"/>
  <c r="BC130" i="42"/>
  <c r="BD137" i="42"/>
  <c r="BC142" i="42"/>
  <c r="BD149" i="42"/>
  <c r="BC154" i="42"/>
  <c r="BD161" i="42"/>
  <c r="BC166" i="42"/>
  <c r="BC181" i="42"/>
  <c r="BC72" i="42"/>
  <c r="BC74" i="42"/>
  <c r="BC76" i="42"/>
  <c r="BD78" i="42"/>
  <c r="BC89" i="42"/>
  <c r="BD91" i="42"/>
  <c r="BE93" i="42"/>
  <c r="BC102" i="42"/>
  <c r="BD104" i="42"/>
  <c r="BC111" i="42"/>
  <c r="BD118" i="42"/>
  <c r="BC123" i="42"/>
  <c r="BD130" i="42"/>
  <c r="BC135" i="42"/>
  <c r="BD142" i="42"/>
  <c r="BC147" i="42"/>
  <c r="BD154" i="42"/>
  <c r="BC159" i="42"/>
  <c r="BD166" i="42"/>
  <c r="BC169" i="42"/>
  <c r="BC175" i="42"/>
  <c r="BC195" i="42"/>
  <c r="BD76" i="42"/>
  <c r="BC85" i="42"/>
  <c r="BC87" i="42"/>
  <c r="BD89" i="42"/>
  <c r="BE91" i="42"/>
  <c r="BC100" i="42"/>
  <c r="BD102" i="42"/>
  <c r="BD111" i="42"/>
  <c r="BC116" i="42"/>
  <c r="BD123" i="42"/>
  <c r="BC128" i="42"/>
  <c r="BD135" i="42"/>
  <c r="BC140" i="42"/>
  <c r="BD147" i="42"/>
  <c r="BC152" i="42"/>
  <c r="BD159" i="42"/>
  <c r="BC164" i="42"/>
  <c r="BD169" i="42"/>
  <c r="BD175" i="42"/>
  <c r="BC185" i="42"/>
  <c r="BE74" i="42"/>
  <c r="BC83" i="42"/>
  <c r="BD85" i="42"/>
  <c r="BD87" i="42"/>
  <c r="BE89" i="42"/>
  <c r="BC98" i="42"/>
  <c r="BD100" i="42"/>
  <c r="BC109" i="42"/>
  <c r="BD116" i="42"/>
  <c r="BC121" i="42"/>
  <c r="BD128" i="42"/>
  <c r="BC133" i="42"/>
  <c r="BD140" i="42"/>
  <c r="BC145" i="42"/>
  <c r="BD152" i="42"/>
  <c r="BC157" i="42"/>
  <c r="BD164" i="42"/>
  <c r="BC199" i="42"/>
  <c r="BD206" i="42"/>
  <c r="BC81" i="42"/>
  <c r="BD83" i="42"/>
  <c r="BE85" i="42"/>
  <c r="BE87" i="42"/>
  <c r="BC96" i="42"/>
  <c r="BD98" i="42"/>
  <c r="BC107" i="42"/>
  <c r="BD109" i="42"/>
  <c r="BC114" i="42"/>
  <c r="BD121" i="42"/>
  <c r="BC126" i="42"/>
  <c r="BD133" i="42"/>
  <c r="BC138" i="42"/>
  <c r="BD145" i="42"/>
  <c r="BC150" i="42"/>
  <c r="BD157" i="42"/>
  <c r="BC162" i="42"/>
  <c r="BC189" i="42"/>
  <c r="BC79" i="42"/>
  <c r="BD81" i="42"/>
  <c r="BE83" i="42"/>
  <c r="BC94" i="42"/>
  <c r="BD96" i="42"/>
  <c r="BC105" i="42"/>
  <c r="BD107" i="42"/>
  <c r="BD114" i="42"/>
  <c r="BC119" i="42"/>
  <c r="BD126" i="42"/>
  <c r="BC131" i="42"/>
  <c r="BD138" i="42"/>
  <c r="BC143" i="42"/>
  <c r="BD150" i="42"/>
  <c r="BC155" i="42"/>
  <c r="BD162" i="42"/>
  <c r="BC167" i="42"/>
  <c r="BC173" i="42"/>
  <c r="BC179" i="42"/>
  <c r="BC77" i="42"/>
  <c r="BD79" i="42"/>
  <c r="BE81" i="42"/>
  <c r="BC92" i="42"/>
  <c r="BD94" i="42"/>
  <c r="BC103" i="42"/>
  <c r="BD105" i="42"/>
  <c r="BE107" i="42"/>
  <c r="BC112" i="42"/>
  <c r="BD119" i="42"/>
  <c r="BC124" i="42"/>
  <c r="BD131" i="42"/>
  <c r="BC136" i="42"/>
  <c r="BD143" i="42"/>
  <c r="BC148" i="42"/>
  <c r="BD155" i="42"/>
  <c r="BC160" i="42"/>
  <c r="BD167" i="42"/>
  <c r="BD173" i="42"/>
  <c r="BC193" i="42"/>
  <c r="F37" i="42"/>
  <c r="G37" i="42" s="1"/>
  <c r="E37" i="42"/>
  <c r="F47" i="42"/>
  <c r="G47" i="42" s="1"/>
  <c r="E50" i="42"/>
  <c r="G50" i="42" s="1"/>
  <c r="F60" i="42"/>
  <c r="G60" i="42" s="1"/>
  <c r="E63" i="42"/>
  <c r="G63" i="42" s="1"/>
  <c r="BE111" i="42"/>
  <c r="BE117" i="42"/>
  <c r="BE123" i="42"/>
  <c r="BE129" i="42"/>
  <c r="BE135" i="42"/>
  <c r="BE141" i="42"/>
  <c r="BE147" i="42"/>
  <c r="BE151" i="42"/>
  <c r="BE157" i="42"/>
  <c r="BE163" i="42"/>
  <c r="BE167" i="42"/>
  <c r="BE173" i="42"/>
  <c r="BE179" i="42"/>
  <c r="BE187" i="42"/>
  <c r="F18" i="42"/>
  <c r="G18" i="42" s="1"/>
  <c r="F40" i="42"/>
  <c r="G40" i="42" s="1"/>
  <c r="F53" i="42"/>
  <c r="G53" i="42" s="1"/>
  <c r="F66" i="42"/>
  <c r="G66" i="42" s="1"/>
  <c r="BC206" i="42"/>
  <c r="BD208" i="42"/>
  <c r="BC217" i="42"/>
  <c r="BD219" i="42"/>
  <c r="BE221" i="42"/>
  <c r="BC230" i="42"/>
  <c r="BD232" i="42"/>
  <c r="BC241" i="42"/>
  <c r="BD243" i="42"/>
  <c r="BE245" i="42"/>
  <c r="BC254" i="42"/>
  <c r="BD256" i="42"/>
  <c r="BD263" i="42"/>
  <c r="BD271" i="42"/>
  <c r="BC279" i="42"/>
  <c r="F12" i="42"/>
  <c r="V13" i="42" s="1"/>
  <c r="E12" i="42"/>
  <c r="BC215" i="42"/>
  <c r="BD217" i="42"/>
  <c r="BE219" i="42"/>
  <c r="BC228" i="42"/>
  <c r="BD230" i="42"/>
  <c r="BC239" i="42"/>
  <c r="BD241" i="42"/>
  <c r="BE243" i="42"/>
  <c r="BC252" i="42"/>
  <c r="BD254" i="42"/>
  <c r="BC266" i="42"/>
  <c r="BD279" i="42"/>
  <c r="BC168" i="42"/>
  <c r="BC170" i="42"/>
  <c r="BC172" i="42"/>
  <c r="BC174" i="42"/>
  <c r="BC176" i="42"/>
  <c r="BC178" i="42"/>
  <c r="BC180" i="42"/>
  <c r="BC182" i="42"/>
  <c r="BC184" i="42"/>
  <c r="BC186" i="42"/>
  <c r="BC188" i="42"/>
  <c r="BC190" i="42"/>
  <c r="BC192" i="42"/>
  <c r="BC194" i="42"/>
  <c r="BC196" i="42"/>
  <c r="BC198" i="42"/>
  <c r="BC200" i="42"/>
  <c r="BC202" i="42"/>
  <c r="BD204" i="42"/>
  <c r="BC213" i="42"/>
  <c r="BD215" i="42"/>
  <c r="BE217" i="42"/>
  <c r="BC226" i="42"/>
  <c r="BD228" i="42"/>
  <c r="BC237" i="42"/>
  <c r="BD239" i="42"/>
  <c r="BE241" i="42"/>
  <c r="BC250" i="42"/>
  <c r="BD252" i="42"/>
  <c r="BC261" i="42"/>
  <c r="BC269" i="42"/>
  <c r="BC274" i="42"/>
  <c r="BC282" i="42"/>
  <c r="BD168" i="42"/>
  <c r="BD170" i="42"/>
  <c r="BD172" i="42"/>
  <c r="BD174" i="42"/>
  <c r="BD176" i="42"/>
  <c r="BD178" i="42"/>
  <c r="BD180" i="42"/>
  <c r="BD182" i="42"/>
  <c r="BD184" i="42"/>
  <c r="BD186" i="42"/>
  <c r="BD188" i="42"/>
  <c r="BD190" i="42"/>
  <c r="BD192" i="42"/>
  <c r="BD194" i="42"/>
  <c r="BD196" i="42"/>
  <c r="BD198" i="42"/>
  <c r="BD200" i="42"/>
  <c r="BD202" i="42"/>
  <c r="BC211" i="42"/>
  <c r="BD213" i="42"/>
  <c r="BE215" i="42"/>
  <c r="BC224" i="42"/>
  <c r="BD226" i="42"/>
  <c r="BC235" i="42"/>
  <c r="BD237" i="42"/>
  <c r="BE239" i="42"/>
  <c r="BC248" i="42"/>
  <c r="BD250" i="42"/>
  <c r="BC259" i="42"/>
  <c r="BD261" i="42"/>
  <c r="BD269" i="42"/>
  <c r="BC277" i="42"/>
  <c r="BD285" i="42"/>
  <c r="E16" i="42"/>
  <c r="G16" i="42" s="1"/>
  <c r="G48" i="42"/>
  <c r="BE80" i="42"/>
  <c r="BE88" i="42"/>
  <c r="BE98" i="42"/>
  <c r="BE104" i="42"/>
  <c r="BE110" i="42"/>
  <c r="BE116" i="42"/>
  <c r="BE122" i="42"/>
  <c r="BE128" i="42"/>
  <c r="BE134" i="42"/>
  <c r="BE146" i="42"/>
  <c r="BE150" i="42"/>
  <c r="BE152" i="42"/>
  <c r="BE154" i="42"/>
  <c r="BE156" i="42"/>
  <c r="BE158" i="42"/>
  <c r="BE160" i="42"/>
  <c r="BE162" i="42"/>
  <c r="BE164" i="42"/>
  <c r="BE166" i="42"/>
  <c r="BE168" i="42"/>
  <c r="BE170" i="42"/>
  <c r="BE172" i="42"/>
  <c r="BE174" i="42"/>
  <c r="BE176" i="42"/>
  <c r="BE178" i="42"/>
  <c r="BE180" i="42"/>
  <c r="BE182" i="42"/>
  <c r="BE184" i="42"/>
  <c r="BE186" i="42"/>
  <c r="BE188" i="42"/>
  <c r="BE190" i="42"/>
  <c r="BE192" i="42"/>
  <c r="BE194" i="42"/>
  <c r="BE196" i="42"/>
  <c r="BE198" i="42"/>
  <c r="BE200" i="42"/>
  <c r="BC209" i="42"/>
  <c r="BD211" i="42"/>
  <c r="BE213" i="42"/>
  <c r="BC222" i="42"/>
  <c r="BD224" i="42"/>
  <c r="BC233" i="42"/>
  <c r="BD235" i="42"/>
  <c r="BE237" i="42"/>
  <c r="BC246" i="42"/>
  <c r="BD248" i="42"/>
  <c r="BC257" i="42"/>
  <c r="BD259" i="42"/>
  <c r="BC264" i="42"/>
  <c r="BC272" i="42"/>
  <c r="G19" i="42"/>
  <c r="E28" i="42"/>
  <c r="G28" i="42" s="1"/>
  <c r="BE78" i="42"/>
  <c r="BE84" i="42"/>
  <c r="BE92" i="42"/>
  <c r="BE96" i="42"/>
  <c r="BE102" i="42"/>
  <c r="BE108" i="42"/>
  <c r="BE114" i="42"/>
  <c r="BE120" i="42"/>
  <c r="BE126" i="42"/>
  <c r="BE132" i="42"/>
  <c r="BE138" i="42"/>
  <c r="BE142" i="42"/>
  <c r="BE144" i="42"/>
  <c r="F36" i="42"/>
  <c r="G36" i="42" s="1"/>
  <c r="E46" i="42"/>
  <c r="E59" i="42"/>
  <c r="BE371" i="42"/>
  <c r="BE369" i="42"/>
  <c r="BE367" i="42"/>
  <c r="BE365" i="42"/>
  <c r="BE363" i="42"/>
  <c r="BE361" i="42"/>
  <c r="BE359" i="42"/>
  <c r="BE357" i="42"/>
  <c r="BE355" i="42"/>
  <c r="BE353" i="42"/>
  <c r="BE351" i="42"/>
  <c r="BE349" i="42"/>
  <c r="BE347" i="42"/>
  <c r="BE345" i="42"/>
  <c r="BE343" i="42"/>
  <c r="BE341" i="42"/>
  <c r="BE339" i="42"/>
  <c r="BE337" i="42"/>
  <c r="BE335" i="42"/>
  <c r="BE333" i="42"/>
  <c r="BE331" i="42"/>
  <c r="BE329" i="42"/>
  <c r="BE327" i="42"/>
  <c r="BE325" i="42"/>
  <c r="BE323" i="42"/>
  <c r="BE321" i="42"/>
  <c r="BE319" i="42"/>
  <c r="BE317" i="42"/>
  <c r="BE315" i="42"/>
  <c r="BE313" i="42"/>
  <c r="BE311" i="42"/>
  <c r="BE309" i="42"/>
  <c r="BE307" i="42"/>
  <c r="BE305" i="42"/>
  <c r="BE303" i="42"/>
  <c r="BE301" i="42"/>
  <c r="BE299" i="42"/>
  <c r="BE297" i="42"/>
  <c r="BE295" i="42"/>
  <c r="BE293" i="42"/>
  <c r="BE291" i="42"/>
  <c r="BE289" i="42"/>
  <c r="BE287" i="42"/>
  <c r="BE285" i="42"/>
  <c r="BE283" i="42"/>
  <c r="BE281" i="42"/>
  <c r="BE279" i="42"/>
  <c r="BE277" i="42"/>
  <c r="BE275" i="42"/>
  <c r="BE271" i="42"/>
  <c r="BE269" i="42"/>
  <c r="BE267" i="42"/>
  <c r="BE265" i="42"/>
  <c r="BE263" i="42"/>
  <c r="BE261" i="42"/>
  <c r="BD371" i="42"/>
  <c r="BD369" i="42"/>
  <c r="BD367" i="42"/>
  <c r="BD365" i="42"/>
  <c r="BD363" i="42"/>
  <c r="BD361" i="42"/>
  <c r="BD359" i="42"/>
  <c r="BD357" i="42"/>
  <c r="BD355" i="42"/>
  <c r="BD353" i="42"/>
  <c r="BD351" i="42"/>
  <c r="BD349" i="42"/>
  <c r="BD347" i="42"/>
  <c r="BD345" i="42"/>
  <c r="BD343" i="42"/>
  <c r="BD341" i="42"/>
  <c r="BD339" i="42"/>
  <c r="BD337" i="42"/>
  <c r="BD335" i="42"/>
  <c r="BD333" i="42"/>
  <c r="BD331" i="42"/>
  <c r="BD329" i="42"/>
  <c r="BD327" i="42"/>
  <c r="BD325" i="42"/>
  <c r="BD323" i="42"/>
  <c r="BD321" i="42"/>
  <c r="BD319" i="42"/>
  <c r="BD317" i="42"/>
  <c r="BD315" i="42"/>
  <c r="BD313" i="42"/>
  <c r="BD311" i="42"/>
  <c r="BD309" i="42"/>
  <c r="BD307" i="42"/>
  <c r="BD305" i="42"/>
  <c r="BD303" i="42"/>
  <c r="BD301" i="42"/>
  <c r="BD299" i="42"/>
  <c r="BD297" i="42"/>
  <c r="BD295" i="42"/>
  <c r="BD293" i="42"/>
  <c r="BD291" i="42"/>
  <c r="BD289" i="42"/>
  <c r="BC371" i="42"/>
  <c r="BC369" i="42"/>
  <c r="BC367" i="42"/>
  <c r="BC365" i="42"/>
  <c r="BC363" i="42"/>
  <c r="BC361" i="42"/>
  <c r="BC359" i="42"/>
  <c r="BC357" i="42"/>
  <c r="BC355" i="42"/>
  <c r="BC353" i="42"/>
  <c r="BC351" i="42"/>
  <c r="BC349" i="42"/>
  <c r="BC347" i="42"/>
  <c r="BC345" i="42"/>
  <c r="BC343" i="42"/>
  <c r="BC341" i="42"/>
  <c r="BC339" i="42"/>
  <c r="BC337" i="42"/>
  <c r="BC335" i="42"/>
  <c r="BC333" i="42"/>
  <c r="BC331" i="42"/>
  <c r="BC329" i="42"/>
  <c r="BC327" i="42"/>
  <c r="BC325" i="42"/>
  <c r="BC323" i="42"/>
  <c r="BC321" i="42"/>
  <c r="BC319" i="42"/>
  <c r="BC317" i="42"/>
  <c r="BC315" i="42"/>
  <c r="BC313" i="42"/>
  <c r="BC311" i="42"/>
  <c r="BC309" i="42"/>
  <c r="BC307" i="42"/>
  <c r="BC305" i="42"/>
  <c r="BC303" i="42"/>
  <c r="BC301" i="42"/>
  <c r="BC299" i="42"/>
  <c r="BC297" i="42"/>
  <c r="BC295" i="42"/>
  <c r="BC293" i="42"/>
  <c r="BC291" i="42"/>
  <c r="BC289" i="42"/>
  <c r="BC287" i="42"/>
  <c r="BC285" i="42"/>
  <c r="BE370" i="42"/>
  <c r="BE368" i="42"/>
  <c r="BE366" i="42"/>
  <c r="BE364" i="42"/>
  <c r="BE362" i="42"/>
  <c r="BE360" i="42"/>
  <c r="BE358" i="42"/>
  <c r="BE356" i="42"/>
  <c r="BE354" i="42"/>
  <c r="BE352" i="42"/>
  <c r="BE350" i="42"/>
  <c r="BE348" i="42"/>
  <c r="BE346" i="42"/>
  <c r="BE344" i="42"/>
  <c r="BE342" i="42"/>
  <c r="BE340" i="42"/>
  <c r="BE338" i="42"/>
  <c r="BE336" i="42"/>
  <c r="BE334" i="42"/>
  <c r="BE332" i="42"/>
  <c r="BE330" i="42"/>
  <c r="BE328" i="42"/>
  <c r="BE326" i="42"/>
  <c r="BE324" i="42"/>
  <c r="BE322" i="42"/>
  <c r="BE320" i="42"/>
  <c r="BE318" i="42"/>
  <c r="BE316" i="42"/>
  <c r="BE314" i="42"/>
  <c r="BE312" i="42"/>
  <c r="BE310" i="42"/>
  <c r="BE308" i="42"/>
  <c r="BE306" i="42"/>
  <c r="BE304" i="42"/>
  <c r="BE302" i="42"/>
  <c r="BE300" i="42"/>
  <c r="BE298" i="42"/>
  <c r="BE296" i="42"/>
  <c r="BE294" i="42"/>
  <c r="BE292" i="42"/>
  <c r="BE290" i="42"/>
  <c r="BE288" i="42"/>
  <c r="BE286" i="42"/>
  <c r="BE284" i="42"/>
  <c r="BE282" i="42"/>
  <c r="BE280" i="42"/>
  <c r="BE278" i="42"/>
  <c r="BE276" i="42"/>
  <c r="BE274" i="42"/>
  <c r="BE272" i="42"/>
  <c r="BE270" i="42"/>
  <c r="BE268" i="42"/>
  <c r="BE266" i="42"/>
  <c r="BE264" i="42"/>
  <c r="BE262" i="42"/>
  <c r="BE260" i="42"/>
  <c r="BE258" i="42"/>
  <c r="BE256" i="42"/>
  <c r="BE254" i="42"/>
  <c r="BE252" i="42"/>
  <c r="BE250" i="42"/>
  <c r="BE248" i="42"/>
  <c r="BE246" i="42"/>
  <c r="BE244" i="42"/>
  <c r="BE242" i="42"/>
  <c r="BE240" i="42"/>
  <c r="BE238" i="42"/>
  <c r="BE236" i="42"/>
  <c r="BE234" i="42"/>
  <c r="BE232" i="42"/>
  <c r="BE230" i="42"/>
  <c r="BE228" i="42"/>
  <c r="BE226" i="42"/>
  <c r="BE224" i="42"/>
  <c r="BE222" i="42"/>
  <c r="BE220" i="42"/>
  <c r="BE218" i="42"/>
  <c r="BE216" i="42"/>
  <c r="BE214" i="42"/>
  <c r="BE212" i="42"/>
  <c r="BE210" i="42"/>
  <c r="BE208" i="42"/>
  <c r="BE206" i="42"/>
  <c r="BE204" i="42"/>
  <c r="BE202" i="42"/>
  <c r="BD370" i="42"/>
  <c r="BD368" i="42"/>
  <c r="BD366" i="42"/>
  <c r="BD364" i="42"/>
  <c r="BD362" i="42"/>
  <c r="BD360" i="42"/>
  <c r="BD358" i="42"/>
  <c r="BD356" i="42"/>
  <c r="BD354" i="42"/>
  <c r="BD352" i="42"/>
  <c r="BD350" i="42"/>
  <c r="BD348" i="42"/>
  <c r="BD346" i="42"/>
  <c r="BD344" i="42"/>
  <c r="BD342" i="42"/>
  <c r="BD340" i="42"/>
  <c r="BD338" i="42"/>
  <c r="BD336" i="42"/>
  <c r="BD334" i="42"/>
  <c r="BD332" i="42"/>
  <c r="BD330" i="42"/>
  <c r="BD328" i="42"/>
  <c r="BD326" i="42"/>
  <c r="BD324" i="42"/>
  <c r="BD322" i="42"/>
  <c r="BD320" i="42"/>
  <c r="BD318" i="42"/>
  <c r="BD316" i="42"/>
  <c r="BD314" i="42"/>
  <c r="BD312" i="42"/>
  <c r="BD310" i="42"/>
  <c r="BD308" i="42"/>
  <c r="BD306" i="42"/>
  <c r="BD304" i="42"/>
  <c r="BD302" i="42"/>
  <c r="BD300" i="42"/>
  <c r="BD298" i="42"/>
  <c r="BD296" i="42"/>
  <c r="BD294" i="42"/>
  <c r="BD292" i="42"/>
  <c r="BD290" i="42"/>
  <c r="BD288" i="42"/>
  <c r="BD286" i="42"/>
  <c r="BD284" i="42"/>
  <c r="BD282" i="42"/>
  <c r="BD280" i="42"/>
  <c r="BD278" i="42"/>
  <c r="BD276" i="42"/>
  <c r="BD274" i="42"/>
  <c r="BD272" i="42"/>
  <c r="BD270" i="42"/>
  <c r="BD268" i="42"/>
  <c r="BD266" i="42"/>
  <c r="BD264" i="42"/>
  <c r="BD262" i="42"/>
  <c r="BC370" i="42"/>
  <c r="BC368" i="42"/>
  <c r="BC366" i="42"/>
  <c r="BC364" i="42"/>
  <c r="BC362" i="42"/>
  <c r="BC360" i="42"/>
  <c r="BC358" i="42"/>
  <c r="BC356" i="42"/>
  <c r="BC354" i="42"/>
  <c r="BC352" i="42"/>
  <c r="BC350" i="42"/>
  <c r="BC348" i="42"/>
  <c r="BC346" i="42"/>
  <c r="BC344" i="42"/>
  <c r="BC342" i="42"/>
  <c r="BC340" i="42"/>
  <c r="BC338" i="42"/>
  <c r="BC336" i="42"/>
  <c r="BC334" i="42"/>
  <c r="BC332" i="42"/>
  <c r="BC330" i="42"/>
  <c r="BC328" i="42"/>
  <c r="BC326" i="42"/>
  <c r="BC324" i="42"/>
  <c r="BC322" i="42"/>
  <c r="BC320" i="42"/>
  <c r="BC318" i="42"/>
  <c r="BC316" i="42"/>
  <c r="BC314" i="42"/>
  <c r="BC312" i="42"/>
  <c r="BC310" i="42"/>
  <c r="BC308" i="42"/>
  <c r="BC306" i="42"/>
  <c r="BC304" i="42"/>
  <c r="BC302" i="42"/>
  <c r="BC300" i="42"/>
  <c r="BC298" i="42"/>
  <c r="BC296" i="42"/>
  <c r="BC294" i="42"/>
  <c r="BC292" i="42"/>
  <c r="BC290" i="42"/>
  <c r="BC288" i="42"/>
  <c r="BC207" i="42"/>
  <c r="BD209" i="42"/>
  <c r="BE211" i="42"/>
  <c r="BC220" i="42"/>
  <c r="BD222" i="42"/>
  <c r="BC231" i="42"/>
  <c r="BD233" i="42"/>
  <c r="BE235" i="42"/>
  <c r="BC244" i="42"/>
  <c r="BD246" i="42"/>
  <c r="BC255" i="42"/>
  <c r="BD257" i="42"/>
  <c r="BE259" i="42"/>
  <c r="BC267" i="42"/>
  <c r="BC280" i="42"/>
  <c r="F33" i="42"/>
  <c r="E33" i="42"/>
  <c r="BE76" i="42"/>
  <c r="BE82" i="42"/>
  <c r="BE90" i="42"/>
  <c r="BE94" i="42"/>
  <c r="BE100" i="42"/>
  <c r="BE106" i="42"/>
  <c r="BE112" i="42"/>
  <c r="BE118" i="42"/>
  <c r="BE124" i="42"/>
  <c r="BE130" i="42"/>
  <c r="BE136" i="42"/>
  <c r="BE140" i="42"/>
  <c r="BE148" i="42"/>
  <c r="E14" i="42"/>
  <c r="G14" i="42" s="1"/>
  <c r="E17" i="42"/>
  <c r="G17" i="42" s="1"/>
  <c r="E49" i="42"/>
  <c r="G49" i="42" s="1"/>
  <c r="E62" i="42"/>
  <c r="G62" i="42" s="1"/>
  <c r="BC205" i="42"/>
  <c r="BD207" i="42"/>
  <c r="BE209" i="42"/>
  <c r="BC218" i="42"/>
  <c r="BD220" i="42"/>
  <c r="BC229" i="42"/>
  <c r="BD231" i="42"/>
  <c r="BE233" i="42"/>
  <c r="BC242" i="42"/>
  <c r="BD244" i="42"/>
  <c r="BC253" i="42"/>
  <c r="BD255" i="42"/>
  <c r="BE257" i="42"/>
  <c r="BD267" i="42"/>
  <c r="BC275" i="42"/>
  <c r="BC283" i="42"/>
  <c r="G61" i="42"/>
  <c r="BC203" i="42"/>
  <c r="BD205" i="42"/>
  <c r="BE207" i="42"/>
  <c r="BC216" i="42"/>
  <c r="BD218" i="42"/>
  <c r="BC227" i="42"/>
  <c r="BD229" i="42"/>
  <c r="BE231" i="42"/>
  <c r="BC240" i="42"/>
  <c r="BD242" i="42"/>
  <c r="BC251" i="42"/>
  <c r="BD253" i="42"/>
  <c r="BE255" i="42"/>
  <c r="BC262" i="42"/>
  <c r="BC270" i="42"/>
  <c r="BD275" i="42"/>
  <c r="BD283" i="42"/>
  <c r="BC286" i="42"/>
  <c r="BD203" i="42"/>
  <c r="BE205" i="42"/>
  <c r="BC214" i="42"/>
  <c r="BD216" i="42"/>
  <c r="BC225" i="42"/>
  <c r="BD227" i="42"/>
  <c r="BE229" i="42"/>
  <c r="BC238" i="42"/>
  <c r="BD240" i="42"/>
  <c r="BC249" i="42"/>
  <c r="BD251" i="42"/>
  <c r="BE253" i="42"/>
  <c r="BC265" i="42"/>
  <c r="BC273" i="42"/>
  <c r="BC278" i="42"/>
  <c r="BD179" i="42"/>
  <c r="BD181" i="42"/>
  <c r="BD183" i="42"/>
  <c r="BD185" i="42"/>
  <c r="BD187" i="42"/>
  <c r="BD189" i="42"/>
  <c r="BD191" i="42"/>
  <c r="BD193" i="42"/>
  <c r="BD195" i="42"/>
  <c r="BD197" i="42"/>
  <c r="BD199" i="42"/>
  <c r="BD201" i="42"/>
  <c r="BE203" i="42"/>
  <c r="BC212" i="42"/>
  <c r="BD214" i="42"/>
  <c r="BC223" i="42"/>
  <c r="BD225" i="42"/>
  <c r="BE227" i="42"/>
  <c r="BC236" i="42"/>
  <c r="BD238" i="42"/>
  <c r="BC247" i="42"/>
  <c r="BD249" i="42"/>
  <c r="BE251" i="42"/>
  <c r="BC260" i="42"/>
  <c r="BD265" i="42"/>
  <c r="BD273" i="42"/>
  <c r="BC281" i="42"/>
  <c r="BE113" i="42"/>
  <c r="BE119" i="42"/>
  <c r="BE125" i="42"/>
  <c r="BE131" i="42"/>
  <c r="BE137" i="42"/>
  <c r="BE143" i="42"/>
  <c r="BE149" i="42"/>
  <c r="BE155" i="42"/>
  <c r="BE161" i="42"/>
  <c r="BE169" i="42"/>
  <c r="BE171" i="42"/>
  <c r="BE177" i="42"/>
  <c r="BE181" i="42"/>
  <c r="BE183" i="42"/>
  <c r="BE185" i="42"/>
  <c r="BE191" i="42"/>
  <c r="BE193" i="42"/>
  <c r="BE197" i="42"/>
  <c r="BE199" i="42"/>
  <c r="BC210" i="42"/>
  <c r="BD212" i="42"/>
  <c r="BC221" i="42"/>
  <c r="BD223" i="42"/>
  <c r="BE225" i="42"/>
  <c r="BC234" i="42"/>
  <c r="BD236" i="42"/>
  <c r="BC245" i="42"/>
  <c r="BD247" i="42"/>
  <c r="BE249" i="42"/>
  <c r="BC258" i="42"/>
  <c r="BD260" i="42"/>
  <c r="BC268" i="42"/>
  <c r="BE273" i="42"/>
  <c r="BD281" i="42"/>
  <c r="F25" i="42"/>
  <c r="E25" i="42"/>
  <c r="F15" i="42"/>
  <c r="G15" i="42" s="1"/>
  <c r="BE109" i="42"/>
  <c r="BE115" i="42"/>
  <c r="BE121" i="42"/>
  <c r="BE127" i="42"/>
  <c r="BE133" i="42"/>
  <c r="BE139" i="42"/>
  <c r="BE145" i="42"/>
  <c r="BE153" i="42"/>
  <c r="BE159" i="42"/>
  <c r="BE165" i="42"/>
  <c r="BE175" i="42"/>
  <c r="BC208" i="42"/>
  <c r="BD210" i="42"/>
  <c r="BC219" i="42"/>
  <c r="BD221" i="42"/>
  <c r="BE223" i="42"/>
  <c r="BC232" i="42"/>
  <c r="BD234" i="42"/>
  <c r="BC243" i="42"/>
  <c r="BD245" i="42"/>
  <c r="BE247" i="42"/>
  <c r="BC256" i="42"/>
  <c r="BD258" i="42"/>
  <c r="BC263" i="42"/>
  <c r="BC271" i="42"/>
  <c r="BC276" i="42"/>
  <c r="BC284" i="42"/>
  <c r="BD287" i="42"/>
  <c r="F67" i="41"/>
  <c r="K60" i="41"/>
  <c r="G65" i="41"/>
  <c r="F15" i="41"/>
  <c r="G15" i="41" s="1"/>
  <c r="F32" i="41"/>
  <c r="G32" i="41" s="1"/>
  <c r="E48" i="41"/>
  <c r="E59" i="41"/>
  <c r="G59" i="41" s="1"/>
  <c r="E19" i="41"/>
  <c r="G19" i="41" s="1"/>
  <c r="E52" i="41"/>
  <c r="G52" i="41" s="1"/>
  <c r="E66" i="41"/>
  <c r="G66" i="41" s="1"/>
  <c r="BC150" i="41"/>
  <c r="BD152" i="41"/>
  <c r="BC161" i="41"/>
  <c r="BD163" i="41"/>
  <c r="BE165" i="41"/>
  <c r="BC174" i="41"/>
  <c r="BD176" i="41"/>
  <c r="BC185" i="41"/>
  <c r="BD187" i="41"/>
  <c r="BE189" i="41"/>
  <c r="BC198" i="41"/>
  <c r="BD200" i="41"/>
  <c r="BD218" i="41"/>
  <c r="F16" i="41"/>
  <c r="G16" i="41" s="1"/>
  <c r="E16" i="41"/>
  <c r="E49" i="41"/>
  <c r="G49" i="41" s="1"/>
  <c r="E60" i="41"/>
  <c r="G60" i="41" s="1"/>
  <c r="BE311" i="41"/>
  <c r="BE309" i="41"/>
  <c r="BE305" i="41"/>
  <c r="BE303" i="41"/>
  <c r="BE301" i="41"/>
  <c r="BE299" i="41"/>
  <c r="BE297" i="41"/>
  <c r="BE295" i="41"/>
  <c r="BE293" i="41"/>
  <c r="BE289" i="41"/>
  <c r="BE283" i="41"/>
  <c r="BE279" i="41"/>
  <c r="BE275" i="41"/>
  <c r="BE271" i="41"/>
  <c r="BE267" i="41"/>
  <c r="BE263" i="41"/>
  <c r="BE257" i="41"/>
  <c r="BE253" i="41"/>
  <c r="BE249" i="41"/>
  <c r="BE245" i="41"/>
  <c r="BE241" i="41"/>
  <c r="BE235" i="41"/>
  <c r="BE231" i="41"/>
  <c r="BE227" i="41"/>
  <c r="BE223" i="41"/>
  <c r="BE219" i="41"/>
  <c r="BE213" i="41"/>
  <c r="BD267" i="41"/>
  <c r="BD265" i="41"/>
  <c r="BD263" i="41"/>
  <c r="BD261" i="41"/>
  <c r="BD259" i="41"/>
  <c r="BD257" i="41"/>
  <c r="BD255" i="41"/>
  <c r="BD253" i="41"/>
  <c r="BD251" i="41"/>
  <c r="BD249" i="41"/>
  <c r="BD247" i="41"/>
  <c r="BD245" i="41"/>
  <c r="BD243" i="41"/>
  <c r="BD241" i="41"/>
  <c r="BD239" i="41"/>
  <c r="BD237" i="41"/>
  <c r="BD235" i="41"/>
  <c r="BD233" i="41"/>
  <c r="BD231" i="41"/>
  <c r="BD229" i="41"/>
  <c r="BD227" i="41"/>
  <c r="BD225" i="41"/>
  <c r="BD223" i="41"/>
  <c r="BD221" i="41"/>
  <c r="BD219" i="41"/>
  <c r="BD217" i="41"/>
  <c r="BD215" i="41"/>
  <c r="BD213" i="41"/>
  <c r="BD211" i="41"/>
  <c r="BD209" i="41"/>
  <c r="BD207" i="41"/>
  <c r="BD205" i="41"/>
  <c r="BD203" i="41"/>
  <c r="BC265" i="41"/>
  <c r="BC263" i="41"/>
  <c r="BC261" i="41"/>
  <c r="BC259" i="41"/>
  <c r="BC257" i="41"/>
  <c r="BC255" i="41"/>
  <c r="BC253" i="41"/>
  <c r="BC251" i="41"/>
  <c r="BC249" i="41"/>
  <c r="BC247" i="41"/>
  <c r="BC245" i="41"/>
  <c r="BC243" i="41"/>
  <c r="BC241" i="41"/>
  <c r="BC239" i="41"/>
  <c r="BC237" i="41"/>
  <c r="BC235" i="41"/>
  <c r="BC233" i="41"/>
  <c r="BC231" i="41"/>
  <c r="BC229" i="41"/>
  <c r="BC227" i="41"/>
  <c r="BC225" i="41"/>
  <c r="BC223" i="41"/>
  <c r="BC221" i="41"/>
  <c r="BC219" i="41"/>
  <c r="BC217" i="41"/>
  <c r="BC215" i="41"/>
  <c r="BC213" i="41"/>
  <c r="BC211" i="41"/>
  <c r="BC209" i="41"/>
  <c r="BC207" i="41"/>
  <c r="BC205" i="41"/>
  <c r="BC203" i="41"/>
  <c r="BE208" i="41"/>
  <c r="BE178" i="41"/>
  <c r="BE168" i="41"/>
  <c r="BE162" i="41"/>
  <c r="BE154" i="41"/>
  <c r="BE148" i="41"/>
  <c r="BE258" i="41"/>
  <c r="BE240" i="41"/>
  <c r="BE236" i="41"/>
  <c r="BE232" i="41"/>
  <c r="BE226" i="41"/>
  <c r="BE224" i="41"/>
  <c r="BE220" i="41"/>
  <c r="BE216" i="41"/>
  <c r="BE212" i="41"/>
  <c r="BE206" i="41"/>
  <c r="BE202" i="41"/>
  <c r="BE200" i="41"/>
  <c r="BE196" i="41"/>
  <c r="BE192" i="41"/>
  <c r="BE188" i="41"/>
  <c r="BE184" i="41"/>
  <c r="BE180" i="41"/>
  <c r="BE174" i="41"/>
  <c r="BE170" i="41"/>
  <c r="BE166" i="41"/>
  <c r="BE160" i="41"/>
  <c r="BE156" i="41"/>
  <c r="BE150" i="41"/>
  <c r="BE144" i="41"/>
  <c r="BE264" i="41"/>
  <c r="BE262" i="41"/>
  <c r="BE260" i="41"/>
  <c r="BE256" i="41"/>
  <c r="BE254" i="41"/>
  <c r="BE252" i="41"/>
  <c r="BE250" i="41"/>
  <c r="BE248" i="41"/>
  <c r="BE246" i="41"/>
  <c r="BE244" i="41"/>
  <c r="BE242" i="41"/>
  <c r="BE238" i="41"/>
  <c r="BE234" i="41"/>
  <c r="BE230" i="41"/>
  <c r="BE228" i="41"/>
  <c r="BE222" i="41"/>
  <c r="BE218" i="41"/>
  <c r="BE214" i="41"/>
  <c r="BE210" i="41"/>
  <c r="BE204" i="41"/>
  <c r="BE198" i="41"/>
  <c r="BE194" i="41"/>
  <c r="BE190" i="41"/>
  <c r="BE186" i="41"/>
  <c r="BE182" i="41"/>
  <c r="BE176" i="41"/>
  <c r="BE172" i="41"/>
  <c r="BE164" i="41"/>
  <c r="BE158" i="41"/>
  <c r="BE152" i="41"/>
  <c r="BE146" i="41"/>
  <c r="BD314" i="41"/>
  <c r="BD312" i="41"/>
  <c r="BD310" i="41"/>
  <c r="BD308" i="41"/>
  <c r="BD306" i="41"/>
  <c r="BD304" i="41"/>
  <c r="BD302" i="41"/>
  <c r="BD300" i="41"/>
  <c r="BD298" i="41"/>
  <c r="BD296" i="41"/>
  <c r="BD294" i="41"/>
  <c r="BD292" i="41"/>
  <c r="BD290" i="41"/>
  <c r="BD288" i="41"/>
  <c r="BD286" i="41"/>
  <c r="BD284" i="41"/>
  <c r="BD282" i="41"/>
  <c r="BD280" i="41"/>
  <c r="BD278" i="41"/>
  <c r="BD276" i="41"/>
  <c r="BD274" i="41"/>
  <c r="BD272" i="41"/>
  <c r="BD270" i="41"/>
  <c r="BD268" i="41"/>
  <c r="BD266" i="41"/>
  <c r="BD264" i="41"/>
  <c r="BD262" i="41"/>
  <c r="BD260" i="41"/>
  <c r="BC268" i="41"/>
  <c r="BC266" i="41"/>
  <c r="BC264" i="41"/>
  <c r="BC262" i="41"/>
  <c r="BC260" i="41"/>
  <c r="BC258" i="41"/>
  <c r="BC256" i="41"/>
  <c r="BC254" i="41"/>
  <c r="BC252" i="41"/>
  <c r="BC250" i="41"/>
  <c r="BC248" i="41"/>
  <c r="BC246" i="41"/>
  <c r="BC244" i="41"/>
  <c r="BC242" i="41"/>
  <c r="BC240" i="41"/>
  <c r="BC238" i="41"/>
  <c r="BC236" i="41"/>
  <c r="BC234" i="41"/>
  <c r="BC232" i="41"/>
  <c r="BC230" i="41"/>
  <c r="BC228" i="41"/>
  <c r="BC226" i="41"/>
  <c r="BC224" i="41"/>
  <c r="BC222" i="41"/>
  <c r="BC220" i="41"/>
  <c r="BC218" i="41"/>
  <c r="BC216" i="41"/>
  <c r="BC214" i="41"/>
  <c r="BC212" i="41"/>
  <c r="BC210" i="41"/>
  <c r="BC208" i="41"/>
  <c r="BC206" i="41"/>
  <c r="BC204" i="41"/>
  <c r="BE307" i="41"/>
  <c r="BE291" i="41"/>
  <c r="BE287" i="41"/>
  <c r="BE285" i="41"/>
  <c r="BE281" i="41"/>
  <c r="BE277" i="41"/>
  <c r="BE273" i="41"/>
  <c r="BE269" i="41"/>
  <c r="BE265" i="41"/>
  <c r="BE261" i="41"/>
  <c r="BE259" i="41"/>
  <c r="BE255" i="41"/>
  <c r="BE251" i="41"/>
  <c r="BE247" i="41"/>
  <c r="BE243" i="41"/>
  <c r="BE239" i="41"/>
  <c r="BE237" i="41"/>
  <c r="BE233" i="41"/>
  <c r="BE229" i="41"/>
  <c r="BE225" i="41"/>
  <c r="BE221" i="41"/>
  <c r="BE217" i="41"/>
  <c r="BE215" i="41"/>
  <c r="BC148" i="41"/>
  <c r="BD150" i="41"/>
  <c r="BC159" i="41"/>
  <c r="BD161" i="41"/>
  <c r="BE163" i="41"/>
  <c r="BC172" i="41"/>
  <c r="BD174" i="41"/>
  <c r="BC183" i="41"/>
  <c r="BD185" i="41"/>
  <c r="BE187" i="41"/>
  <c r="BC196" i="41"/>
  <c r="BD198" i="41"/>
  <c r="BD232" i="41"/>
  <c r="BD256" i="41"/>
  <c r="F13" i="41"/>
  <c r="K14" i="41" s="1"/>
  <c r="F36" i="41"/>
  <c r="G36" i="41" s="1"/>
  <c r="E46" i="41"/>
  <c r="BC146" i="41"/>
  <c r="BD148" i="41"/>
  <c r="BC157" i="41"/>
  <c r="BD159" i="41"/>
  <c r="BE161" i="41"/>
  <c r="BC170" i="41"/>
  <c r="BD172" i="41"/>
  <c r="BC181" i="41"/>
  <c r="BD183" i="41"/>
  <c r="BE185" i="41"/>
  <c r="BC194" i="41"/>
  <c r="BD196" i="41"/>
  <c r="BD222" i="41"/>
  <c r="BD246" i="41"/>
  <c r="BC138" i="41"/>
  <c r="BC140" i="41"/>
  <c r="BC142" i="41"/>
  <c r="BC144" i="41"/>
  <c r="BD146" i="41"/>
  <c r="BC155" i="41"/>
  <c r="BD157" i="41"/>
  <c r="BE159" i="41"/>
  <c r="BC168" i="41"/>
  <c r="BD170" i="41"/>
  <c r="BC179" i="41"/>
  <c r="BD181" i="41"/>
  <c r="BE183" i="41"/>
  <c r="BC192" i="41"/>
  <c r="BD194" i="41"/>
  <c r="BE203" i="41"/>
  <c r="BD206" i="41"/>
  <c r="BE209" i="41"/>
  <c r="BD212" i="41"/>
  <c r="BD236" i="41"/>
  <c r="BD130" i="41"/>
  <c r="BD132" i="41"/>
  <c r="BD134" i="41"/>
  <c r="BD136" i="41"/>
  <c r="BD138" i="41"/>
  <c r="BD140" i="41"/>
  <c r="BD142" i="41"/>
  <c r="BD144" i="41"/>
  <c r="BC153" i="41"/>
  <c r="BD155" i="41"/>
  <c r="BE157" i="41"/>
  <c r="BC166" i="41"/>
  <c r="BD168" i="41"/>
  <c r="BC177" i="41"/>
  <c r="BD179" i="41"/>
  <c r="BE181" i="41"/>
  <c r="BC190" i="41"/>
  <c r="BD192" i="41"/>
  <c r="BC201" i="41"/>
  <c r="BD226" i="41"/>
  <c r="BD250" i="41"/>
  <c r="BE134" i="41"/>
  <c r="BE136" i="41"/>
  <c r="BE138" i="41"/>
  <c r="BE140" i="41"/>
  <c r="BE142" i="41"/>
  <c r="BC151" i="41"/>
  <c r="BD153" i="41"/>
  <c r="BE155" i="41"/>
  <c r="BC164" i="41"/>
  <c r="BD166" i="41"/>
  <c r="BC175" i="41"/>
  <c r="BD177" i="41"/>
  <c r="BE179" i="41"/>
  <c r="BC188" i="41"/>
  <c r="BD190" i="41"/>
  <c r="BC199" i="41"/>
  <c r="BD201" i="41"/>
  <c r="BD216" i="41"/>
  <c r="BD240" i="41"/>
  <c r="S3" i="41"/>
  <c r="AS4" i="39" s="1"/>
  <c r="E39" i="41"/>
  <c r="G39" i="41" s="1"/>
  <c r="E47" i="41"/>
  <c r="G47" i="41" s="1"/>
  <c r="E50" i="41"/>
  <c r="F53" i="41"/>
  <c r="G53" i="41" s="1"/>
  <c r="E61" i="41"/>
  <c r="G61" i="41" s="1"/>
  <c r="BE371" i="41"/>
  <c r="BC149" i="41"/>
  <c r="BD151" i="41"/>
  <c r="BE153" i="41"/>
  <c r="BC162" i="41"/>
  <c r="BD164" i="41"/>
  <c r="BC173" i="41"/>
  <c r="BD175" i="41"/>
  <c r="BE177" i="41"/>
  <c r="BC186" i="41"/>
  <c r="BD188" i="41"/>
  <c r="BC197" i="41"/>
  <c r="BD199" i="41"/>
  <c r="BE201" i="41"/>
  <c r="BD230" i="41"/>
  <c r="BD254" i="41"/>
  <c r="G50" i="41"/>
  <c r="E64" i="41"/>
  <c r="G64" i="41" s="1"/>
  <c r="BC147" i="41"/>
  <c r="BD149" i="41"/>
  <c r="BE151" i="41"/>
  <c r="BC160" i="41"/>
  <c r="BD162" i="41"/>
  <c r="BC171" i="41"/>
  <c r="BD173" i="41"/>
  <c r="BE175" i="41"/>
  <c r="BC184" i="41"/>
  <c r="BD186" i="41"/>
  <c r="BC195" i="41"/>
  <c r="BD197" i="41"/>
  <c r="BE199" i="41"/>
  <c r="BD204" i="41"/>
  <c r="BE207" i="41"/>
  <c r="BD210" i="41"/>
  <c r="BD220" i="41"/>
  <c r="BD244" i="41"/>
  <c r="E14" i="41"/>
  <c r="G14" i="41" s="1"/>
  <c r="E17" i="41"/>
  <c r="G17" i="41" s="1"/>
  <c r="K26" i="41"/>
  <c r="G18" i="41"/>
  <c r="E51" i="41"/>
  <c r="G51" i="41" s="1"/>
  <c r="BC145" i="41"/>
  <c r="BD147" i="41"/>
  <c r="BE149" i="41"/>
  <c r="BC158" i="41"/>
  <c r="BD160" i="41"/>
  <c r="BC169" i="41"/>
  <c r="BD171" i="41"/>
  <c r="BE173" i="41"/>
  <c r="BC182" i="41"/>
  <c r="BD184" i="41"/>
  <c r="BC193" i="41"/>
  <c r="BD195" i="41"/>
  <c r="BE197" i="41"/>
  <c r="BD234" i="41"/>
  <c r="BD258" i="41"/>
  <c r="G48" i="41"/>
  <c r="BC129" i="41"/>
  <c r="BC131" i="41"/>
  <c r="BC133" i="41"/>
  <c r="BC135" i="41"/>
  <c r="BC137" i="41"/>
  <c r="BC139" i="41"/>
  <c r="BC141" i="41"/>
  <c r="BC143" i="41"/>
  <c r="BD145" i="41"/>
  <c r="BE147" i="41"/>
  <c r="BC156" i="41"/>
  <c r="BD158" i="41"/>
  <c r="BC167" i="41"/>
  <c r="BD169" i="41"/>
  <c r="BE171" i="41"/>
  <c r="BC180" i="41"/>
  <c r="BD182" i="41"/>
  <c r="BC191" i="41"/>
  <c r="BD193" i="41"/>
  <c r="BE195" i="41"/>
  <c r="BD224" i="41"/>
  <c r="BD248" i="41"/>
  <c r="E35" i="41"/>
  <c r="E41" i="41" s="1"/>
  <c r="BD129" i="41"/>
  <c r="BD131" i="41"/>
  <c r="BD133" i="41"/>
  <c r="BD135" i="41"/>
  <c r="BD137" i="41"/>
  <c r="BD139" i="41"/>
  <c r="BD141" i="41"/>
  <c r="BD143" i="41"/>
  <c r="BE145" i="41"/>
  <c r="BC154" i="41"/>
  <c r="BD156" i="41"/>
  <c r="BC165" i="41"/>
  <c r="BD167" i="41"/>
  <c r="BE169" i="41"/>
  <c r="BC178" i="41"/>
  <c r="BD180" i="41"/>
  <c r="BC189" i="41"/>
  <c r="BD191" i="41"/>
  <c r="BE193" i="41"/>
  <c r="BC202" i="41"/>
  <c r="BD214" i="41"/>
  <c r="BD238" i="41"/>
  <c r="G40" i="41"/>
  <c r="BE135" i="41"/>
  <c r="BE137" i="41"/>
  <c r="BE139" i="41"/>
  <c r="BE141" i="41"/>
  <c r="BE143" i="41"/>
  <c r="BC152" i="41"/>
  <c r="BD154" i="41"/>
  <c r="BC163" i="41"/>
  <c r="BD165" i="41"/>
  <c r="BE167" i="41"/>
  <c r="BC176" i="41"/>
  <c r="BD178" i="41"/>
  <c r="BC187" i="41"/>
  <c r="BD189" i="41"/>
  <c r="BE191" i="41"/>
  <c r="BC200" i="41"/>
  <c r="BD202" i="41"/>
  <c r="BE205" i="41"/>
  <c r="BD208" i="41"/>
  <c r="BE211" i="41"/>
  <c r="BD228" i="41"/>
  <c r="BD252" i="41"/>
  <c r="BC270" i="41"/>
  <c r="BC272" i="41"/>
  <c r="BC274" i="41"/>
  <c r="BC276" i="41"/>
  <c r="BC278" i="41"/>
  <c r="BC280" i="41"/>
  <c r="BC282" i="41"/>
  <c r="BC284" i="41"/>
  <c r="BC286" i="41"/>
  <c r="BC288" i="41"/>
  <c r="BC290" i="41"/>
  <c r="BC292" i="41"/>
  <c r="BC294" i="41"/>
  <c r="BC296" i="41"/>
  <c r="BC298" i="41"/>
  <c r="BC300" i="41"/>
  <c r="BC302" i="41"/>
  <c r="BC304" i="41"/>
  <c r="BC306" i="41"/>
  <c r="BC308" i="41"/>
  <c r="BC310" i="41"/>
  <c r="BC312" i="41"/>
  <c r="BC314" i="41"/>
  <c r="BC316" i="41"/>
  <c r="BC318" i="41"/>
  <c r="BC320" i="41"/>
  <c r="BC322" i="41"/>
  <c r="BC324" i="41"/>
  <c r="BC326" i="41"/>
  <c r="BC328" i="41"/>
  <c r="BC330" i="41"/>
  <c r="BC332" i="41"/>
  <c r="BC334" i="41"/>
  <c r="BC336" i="41"/>
  <c r="BC338" i="41"/>
  <c r="BC340" i="41"/>
  <c r="BC342" i="41"/>
  <c r="BC344" i="41"/>
  <c r="BC346" i="41"/>
  <c r="BC348" i="41"/>
  <c r="BC350" i="41"/>
  <c r="BC352" i="41"/>
  <c r="BC354" i="41"/>
  <c r="BC356" i="41"/>
  <c r="BC358" i="41"/>
  <c r="BC360" i="41"/>
  <c r="BC362" i="41"/>
  <c r="BC364" i="41"/>
  <c r="BC366" i="41"/>
  <c r="BC368" i="41"/>
  <c r="BC370" i="41"/>
  <c r="BD316" i="41"/>
  <c r="BD318" i="41"/>
  <c r="BD320" i="41"/>
  <c r="BD322" i="41"/>
  <c r="BD324" i="41"/>
  <c r="BD326" i="41"/>
  <c r="BD328" i="41"/>
  <c r="BD330" i="41"/>
  <c r="BD332" i="41"/>
  <c r="BD334" i="41"/>
  <c r="BD336" i="41"/>
  <c r="BD338" i="41"/>
  <c r="BD340" i="41"/>
  <c r="BD342" i="41"/>
  <c r="BD344" i="41"/>
  <c r="BD346" i="41"/>
  <c r="BD348" i="41"/>
  <c r="BD350" i="41"/>
  <c r="BD352" i="41"/>
  <c r="BD354" i="41"/>
  <c r="BD356" i="41"/>
  <c r="BD358" i="41"/>
  <c r="BD360" i="41"/>
  <c r="BD362" i="41"/>
  <c r="BD364" i="41"/>
  <c r="BD366" i="41"/>
  <c r="BD368" i="41"/>
  <c r="BD370" i="41"/>
  <c r="BE266" i="41"/>
  <c r="BE268" i="41"/>
  <c r="BE270" i="41"/>
  <c r="BE272" i="41"/>
  <c r="BE274" i="41"/>
  <c r="BE276" i="41"/>
  <c r="BE278" i="41"/>
  <c r="BE280" i="41"/>
  <c r="BE282" i="41"/>
  <c r="BE284" i="41"/>
  <c r="BE286" i="41"/>
  <c r="BE288" i="41"/>
  <c r="BE290" i="41"/>
  <c r="BE292" i="41"/>
  <c r="BE294" i="41"/>
  <c r="BE296" i="41"/>
  <c r="BE298" i="41"/>
  <c r="BE300" i="41"/>
  <c r="BE302" i="41"/>
  <c r="BE304" i="41"/>
  <c r="BE306" i="41"/>
  <c r="BE308" i="41"/>
  <c r="BE310" i="41"/>
  <c r="BE312" i="41"/>
  <c r="BE314" i="41"/>
  <c r="BE316" i="41"/>
  <c r="BE318" i="41"/>
  <c r="BE320" i="41"/>
  <c r="BE322" i="41"/>
  <c r="BE324" i="41"/>
  <c r="BE326" i="41"/>
  <c r="BE328" i="41"/>
  <c r="BE330" i="41"/>
  <c r="BE332" i="41"/>
  <c r="BE334" i="41"/>
  <c r="BE336" i="41"/>
  <c r="BE338" i="41"/>
  <c r="BE340" i="41"/>
  <c r="BE342" i="41"/>
  <c r="BE344" i="41"/>
  <c r="BE346" i="41"/>
  <c r="BE348" i="41"/>
  <c r="BE350" i="41"/>
  <c r="BE352" i="41"/>
  <c r="BE354" i="41"/>
  <c r="BE356" i="41"/>
  <c r="BE358" i="41"/>
  <c r="BE360" i="41"/>
  <c r="BE362" i="41"/>
  <c r="BE364" i="41"/>
  <c r="BE366" i="41"/>
  <c r="BE368" i="41"/>
  <c r="BE370" i="41"/>
  <c r="BC267" i="41"/>
  <c r="BC269" i="41"/>
  <c r="BC271" i="41"/>
  <c r="BC273" i="41"/>
  <c r="BC275" i="41"/>
  <c r="BC277" i="41"/>
  <c r="BC279" i="41"/>
  <c r="BC281" i="41"/>
  <c r="BC283" i="41"/>
  <c r="BC285" i="41"/>
  <c r="BC287" i="41"/>
  <c r="BC289" i="41"/>
  <c r="BC291" i="41"/>
  <c r="BC293" i="41"/>
  <c r="BC295" i="41"/>
  <c r="BC297" i="41"/>
  <c r="BC299" i="41"/>
  <c r="BC301" i="41"/>
  <c r="BC303" i="41"/>
  <c r="BC305" i="41"/>
  <c r="BC307" i="41"/>
  <c r="BC309" i="41"/>
  <c r="BC311" i="41"/>
  <c r="BC313" i="41"/>
  <c r="BC315" i="41"/>
  <c r="BC317" i="41"/>
  <c r="BC319" i="41"/>
  <c r="BC321" i="41"/>
  <c r="BC323" i="41"/>
  <c r="BC325" i="41"/>
  <c r="BC327" i="41"/>
  <c r="BC329" i="41"/>
  <c r="BC331" i="41"/>
  <c r="BC333" i="41"/>
  <c r="BC335" i="41"/>
  <c r="BC337" i="41"/>
  <c r="BC339" i="41"/>
  <c r="BC341" i="41"/>
  <c r="BC343" i="41"/>
  <c r="BC345" i="41"/>
  <c r="BC347" i="41"/>
  <c r="BC349" i="41"/>
  <c r="BC351" i="41"/>
  <c r="BC353" i="41"/>
  <c r="BC355" i="41"/>
  <c r="BC357" i="41"/>
  <c r="BC359" i="41"/>
  <c r="BC361" i="41"/>
  <c r="BC363" i="41"/>
  <c r="BC365" i="41"/>
  <c r="BC367" i="41"/>
  <c r="BC369" i="41"/>
  <c r="BC371" i="41"/>
  <c r="BD269" i="41"/>
  <c r="BD271" i="41"/>
  <c r="BD273" i="41"/>
  <c r="BD275" i="41"/>
  <c r="BD277" i="41"/>
  <c r="BD279" i="41"/>
  <c r="BD281" i="41"/>
  <c r="BD283" i="41"/>
  <c r="BD285" i="41"/>
  <c r="BD287" i="41"/>
  <c r="BD289" i="41"/>
  <c r="BD291" i="41"/>
  <c r="BD293" i="41"/>
  <c r="BD295" i="41"/>
  <c r="BD297" i="41"/>
  <c r="BD299" i="41"/>
  <c r="BD301" i="41"/>
  <c r="BD303" i="41"/>
  <c r="BD305" i="41"/>
  <c r="BD307" i="41"/>
  <c r="BD309" i="41"/>
  <c r="BD311" i="41"/>
  <c r="BD313" i="41"/>
  <c r="BD315" i="41"/>
  <c r="BD317" i="41"/>
  <c r="BD319" i="41"/>
  <c r="BD321" i="41"/>
  <c r="BD323" i="41"/>
  <c r="BD325" i="41"/>
  <c r="BD327" i="41"/>
  <c r="BD329" i="41"/>
  <c r="BD331" i="41"/>
  <c r="BD333" i="41"/>
  <c r="BD335" i="41"/>
  <c r="BD337" i="41"/>
  <c r="BD339" i="41"/>
  <c r="BD341" i="41"/>
  <c r="BD343" i="41"/>
  <c r="BD345" i="41"/>
  <c r="BD347" i="41"/>
  <c r="BD349" i="41"/>
  <c r="BD351" i="41"/>
  <c r="BD353" i="41"/>
  <c r="BD355" i="41"/>
  <c r="BD357" i="41"/>
  <c r="BD359" i="41"/>
  <c r="BD361" i="41"/>
  <c r="BD363" i="41"/>
  <c r="BD365" i="41"/>
  <c r="BD367" i="41"/>
  <c r="BD369" i="41"/>
  <c r="BD371" i="41"/>
  <c r="BE313" i="41"/>
  <c r="BE315" i="41"/>
  <c r="BE317" i="41"/>
  <c r="BE319" i="41"/>
  <c r="BE321" i="41"/>
  <c r="BE323" i="41"/>
  <c r="BE325" i="41"/>
  <c r="BE327" i="41"/>
  <c r="BE329" i="41"/>
  <c r="BE331" i="41"/>
  <c r="BE335" i="41"/>
  <c r="BE337" i="41"/>
  <c r="BE339" i="41"/>
  <c r="BE341" i="41"/>
  <c r="BE343" i="41"/>
  <c r="BE345" i="41"/>
  <c r="BE347" i="41"/>
  <c r="BE349" i="41"/>
  <c r="BE351" i="41"/>
  <c r="BE353" i="41"/>
  <c r="BE355" i="41"/>
  <c r="BE357" i="41"/>
  <c r="BE359" i="41"/>
  <c r="BE361" i="41"/>
  <c r="BE363" i="41"/>
  <c r="BE365" i="41"/>
  <c r="BE367" i="41"/>
  <c r="BE369" i="41"/>
  <c r="BE179" i="40"/>
  <c r="BE181" i="40"/>
  <c r="BE183" i="40"/>
  <c r="BE185" i="40"/>
  <c r="BE187" i="40"/>
  <c r="BE189" i="40"/>
  <c r="BE191" i="40"/>
  <c r="BE193" i="40"/>
  <c r="BE195" i="40"/>
  <c r="BE197" i="40"/>
  <c r="BE199" i="40"/>
  <c r="BE201" i="40"/>
  <c r="BE203" i="40"/>
  <c r="BE205" i="40"/>
  <c r="BE207" i="40"/>
  <c r="BE209" i="40"/>
  <c r="BE211" i="40"/>
  <c r="BE213" i="40"/>
  <c r="BE215" i="40"/>
  <c r="BC224" i="40"/>
  <c r="BD226" i="40"/>
  <c r="BD246" i="40"/>
  <c r="BC278" i="40"/>
  <c r="BD281" i="40"/>
  <c r="BC222" i="40"/>
  <c r="BD224" i="40"/>
  <c r="BC232" i="40"/>
  <c r="BC238" i="40"/>
  <c r="BD252" i="40"/>
  <c r="BC255" i="40"/>
  <c r="BD285" i="40"/>
  <c r="BC288" i="40"/>
  <c r="BC220" i="40"/>
  <c r="BD222" i="40"/>
  <c r="BC235" i="40"/>
  <c r="BD238" i="40"/>
  <c r="BC262" i="40"/>
  <c r="BD265" i="40"/>
  <c r="BC295" i="40"/>
  <c r="BC218" i="40"/>
  <c r="BD220" i="40"/>
  <c r="BC244" i="40"/>
  <c r="BC250" i="40"/>
  <c r="BD269" i="40"/>
  <c r="BC272" i="40"/>
  <c r="BC302" i="40"/>
  <c r="BC305" i="40"/>
  <c r="BD218" i="40"/>
  <c r="BC227" i="40"/>
  <c r="BC230" i="40"/>
  <c r="BC247" i="40"/>
  <c r="BD250" i="40"/>
  <c r="BC279" i="40"/>
  <c r="BC309" i="40"/>
  <c r="BD180" i="40"/>
  <c r="BD182" i="40"/>
  <c r="BD184" i="40"/>
  <c r="BD186" i="40"/>
  <c r="BD188" i="40"/>
  <c r="BD190" i="40"/>
  <c r="BD192" i="40"/>
  <c r="BD194" i="40"/>
  <c r="BD196" i="40"/>
  <c r="BD198" i="40"/>
  <c r="BD200" i="40"/>
  <c r="BD202" i="40"/>
  <c r="BD204" i="40"/>
  <c r="BD206" i="40"/>
  <c r="BD208" i="40"/>
  <c r="BD210" i="40"/>
  <c r="BD212" i="40"/>
  <c r="BD214" i="40"/>
  <c r="BD216" i="40"/>
  <c r="BC225" i="40"/>
  <c r="BD227" i="40"/>
  <c r="BD230" i="40"/>
  <c r="BC233" i="40"/>
  <c r="BC256" i="40"/>
  <c r="BC286" i="40"/>
  <c r="BD289" i="40"/>
  <c r="BE180" i="40"/>
  <c r="BE182" i="40"/>
  <c r="BE184" i="40"/>
  <c r="BE186" i="40"/>
  <c r="BE188" i="40"/>
  <c r="BE190" i="40"/>
  <c r="BE192" i="40"/>
  <c r="BE194" i="40"/>
  <c r="BE196" i="40"/>
  <c r="BE198" i="40"/>
  <c r="BE200" i="40"/>
  <c r="BE202" i="40"/>
  <c r="BE204" i="40"/>
  <c r="BE206" i="40"/>
  <c r="BE208" i="40"/>
  <c r="BE210" i="40"/>
  <c r="BE212" i="40"/>
  <c r="BE214" i="40"/>
  <c r="BC223" i="40"/>
  <c r="BD225" i="40"/>
  <c r="BD233" i="40"/>
  <c r="BC239" i="40"/>
  <c r="BC242" i="40"/>
  <c r="BC263" i="40"/>
  <c r="BD293" i="40"/>
  <c r="BC296" i="40"/>
  <c r="BE371" i="40"/>
  <c r="BC221" i="40"/>
  <c r="BD223" i="40"/>
  <c r="BE225" i="40"/>
  <c r="BD239" i="40"/>
  <c r="BD242" i="40"/>
  <c r="BC245" i="40"/>
  <c r="BC270" i="40"/>
  <c r="BD273" i="40"/>
  <c r="BC303" i="40"/>
  <c r="BC219" i="40"/>
  <c r="BD221" i="40"/>
  <c r="BE223" i="40"/>
  <c r="BD245" i="40"/>
  <c r="BC251" i="40"/>
  <c r="BC254" i="40"/>
  <c r="BD277" i="40"/>
  <c r="BC280" i="40"/>
  <c r="BC217" i="40"/>
  <c r="BD219" i="40"/>
  <c r="BE221" i="40"/>
  <c r="BD228" i="40"/>
  <c r="BC231" i="40"/>
  <c r="BD237" i="40"/>
  <c r="BD251" i="40"/>
  <c r="BD254" i="40"/>
  <c r="BD257" i="40"/>
  <c r="BC287" i="40"/>
  <c r="BC211" i="40"/>
  <c r="BC213" i="40"/>
  <c r="BC215" i="40"/>
  <c r="BD217" i="40"/>
  <c r="BE219" i="40"/>
  <c r="BD234" i="40"/>
  <c r="BD261" i="40"/>
  <c r="BC264" i="40"/>
  <c r="BC294" i="40"/>
  <c r="BD297" i="40"/>
  <c r="BC271" i="40"/>
  <c r="BD301" i="40"/>
  <c r="BC304" i="40"/>
  <c r="BC260" i="40"/>
  <c r="BC268" i="40"/>
  <c r="BC276" i="40"/>
  <c r="BC284" i="40"/>
  <c r="BC292" i="40"/>
  <c r="BC300" i="40"/>
  <c r="BC313" i="40"/>
  <c r="BE216" i="40"/>
  <c r="BE218" i="40"/>
  <c r="BE220" i="40"/>
  <c r="BE222" i="40"/>
  <c r="BE224" i="40"/>
  <c r="BD231" i="40"/>
  <c r="BC236" i="40"/>
  <c r="BD243" i="40"/>
  <c r="BC248" i="40"/>
  <c r="BD255" i="40"/>
  <c r="BD263" i="40"/>
  <c r="BD271" i="40"/>
  <c r="BD279" i="40"/>
  <c r="BD287" i="40"/>
  <c r="BD295" i="40"/>
  <c r="BC229" i="40"/>
  <c r="BD236" i="40"/>
  <c r="BC241" i="40"/>
  <c r="BD248" i="40"/>
  <c r="BC253" i="40"/>
  <c r="BC258" i="40"/>
  <c r="BC266" i="40"/>
  <c r="BC274" i="40"/>
  <c r="BC282" i="40"/>
  <c r="BC290" i="40"/>
  <c r="BC298" i="40"/>
  <c r="BC317" i="40"/>
  <c r="BD229" i="40"/>
  <c r="BC234" i="40"/>
  <c r="BD241" i="40"/>
  <c r="BC246" i="40"/>
  <c r="BD253" i="40"/>
  <c r="BC261" i="40"/>
  <c r="BC269" i="40"/>
  <c r="BC277" i="40"/>
  <c r="BC285" i="40"/>
  <c r="BC293" i="40"/>
  <c r="BC301" i="40"/>
  <c r="BC307" i="40"/>
  <c r="BD232" i="40"/>
  <c r="BC237" i="40"/>
  <c r="BD244" i="40"/>
  <c r="BC249" i="40"/>
  <c r="BC259" i="40"/>
  <c r="BC267" i="40"/>
  <c r="BC275" i="40"/>
  <c r="BC283" i="40"/>
  <c r="BC291" i="40"/>
  <c r="BC299" i="40"/>
  <c r="BD259" i="40"/>
  <c r="BD267" i="40"/>
  <c r="BD275" i="40"/>
  <c r="BD283" i="40"/>
  <c r="BD291" i="40"/>
  <c r="BD299" i="40"/>
  <c r="BC315" i="40"/>
  <c r="BC228" i="40"/>
  <c r="BD235" i="40"/>
  <c r="BC240" i="40"/>
  <c r="BD247" i="40"/>
  <c r="BC252" i="40"/>
  <c r="BC257" i="40"/>
  <c r="BC265" i="40"/>
  <c r="BC273" i="40"/>
  <c r="BC281" i="40"/>
  <c r="BC289" i="40"/>
  <c r="BC297" i="40"/>
  <c r="BC319" i="40"/>
  <c r="G32" i="40"/>
  <c r="G53" i="40"/>
  <c r="V13" i="40"/>
  <c r="G31" i="40"/>
  <c r="E19" i="40"/>
  <c r="G19" i="40" s="1"/>
  <c r="E53" i="40"/>
  <c r="E60" i="40"/>
  <c r="G60" i="40" s="1"/>
  <c r="BE227" i="40"/>
  <c r="BE231" i="40"/>
  <c r="BE235" i="40"/>
  <c r="BE239" i="40"/>
  <c r="BE243" i="40"/>
  <c r="BE245" i="40"/>
  <c r="BE249" i="40"/>
  <c r="BE253" i="40"/>
  <c r="BE257" i="40"/>
  <c r="BE261" i="40"/>
  <c r="BE265" i="40"/>
  <c r="BE269" i="40"/>
  <c r="BE273" i="40"/>
  <c r="BE277" i="40"/>
  <c r="BE281" i="40"/>
  <c r="BE285" i="40"/>
  <c r="BE289" i="40"/>
  <c r="BE293" i="40"/>
  <c r="BE311" i="40"/>
  <c r="E13" i="40"/>
  <c r="E15" i="40"/>
  <c r="G15" i="40" s="1"/>
  <c r="F17" i="40"/>
  <c r="G17" i="40" s="1"/>
  <c r="E34" i="40"/>
  <c r="J26" i="40" s="1"/>
  <c r="E36" i="40"/>
  <c r="G36" i="40" s="1"/>
  <c r="F49" i="40"/>
  <c r="G49" i="40" s="1"/>
  <c r="F51" i="40"/>
  <c r="G51" i="40" s="1"/>
  <c r="F62" i="40"/>
  <c r="G62" i="40" s="1"/>
  <c r="F64" i="40"/>
  <c r="G64" i="40" s="1"/>
  <c r="E40" i="40"/>
  <c r="G40" i="40" s="1"/>
  <c r="E47" i="40"/>
  <c r="G47" i="40" s="1"/>
  <c r="F66" i="40"/>
  <c r="G66" i="40" s="1"/>
  <c r="G27" i="40"/>
  <c r="BC306" i="40"/>
  <c r="BC308" i="40"/>
  <c r="BC310" i="40"/>
  <c r="BC312" i="40"/>
  <c r="BC314" i="40"/>
  <c r="BC316" i="40"/>
  <c r="BC318" i="40"/>
  <c r="BC320" i="40"/>
  <c r="BC322" i="40"/>
  <c r="BC324" i="40"/>
  <c r="BC326" i="40"/>
  <c r="BC328" i="40"/>
  <c r="BC330" i="40"/>
  <c r="BC332" i="40"/>
  <c r="BC334" i="40"/>
  <c r="BC336" i="40"/>
  <c r="BC338" i="40"/>
  <c r="BC340" i="40"/>
  <c r="BC342" i="40"/>
  <c r="BC344" i="40"/>
  <c r="BC346" i="40"/>
  <c r="BC348" i="40"/>
  <c r="BC350" i="40"/>
  <c r="BC352" i="40"/>
  <c r="BC354" i="40"/>
  <c r="BC356" i="40"/>
  <c r="BC358" i="40"/>
  <c r="BC360" i="40"/>
  <c r="BC362" i="40"/>
  <c r="BC364" i="40"/>
  <c r="BC366" i="40"/>
  <c r="BC368" i="40"/>
  <c r="BC370" i="40"/>
  <c r="BD256" i="40"/>
  <c r="BD258" i="40"/>
  <c r="BD260" i="40"/>
  <c r="BD262" i="40"/>
  <c r="BD264" i="40"/>
  <c r="BD266" i="40"/>
  <c r="BD268" i="40"/>
  <c r="BD270" i="40"/>
  <c r="BD272" i="40"/>
  <c r="BD274" i="40"/>
  <c r="BD276" i="40"/>
  <c r="BD278" i="40"/>
  <c r="BD280" i="40"/>
  <c r="BD282" i="40"/>
  <c r="BD284" i="40"/>
  <c r="BD286" i="40"/>
  <c r="BD288" i="40"/>
  <c r="BD290" i="40"/>
  <c r="BD292" i="40"/>
  <c r="BD294" i="40"/>
  <c r="BD296" i="40"/>
  <c r="BD298" i="40"/>
  <c r="BD300" i="40"/>
  <c r="BD302" i="40"/>
  <c r="BD304" i="40"/>
  <c r="BD306" i="40"/>
  <c r="BD308" i="40"/>
  <c r="BD310" i="40"/>
  <c r="BD312" i="40"/>
  <c r="BD314" i="40"/>
  <c r="BD316" i="40"/>
  <c r="BD318" i="40"/>
  <c r="BD320" i="40"/>
  <c r="BD322" i="40"/>
  <c r="BD324" i="40"/>
  <c r="BD326" i="40"/>
  <c r="BD328" i="40"/>
  <c r="BD330" i="40"/>
  <c r="BD332" i="40"/>
  <c r="BD334" i="40"/>
  <c r="BD336" i="40"/>
  <c r="BD338" i="40"/>
  <c r="BD340" i="40"/>
  <c r="BD342" i="40"/>
  <c r="BD344" i="40"/>
  <c r="BD346" i="40"/>
  <c r="BD348" i="40"/>
  <c r="BD350" i="40"/>
  <c r="BD352" i="40"/>
  <c r="BD354" i="40"/>
  <c r="BD356" i="40"/>
  <c r="BD358" i="40"/>
  <c r="BD360" i="40"/>
  <c r="BD362" i="40"/>
  <c r="BD364" i="40"/>
  <c r="BD366" i="40"/>
  <c r="BD368" i="40"/>
  <c r="BD370" i="40"/>
  <c r="E46" i="40"/>
  <c r="G46" i="40" s="1"/>
  <c r="BE226" i="40"/>
  <c r="BE228" i="40"/>
  <c r="BE230" i="40"/>
  <c r="BE232" i="40"/>
  <c r="BE234" i="40"/>
  <c r="BE236" i="40"/>
  <c r="BE238" i="40"/>
  <c r="BE240" i="40"/>
  <c r="BE242" i="40"/>
  <c r="BE244" i="40"/>
  <c r="BE246" i="40"/>
  <c r="BE248" i="40"/>
  <c r="BE250" i="40"/>
  <c r="BE252" i="40"/>
  <c r="BE254" i="40"/>
  <c r="BE256" i="40"/>
  <c r="BE258" i="40"/>
  <c r="BE260" i="40"/>
  <c r="BE262" i="40"/>
  <c r="BE264" i="40"/>
  <c r="BE266" i="40"/>
  <c r="BE268" i="40"/>
  <c r="BE270" i="40"/>
  <c r="BE272" i="40"/>
  <c r="BE274" i="40"/>
  <c r="BE276" i="40"/>
  <c r="BE278" i="40"/>
  <c r="BE280" i="40"/>
  <c r="BE282" i="40"/>
  <c r="BE284" i="40"/>
  <c r="BE286" i="40"/>
  <c r="BE288" i="40"/>
  <c r="BE290" i="40"/>
  <c r="BE292" i="40"/>
  <c r="BE294" i="40"/>
  <c r="BE296" i="40"/>
  <c r="BE298" i="40"/>
  <c r="BE300" i="40"/>
  <c r="BE302" i="40"/>
  <c r="BE304" i="40"/>
  <c r="BE306" i="40"/>
  <c r="BE308" i="40"/>
  <c r="BE310" i="40"/>
  <c r="BE312" i="40"/>
  <c r="BE314" i="40"/>
  <c r="BE316" i="40"/>
  <c r="BE318" i="40"/>
  <c r="BE320" i="40"/>
  <c r="BE322" i="40"/>
  <c r="BE324" i="40"/>
  <c r="BE326" i="40"/>
  <c r="BE328" i="40"/>
  <c r="BE330" i="40"/>
  <c r="BE332" i="40"/>
  <c r="BE334" i="40"/>
  <c r="BE336" i="40"/>
  <c r="BE338" i="40"/>
  <c r="BE340" i="40"/>
  <c r="BE342" i="40"/>
  <c r="BE344" i="40"/>
  <c r="BE346" i="40"/>
  <c r="BE348" i="40"/>
  <c r="BE350" i="40"/>
  <c r="BE352" i="40"/>
  <c r="BE354" i="40"/>
  <c r="BE356" i="40"/>
  <c r="BE358" i="40"/>
  <c r="BE360" i="40"/>
  <c r="BE362" i="40"/>
  <c r="BE364" i="40"/>
  <c r="BE366" i="40"/>
  <c r="BE368" i="40"/>
  <c r="BE370" i="40"/>
  <c r="E14" i="40"/>
  <c r="G14" i="40" s="1"/>
  <c r="E39" i="40"/>
  <c r="G39" i="40" s="1"/>
  <c r="E48" i="40"/>
  <c r="G48" i="40" s="1"/>
  <c r="F52" i="40"/>
  <c r="G52" i="40" s="1"/>
  <c r="E59" i="40"/>
  <c r="G59" i="40" s="1"/>
  <c r="E61" i="40"/>
  <c r="G61" i="40" s="1"/>
  <c r="E63" i="40"/>
  <c r="G63" i="40" s="1"/>
  <c r="F65" i="40"/>
  <c r="G65" i="40" s="1"/>
  <c r="E16" i="40"/>
  <c r="G16" i="40" s="1"/>
  <c r="F18" i="40"/>
  <c r="G18" i="40" s="1"/>
  <c r="F35" i="40"/>
  <c r="G35" i="40" s="1"/>
  <c r="F50" i="40"/>
  <c r="G50" i="40" s="1"/>
  <c r="BC321" i="40"/>
  <c r="BC323" i="40"/>
  <c r="BC325" i="40"/>
  <c r="BC327" i="40"/>
  <c r="BC329" i="40"/>
  <c r="BC331" i="40"/>
  <c r="BC333" i="40"/>
  <c r="BC335" i="40"/>
  <c r="BC337" i="40"/>
  <c r="BC339" i="40"/>
  <c r="BC341" i="40"/>
  <c r="BC343" i="40"/>
  <c r="BC345" i="40"/>
  <c r="BC347" i="40"/>
  <c r="BC349" i="40"/>
  <c r="BC351" i="40"/>
  <c r="BC353" i="40"/>
  <c r="BC355" i="40"/>
  <c r="BC357" i="40"/>
  <c r="BC359" i="40"/>
  <c r="BC361" i="40"/>
  <c r="BC363" i="40"/>
  <c r="BC365" i="40"/>
  <c r="BC367" i="40"/>
  <c r="BC369" i="40"/>
  <c r="BC371" i="40"/>
  <c r="BD303" i="40"/>
  <c r="BD305" i="40"/>
  <c r="BD307" i="40"/>
  <c r="BD309" i="40"/>
  <c r="BD311" i="40"/>
  <c r="BD313" i="40"/>
  <c r="BD315" i="40"/>
  <c r="BD317" i="40"/>
  <c r="BD319" i="40"/>
  <c r="BD321" i="40"/>
  <c r="BD323" i="40"/>
  <c r="BD325" i="40"/>
  <c r="BD327" i="40"/>
  <c r="BD329" i="40"/>
  <c r="BD331" i="40"/>
  <c r="BD333" i="40"/>
  <c r="BD335" i="40"/>
  <c r="BD337" i="40"/>
  <c r="BD339" i="40"/>
  <c r="BD341" i="40"/>
  <c r="BD343" i="40"/>
  <c r="BD345" i="40"/>
  <c r="BD347" i="40"/>
  <c r="BD349" i="40"/>
  <c r="BD351" i="40"/>
  <c r="BD353" i="40"/>
  <c r="BD355" i="40"/>
  <c r="BD357" i="40"/>
  <c r="BD359" i="40"/>
  <c r="BD361" i="40"/>
  <c r="BD363" i="40"/>
  <c r="BD365" i="40"/>
  <c r="BD367" i="40"/>
  <c r="BD369" i="40"/>
  <c r="BD371" i="40"/>
  <c r="BE229" i="40"/>
  <c r="BE233" i="40"/>
  <c r="BE237" i="40"/>
  <c r="BE241" i="40"/>
  <c r="BE247" i="40"/>
  <c r="BE251" i="40"/>
  <c r="BE255" i="40"/>
  <c r="BE259" i="40"/>
  <c r="BE263" i="40"/>
  <c r="BE267" i="40"/>
  <c r="BE271" i="40"/>
  <c r="BE275" i="40"/>
  <c r="BE279" i="40"/>
  <c r="BE283" i="40"/>
  <c r="BE287" i="40"/>
  <c r="BE291" i="40"/>
  <c r="BE295" i="40"/>
  <c r="BE297" i="40"/>
  <c r="BE299" i="40"/>
  <c r="BE301" i="40"/>
  <c r="BE303" i="40"/>
  <c r="BE305" i="40"/>
  <c r="BE307" i="40"/>
  <c r="BE309" i="40"/>
  <c r="BE313" i="40"/>
  <c r="BE315" i="40"/>
  <c r="BE317" i="40"/>
  <c r="BE319" i="40"/>
  <c r="BE321" i="40"/>
  <c r="BE323" i="40"/>
  <c r="BE325" i="40"/>
  <c r="BE327" i="40"/>
  <c r="BE329" i="40"/>
  <c r="BE331" i="40"/>
  <c r="BE333" i="40"/>
  <c r="BE335" i="40"/>
  <c r="BE337" i="40"/>
  <c r="BE339" i="40"/>
  <c r="BE341" i="40"/>
  <c r="BE343" i="40"/>
  <c r="BE345" i="40"/>
  <c r="BE347" i="40"/>
  <c r="BE349" i="40"/>
  <c r="BE351" i="40"/>
  <c r="BE353" i="40"/>
  <c r="BE355" i="40"/>
  <c r="BE357" i="40"/>
  <c r="BE359" i="40"/>
  <c r="BE361" i="40"/>
  <c r="BE363" i="40"/>
  <c r="BE365" i="40"/>
  <c r="BE367" i="40"/>
  <c r="BE369" i="40"/>
  <c r="K35" i="50" l="1"/>
  <c r="AQ13" i="39"/>
  <c r="S3" i="40"/>
  <c r="AS3" i="39" s="1"/>
  <c r="M3" i="41"/>
  <c r="M6" i="41" s="1"/>
  <c r="M5" i="41" s="1"/>
  <c r="T6" i="50" a="1"/>
  <c r="T6" i="50" s="1"/>
  <c r="J65" i="50" s="1"/>
  <c r="S6" i="50"/>
  <c r="S5" i="50" s="1"/>
  <c r="J47" i="50"/>
  <c r="J50" i="50" s="1"/>
  <c r="E54" i="50"/>
  <c r="Q6" i="50" s="1" a="1"/>
  <c r="Q6" i="50" s="1"/>
  <c r="J52" i="50" s="1"/>
  <c r="J35" i="50"/>
  <c r="J36" i="50" s="1"/>
  <c r="G13" i="50"/>
  <c r="V13" i="50"/>
  <c r="J3" i="50"/>
  <c r="AL13" i="39" s="1"/>
  <c r="J49" i="50"/>
  <c r="J48" i="50" s="1"/>
  <c r="J60" i="50"/>
  <c r="J63" i="50" s="1"/>
  <c r="E67" i="50"/>
  <c r="P6" i="50"/>
  <c r="P5" i="50" s="1"/>
  <c r="K26" i="50"/>
  <c r="G46" i="50"/>
  <c r="K14" i="50"/>
  <c r="M6" i="50"/>
  <c r="M5" i="50" s="1"/>
  <c r="N6" i="50" a="1"/>
  <c r="N6" i="50" s="1"/>
  <c r="J31" i="50" s="1"/>
  <c r="E20" i="50"/>
  <c r="J14" i="50" s="1"/>
  <c r="G34" i="49"/>
  <c r="K35" i="49" s="1"/>
  <c r="S3" i="49"/>
  <c r="AS12" i="39" s="1"/>
  <c r="G59" i="49"/>
  <c r="F67" i="49"/>
  <c r="K60" i="49"/>
  <c r="J26" i="49"/>
  <c r="V15" i="49"/>
  <c r="V14" i="49" s="1"/>
  <c r="V17" i="49"/>
  <c r="V19" i="49" s="1"/>
  <c r="V18" i="49" s="1"/>
  <c r="J60" i="49"/>
  <c r="J3" i="49"/>
  <c r="AL12" i="39" s="1"/>
  <c r="G46" i="49"/>
  <c r="P3" i="49"/>
  <c r="K47" i="49"/>
  <c r="E67" i="49"/>
  <c r="K14" i="49"/>
  <c r="G52" i="49"/>
  <c r="J47" i="49"/>
  <c r="K26" i="49"/>
  <c r="E20" i="49"/>
  <c r="J14" i="49" s="1"/>
  <c r="M3" i="49"/>
  <c r="AN12" i="39" s="1"/>
  <c r="AQ12" i="39" s="1"/>
  <c r="J35" i="48"/>
  <c r="J17" i="48"/>
  <c r="J16" i="48"/>
  <c r="J15" i="48" s="1"/>
  <c r="J62" i="48"/>
  <c r="J61" i="48" s="1"/>
  <c r="K35" i="48"/>
  <c r="E67" i="48"/>
  <c r="J60" i="48"/>
  <c r="J63" i="48" s="1"/>
  <c r="J26" i="48"/>
  <c r="E20" i="48"/>
  <c r="J14" i="48" s="1"/>
  <c r="J49" i="48"/>
  <c r="J48" i="48" s="1"/>
  <c r="P6" i="48"/>
  <c r="P5" i="48" s="1"/>
  <c r="T6" i="48" a="1"/>
  <c r="T6" i="48" s="1"/>
  <c r="J65" i="48" s="1"/>
  <c r="S6" i="48"/>
  <c r="S5" i="48" s="1"/>
  <c r="J47" i="48"/>
  <c r="J50" i="48" s="1"/>
  <c r="E54" i="48"/>
  <c r="Q6" i="48" s="1" a="1"/>
  <c r="Q6" i="48" s="1"/>
  <c r="J52" i="48" s="1"/>
  <c r="M3" i="48"/>
  <c r="AN11" i="39" s="1"/>
  <c r="K26" i="48"/>
  <c r="E41" i="48"/>
  <c r="G13" i="48"/>
  <c r="V13" i="48"/>
  <c r="J3" i="48"/>
  <c r="AL11" i="39" s="1"/>
  <c r="J47" i="47"/>
  <c r="J60" i="47"/>
  <c r="K26" i="47"/>
  <c r="E54" i="47"/>
  <c r="E67" i="47"/>
  <c r="J26" i="47"/>
  <c r="G34" i="47"/>
  <c r="S3" i="47"/>
  <c r="AS10" i="39" s="1"/>
  <c r="G59" i="47"/>
  <c r="F67" i="47"/>
  <c r="K60" i="47"/>
  <c r="J62" i="47" s="1"/>
  <c r="J61" i="47" s="1"/>
  <c r="K14" i="47"/>
  <c r="E20" i="47"/>
  <c r="J14" i="47" s="1"/>
  <c r="G13" i="47"/>
  <c r="G46" i="47"/>
  <c r="P3" i="47"/>
  <c r="K47" i="47"/>
  <c r="J49" i="47" s="1"/>
  <c r="J48" i="47" s="1"/>
  <c r="V15" i="47"/>
  <c r="V14" i="47" s="1"/>
  <c r="V17" i="47"/>
  <c r="V19" i="47" s="1"/>
  <c r="V18" i="47" s="1"/>
  <c r="J3" i="47"/>
  <c r="AL10" i="39" s="1"/>
  <c r="M3" i="47"/>
  <c r="AN10" i="39" s="1"/>
  <c r="AQ10" i="39" s="1"/>
  <c r="J35" i="46"/>
  <c r="K26" i="46"/>
  <c r="J47" i="46"/>
  <c r="E54" i="46"/>
  <c r="K60" i="46"/>
  <c r="J62" i="46" s="1"/>
  <c r="J61" i="46" s="1"/>
  <c r="G46" i="46"/>
  <c r="P3" i="46"/>
  <c r="K47" i="46"/>
  <c r="J49" i="46" s="1"/>
  <c r="J48" i="46" s="1"/>
  <c r="J26" i="46"/>
  <c r="F67" i="46"/>
  <c r="E20" i="46"/>
  <c r="J14" i="46" s="1"/>
  <c r="K35" i="46"/>
  <c r="S3" i="46"/>
  <c r="AS9" i="39" s="1"/>
  <c r="E67" i="46"/>
  <c r="J60" i="46"/>
  <c r="M3" i="46"/>
  <c r="AN9" i="39" s="1"/>
  <c r="K14" i="46"/>
  <c r="G13" i="46"/>
  <c r="V15" i="46"/>
  <c r="V14" i="46" s="1"/>
  <c r="V17" i="46"/>
  <c r="V19" i="46" s="1"/>
  <c r="V18" i="46" s="1"/>
  <c r="J3" i="46"/>
  <c r="AL9" i="39" s="1"/>
  <c r="AQ9" i="39" s="1"/>
  <c r="E54" i="45"/>
  <c r="J47" i="45"/>
  <c r="J50" i="45" s="1"/>
  <c r="V13" i="45"/>
  <c r="G13" i="45"/>
  <c r="E67" i="45"/>
  <c r="J60" i="45"/>
  <c r="J63" i="45" s="1"/>
  <c r="E41" i="45"/>
  <c r="T6" i="45" a="1"/>
  <c r="T6" i="45" s="1"/>
  <c r="J65" i="45" s="1"/>
  <c r="S6" i="45"/>
  <c r="S5" i="45" s="1"/>
  <c r="G16" i="45"/>
  <c r="J35" i="45"/>
  <c r="J36" i="45" s="1"/>
  <c r="K35" i="45"/>
  <c r="K36" i="45" s="1"/>
  <c r="K37" i="45" s="1"/>
  <c r="J3" i="45"/>
  <c r="S26" i="45" s="1"/>
  <c r="S25" i="45" s="1"/>
  <c r="E20" i="45"/>
  <c r="J14" i="45" s="1"/>
  <c r="J49" i="45"/>
  <c r="J48" i="45" s="1"/>
  <c r="M3" i="45"/>
  <c r="J26" i="45"/>
  <c r="J29" i="45" s="1"/>
  <c r="P6" i="45"/>
  <c r="P5" i="45" s="1"/>
  <c r="Q6" i="45" a="1"/>
  <c r="Q6" i="45" s="1"/>
  <c r="J52" i="45" s="1"/>
  <c r="K14" i="45"/>
  <c r="G46" i="45"/>
  <c r="G13" i="44"/>
  <c r="K14" i="44"/>
  <c r="J3" i="44"/>
  <c r="AL7" i="39" s="1"/>
  <c r="AQ7" i="39" s="1"/>
  <c r="V17" i="44"/>
  <c r="V19" i="44" s="1"/>
  <c r="V18" i="44" s="1"/>
  <c r="V15" i="44"/>
  <c r="V14" i="44" s="1"/>
  <c r="J60" i="44"/>
  <c r="J63" i="44" s="1"/>
  <c r="E67" i="44"/>
  <c r="T6" i="44" s="1" a="1"/>
  <c r="T6" i="44" s="1"/>
  <c r="J65" i="44" s="1"/>
  <c r="J62" i="44"/>
  <c r="J61" i="44" s="1"/>
  <c r="G35" i="44"/>
  <c r="J35" i="44" s="1"/>
  <c r="G59" i="44"/>
  <c r="N6" i="44" a="1"/>
  <c r="N6" i="44" s="1"/>
  <c r="J31" i="44" s="1"/>
  <c r="M6" i="44"/>
  <c r="M5" i="44" s="1"/>
  <c r="J26" i="44"/>
  <c r="J29" i="44" s="1"/>
  <c r="K47" i="44"/>
  <c r="P3" i="44"/>
  <c r="J47" i="44"/>
  <c r="J50" i="44" s="1"/>
  <c r="E54" i="44"/>
  <c r="G46" i="44"/>
  <c r="K60" i="43"/>
  <c r="G15" i="43"/>
  <c r="N6" i="43" a="1"/>
  <c r="N6" i="43" s="1"/>
  <c r="J31" i="43" s="1"/>
  <c r="M6" i="43"/>
  <c r="M5" i="43" s="1"/>
  <c r="E54" i="43"/>
  <c r="J47" i="43"/>
  <c r="F67" i="43"/>
  <c r="K47" i="43"/>
  <c r="J49" i="43" s="1"/>
  <c r="J48" i="43" s="1"/>
  <c r="P3" i="43"/>
  <c r="J35" i="43"/>
  <c r="J36" i="43" s="1"/>
  <c r="K35" i="43"/>
  <c r="K36" i="43" s="1"/>
  <c r="K37" i="43" s="1"/>
  <c r="S3" i="43"/>
  <c r="G46" i="43"/>
  <c r="E41" i="43"/>
  <c r="J26" i="43"/>
  <c r="J29" i="43" s="1"/>
  <c r="K14" i="43"/>
  <c r="V15" i="43"/>
  <c r="V14" i="43" s="1"/>
  <c r="V17" i="43"/>
  <c r="V19" i="43" s="1"/>
  <c r="V18" i="43" s="1"/>
  <c r="J3" i="43"/>
  <c r="E67" i="43"/>
  <c r="J60" i="43"/>
  <c r="J63" i="43" s="1"/>
  <c r="J28" i="43"/>
  <c r="J27" i="43" s="1"/>
  <c r="S26" i="43"/>
  <c r="S25" i="43" s="1"/>
  <c r="J26" i="42"/>
  <c r="E41" i="42"/>
  <c r="V15" i="42"/>
  <c r="V14" i="42" s="1"/>
  <c r="V17" i="42"/>
  <c r="V19" i="42" s="1"/>
  <c r="V18" i="42" s="1"/>
  <c r="G25" i="42"/>
  <c r="K26" i="42"/>
  <c r="M3" i="42"/>
  <c r="AN5" i="39" s="1"/>
  <c r="K60" i="42"/>
  <c r="J60" i="42"/>
  <c r="E67" i="42"/>
  <c r="F67" i="42"/>
  <c r="J47" i="42"/>
  <c r="E54" i="42"/>
  <c r="G59" i="42"/>
  <c r="S3" i="42"/>
  <c r="AS5" i="39" s="1"/>
  <c r="K47" i="42"/>
  <c r="J49" i="42" s="1"/>
  <c r="J48" i="42" s="1"/>
  <c r="E20" i="42"/>
  <c r="J14" i="42" s="1"/>
  <c r="P3" i="42"/>
  <c r="K14" i="42"/>
  <c r="J3" i="42"/>
  <c r="AL5" i="39" s="1"/>
  <c r="G12" i="42"/>
  <c r="G46" i="42"/>
  <c r="G33" i="42"/>
  <c r="G35" i="41"/>
  <c r="J35" i="41" s="1"/>
  <c r="E20" i="41"/>
  <c r="J14" i="41" s="1"/>
  <c r="J17" i="41" s="1"/>
  <c r="J47" i="41"/>
  <c r="J50" i="41" s="1"/>
  <c r="E54" i="41"/>
  <c r="J26" i="41"/>
  <c r="J29" i="41" s="1"/>
  <c r="J60" i="41"/>
  <c r="J63" i="41" s="1"/>
  <c r="E67" i="41"/>
  <c r="T6" i="41" s="1" a="1"/>
  <c r="T6" i="41" s="1"/>
  <c r="J65" i="41" s="1"/>
  <c r="G13" i="41"/>
  <c r="V13" i="41"/>
  <c r="J3" i="41"/>
  <c r="K47" i="41"/>
  <c r="P3" i="41"/>
  <c r="J16" i="41"/>
  <c r="J15" i="41" s="1"/>
  <c r="G46" i="41"/>
  <c r="S6" i="41"/>
  <c r="S5" i="41" s="1"/>
  <c r="J62" i="41"/>
  <c r="J61" i="41" s="1"/>
  <c r="K47" i="40"/>
  <c r="P3" i="40"/>
  <c r="M3" i="40"/>
  <c r="AN3" i="39" s="1"/>
  <c r="E67" i="40"/>
  <c r="J60" i="40"/>
  <c r="G34" i="40"/>
  <c r="J35" i="40" s="1"/>
  <c r="J36" i="40" s="1"/>
  <c r="E41" i="40"/>
  <c r="K35" i="40"/>
  <c r="E20" i="40"/>
  <c r="J14" i="40" s="1"/>
  <c r="G13" i="40"/>
  <c r="K26" i="40"/>
  <c r="V17" i="40"/>
  <c r="V19" i="40" s="1"/>
  <c r="V18" i="40" s="1"/>
  <c r="V15" i="40"/>
  <c r="V14" i="40" s="1"/>
  <c r="K14" i="40"/>
  <c r="E54" i="40"/>
  <c r="J47" i="40"/>
  <c r="J50" i="40" s="1"/>
  <c r="J3" i="40"/>
  <c r="AL3" i="39" s="1"/>
  <c r="AQ3" i="39" s="1"/>
  <c r="K60" i="40"/>
  <c r="J62" i="40" s="1"/>
  <c r="J61" i="40" s="1"/>
  <c r="F67" i="40"/>
  <c r="K35" i="44" l="1"/>
  <c r="K36" i="44" s="1"/>
  <c r="K37" i="44" s="1"/>
  <c r="J63" i="49"/>
  <c r="J50" i="49"/>
  <c r="J29" i="47"/>
  <c r="J29" i="48"/>
  <c r="K36" i="48"/>
  <c r="K37" i="48" s="1"/>
  <c r="AQ11" i="39"/>
  <c r="K36" i="46"/>
  <c r="K37" i="46" s="1"/>
  <c r="J29" i="46"/>
  <c r="AQ5" i="39"/>
  <c r="J63" i="42"/>
  <c r="S26" i="41"/>
  <c r="S25" i="41" s="1"/>
  <c r="AL4" i="39"/>
  <c r="N6" i="41" a="1"/>
  <c r="N6" i="41" s="1"/>
  <c r="J31" i="41" s="1"/>
  <c r="AN4" i="39"/>
  <c r="T6" i="40" a="1"/>
  <c r="T6" i="40" s="1"/>
  <c r="J65" i="40" s="1"/>
  <c r="S6" i="40"/>
  <c r="S5" i="40" s="1"/>
  <c r="J62" i="50"/>
  <c r="J61" i="50" s="1"/>
  <c r="V3" i="50"/>
  <c r="V6" i="50" s="1"/>
  <c r="V5" i="50" s="1"/>
  <c r="K6" i="50" a="1"/>
  <c r="K6" i="50" s="1"/>
  <c r="J19" i="50" s="1"/>
  <c r="J6" i="50"/>
  <c r="J5" i="50" s="1"/>
  <c r="V17" i="50"/>
  <c r="V19" i="50" s="1"/>
  <c r="V18" i="50" s="1"/>
  <c r="V15" i="50"/>
  <c r="V14" i="50" s="1"/>
  <c r="J17" i="50"/>
  <c r="J16" i="50"/>
  <c r="J15" i="50" s="1"/>
  <c r="J28" i="50"/>
  <c r="J27" i="50" s="1"/>
  <c r="S26" i="50"/>
  <c r="S25" i="50" s="1"/>
  <c r="K36" i="50"/>
  <c r="K37" i="50" s="1"/>
  <c r="J29" i="50"/>
  <c r="J17" i="49"/>
  <c r="J16" i="49"/>
  <c r="J15" i="49" s="1"/>
  <c r="T6" i="49" a="1"/>
  <c r="T6" i="49" s="1"/>
  <c r="J65" i="49" s="1"/>
  <c r="S6" i="49"/>
  <c r="S5" i="49" s="1"/>
  <c r="J49" i="49"/>
  <c r="J48" i="49" s="1"/>
  <c r="K6" i="49" a="1"/>
  <c r="K6" i="49" s="1"/>
  <c r="J19" i="49" s="1"/>
  <c r="J6" i="49"/>
  <c r="J5" i="49" s="1"/>
  <c r="V3" i="49"/>
  <c r="V6" i="49" s="1"/>
  <c r="V5" i="49" s="1"/>
  <c r="N6" i="49" a="1"/>
  <c r="N6" i="49" s="1"/>
  <c r="J31" i="49" s="1"/>
  <c r="M6" i="49"/>
  <c r="M5" i="49" s="1"/>
  <c r="J28" i="49"/>
  <c r="J27" i="49" s="1"/>
  <c r="S26" i="49"/>
  <c r="S25" i="49" s="1"/>
  <c r="J29" i="49"/>
  <c r="J62" i="49"/>
  <c r="J61" i="49" s="1"/>
  <c r="Q6" i="49" a="1"/>
  <c r="Q6" i="49" s="1"/>
  <c r="J52" i="49" s="1"/>
  <c r="P6" i="49"/>
  <c r="P5" i="49" s="1"/>
  <c r="J35" i="49"/>
  <c r="J36" i="49" s="1"/>
  <c r="M6" i="48"/>
  <c r="M5" i="48" s="1"/>
  <c r="N6" i="48" a="1"/>
  <c r="N6" i="48" s="1"/>
  <c r="J31" i="48" s="1"/>
  <c r="K6" i="48" a="1"/>
  <c r="K6" i="48" s="1"/>
  <c r="J19" i="48" s="1"/>
  <c r="J6" i="48"/>
  <c r="J5" i="48" s="1"/>
  <c r="V3" i="48"/>
  <c r="V6" i="48" s="1"/>
  <c r="V5" i="48" s="1"/>
  <c r="V15" i="48"/>
  <c r="V14" i="48" s="1"/>
  <c r="V17" i="48"/>
  <c r="V19" i="48" s="1"/>
  <c r="V18" i="48" s="1"/>
  <c r="J28" i="48"/>
  <c r="J27" i="48" s="1"/>
  <c r="S26" i="48"/>
  <c r="S25" i="48" s="1"/>
  <c r="J36" i="48"/>
  <c r="T6" i="47" a="1"/>
  <c r="T6" i="47" s="1"/>
  <c r="J65" i="47" s="1"/>
  <c r="S6" i="47"/>
  <c r="S5" i="47" s="1"/>
  <c r="N6" i="47" a="1"/>
  <c r="N6" i="47" s="1"/>
  <c r="J31" i="47" s="1"/>
  <c r="M6" i="47"/>
  <c r="M5" i="47" s="1"/>
  <c r="J17" i="47"/>
  <c r="J16" i="47"/>
  <c r="J15" i="47" s="1"/>
  <c r="K6" i="47" a="1"/>
  <c r="K6" i="47" s="1"/>
  <c r="J19" i="47" s="1"/>
  <c r="J6" i="47"/>
  <c r="J5" i="47" s="1"/>
  <c r="V3" i="47"/>
  <c r="V6" i="47" s="1"/>
  <c r="V5" i="47" s="1"/>
  <c r="K35" i="47"/>
  <c r="J35" i="47"/>
  <c r="J36" i="47" s="1"/>
  <c r="Q6" i="47" a="1"/>
  <c r="Q6" i="47" s="1"/>
  <c r="J52" i="47" s="1"/>
  <c r="P6" i="47"/>
  <c r="P5" i="47" s="1"/>
  <c r="J28" i="47"/>
  <c r="J27" i="47" s="1"/>
  <c r="S26" i="47"/>
  <c r="S25" i="47" s="1"/>
  <c r="J63" i="47"/>
  <c r="J50" i="47"/>
  <c r="Q6" i="46" a="1"/>
  <c r="Q6" i="46" s="1"/>
  <c r="J52" i="46" s="1"/>
  <c r="P6" i="46"/>
  <c r="P5" i="46" s="1"/>
  <c r="K6" i="46" a="1"/>
  <c r="K6" i="46" s="1"/>
  <c r="J19" i="46" s="1"/>
  <c r="J6" i="46"/>
  <c r="J5" i="46" s="1"/>
  <c r="V3" i="46"/>
  <c r="V6" i="46" s="1"/>
  <c r="V5" i="46" s="1"/>
  <c r="N6" i="46" a="1"/>
  <c r="N6" i="46" s="1"/>
  <c r="J31" i="46" s="1"/>
  <c r="M6" i="46"/>
  <c r="M5" i="46" s="1"/>
  <c r="J50" i="46"/>
  <c r="J17" i="46"/>
  <c r="J16" i="46"/>
  <c r="J15" i="46" s="1"/>
  <c r="J63" i="46"/>
  <c r="J28" i="46"/>
  <c r="J27" i="46" s="1"/>
  <c r="S26" i="46"/>
  <c r="S25" i="46" s="1"/>
  <c r="T6" i="46" a="1"/>
  <c r="T6" i="46" s="1"/>
  <c r="J65" i="46" s="1"/>
  <c r="S6" i="46"/>
  <c r="S5" i="46" s="1"/>
  <c r="J36" i="46"/>
  <c r="M6" i="45"/>
  <c r="M5" i="45" s="1"/>
  <c r="N6" i="45" a="1"/>
  <c r="N6" i="45" s="1"/>
  <c r="J31" i="45" s="1"/>
  <c r="J16" i="45"/>
  <c r="J15" i="45" s="1"/>
  <c r="J17" i="45"/>
  <c r="J28" i="45"/>
  <c r="J27" i="45" s="1"/>
  <c r="V3" i="45"/>
  <c r="V6" i="45" s="1"/>
  <c r="V5" i="45" s="1"/>
  <c r="K6" i="45" a="1"/>
  <c r="K6" i="45" s="1"/>
  <c r="J19" i="45" s="1"/>
  <c r="J6" i="45"/>
  <c r="J5" i="45" s="1"/>
  <c r="J62" i="45"/>
  <c r="J61" i="45" s="1"/>
  <c r="V15" i="45"/>
  <c r="V14" i="45" s="1"/>
  <c r="V17" i="45"/>
  <c r="V19" i="45" s="1"/>
  <c r="V18" i="45" s="1"/>
  <c r="S6" i="44"/>
  <c r="S5" i="44" s="1"/>
  <c r="V3" i="44"/>
  <c r="V6" i="44" s="1"/>
  <c r="V5" i="44" s="1"/>
  <c r="J6" i="44"/>
  <c r="J5" i="44" s="1"/>
  <c r="K6" i="44" a="1"/>
  <c r="K6" i="44" s="1"/>
  <c r="J19" i="44" s="1"/>
  <c r="Q6" i="44" a="1"/>
  <c r="Q6" i="44" s="1"/>
  <c r="J52" i="44" s="1"/>
  <c r="P6" i="44"/>
  <c r="P5" i="44" s="1"/>
  <c r="J49" i="44"/>
  <c r="J48" i="44" s="1"/>
  <c r="J17" i="44"/>
  <c r="J16" i="44"/>
  <c r="J15" i="44" s="1"/>
  <c r="S26" i="44"/>
  <c r="S25" i="44" s="1"/>
  <c r="J28" i="44"/>
  <c r="J27" i="44" s="1"/>
  <c r="T6" i="43" a="1"/>
  <c r="T6" i="43" s="1"/>
  <c r="J65" i="43" s="1"/>
  <c r="S6" i="43"/>
  <c r="S5" i="43" s="1"/>
  <c r="Q6" i="43" a="1"/>
  <c r="Q6" i="43" s="1"/>
  <c r="J52" i="43" s="1"/>
  <c r="P6" i="43"/>
  <c r="P5" i="43" s="1"/>
  <c r="J16" i="43"/>
  <c r="J15" i="43" s="1"/>
  <c r="J17" i="43"/>
  <c r="K6" i="43" a="1"/>
  <c r="K6" i="43" s="1"/>
  <c r="J19" i="43" s="1"/>
  <c r="J6" i="43"/>
  <c r="J5" i="43" s="1"/>
  <c r="V3" i="43"/>
  <c r="V6" i="43" s="1"/>
  <c r="V5" i="43" s="1"/>
  <c r="J50" i="43"/>
  <c r="J62" i="43"/>
  <c r="J61" i="43" s="1"/>
  <c r="Q6" i="42" a="1"/>
  <c r="Q6" i="42" s="1"/>
  <c r="J52" i="42" s="1"/>
  <c r="P6" i="42"/>
  <c r="P5" i="42" s="1"/>
  <c r="J29" i="42"/>
  <c r="J50" i="42"/>
  <c r="S26" i="42"/>
  <c r="S25" i="42" s="1"/>
  <c r="J28" i="42"/>
  <c r="J27" i="42" s="1"/>
  <c r="K6" i="42" a="1"/>
  <c r="K6" i="42" s="1"/>
  <c r="J19" i="42" s="1"/>
  <c r="J6" i="42"/>
  <c r="J5" i="42" s="1"/>
  <c r="V3" i="42"/>
  <c r="V6" i="42" s="1"/>
  <c r="V5" i="42" s="1"/>
  <c r="J62" i="42"/>
  <c r="J61" i="42" s="1"/>
  <c r="J35" i="42"/>
  <c r="K35" i="42"/>
  <c r="S6" i="42"/>
  <c r="S5" i="42" s="1"/>
  <c r="T6" i="42" a="1"/>
  <c r="T6" i="42" s="1"/>
  <c r="J65" i="42" s="1"/>
  <c r="J17" i="42"/>
  <c r="J16" i="42"/>
  <c r="J15" i="42" s="1"/>
  <c r="N6" i="42" a="1"/>
  <c r="N6" i="42" s="1"/>
  <c r="J31" i="42" s="1"/>
  <c r="M6" i="42"/>
  <c r="M5" i="42" s="1"/>
  <c r="V17" i="41"/>
  <c r="V19" i="41" s="1"/>
  <c r="V18" i="41" s="1"/>
  <c r="V15" i="41"/>
  <c r="V14" i="41" s="1"/>
  <c r="Q6" i="41" a="1"/>
  <c r="Q6" i="41" s="1"/>
  <c r="J52" i="41" s="1"/>
  <c r="P6" i="41"/>
  <c r="P5" i="41" s="1"/>
  <c r="J49" i="41"/>
  <c r="J48" i="41" s="1"/>
  <c r="J28" i="41"/>
  <c r="J27" i="41" s="1"/>
  <c r="V3" i="41"/>
  <c r="V6" i="41" s="1"/>
  <c r="V5" i="41" s="1"/>
  <c r="K6" i="41" a="1"/>
  <c r="K6" i="41" s="1"/>
  <c r="J19" i="41" s="1"/>
  <c r="J6" i="41"/>
  <c r="J5" i="41" s="1"/>
  <c r="K35" i="41"/>
  <c r="K36" i="41" s="1"/>
  <c r="K37" i="41" s="1"/>
  <c r="P6" i="40"/>
  <c r="P5" i="40" s="1"/>
  <c r="Q6" i="40" a="1"/>
  <c r="Q6" i="40" s="1"/>
  <c r="J52" i="40" s="1"/>
  <c r="V3" i="40"/>
  <c r="V6" i="40" s="1"/>
  <c r="V5" i="40" s="1"/>
  <c r="K6" i="40" a="1"/>
  <c r="K6" i="40" s="1"/>
  <c r="J19" i="40" s="1"/>
  <c r="J6" i="40"/>
  <c r="J5" i="40" s="1"/>
  <c r="J63" i="40"/>
  <c r="J17" i="40"/>
  <c r="J16" i="40"/>
  <c r="J15" i="40" s="1"/>
  <c r="N6" i="40" a="1"/>
  <c r="N6" i="40" s="1"/>
  <c r="J31" i="40" s="1"/>
  <c r="M6" i="40"/>
  <c r="M5" i="40" s="1"/>
  <c r="K36" i="40"/>
  <c r="K37" i="40" s="1"/>
  <c r="J28" i="40"/>
  <c r="J27" i="40" s="1"/>
  <c r="S26" i="40"/>
  <c r="S25" i="40" s="1"/>
  <c r="J49" i="40"/>
  <c r="J48" i="40" s="1"/>
  <c r="J29" i="40"/>
  <c r="J36" i="44" l="1"/>
  <c r="J36" i="42"/>
  <c r="AQ4" i="39"/>
  <c r="K36" i="49"/>
  <c r="K37" i="49" s="1"/>
  <c r="K36" i="47"/>
  <c r="K37" i="47" s="1"/>
  <c r="K36" i="42"/>
  <c r="K37" i="42" s="1"/>
  <c r="J36" i="41"/>
  <c r="J12" i="4" l="1"/>
  <c r="AO6" i="2"/>
  <c r="AP6" i="2"/>
  <c r="AQ6" i="2"/>
  <c r="AO7" i="2"/>
  <c r="AP7" i="2"/>
  <c r="AQ7" i="2"/>
  <c r="AO8" i="2"/>
  <c r="AP8" i="2"/>
  <c r="AQ8" i="2"/>
  <c r="AO9" i="2"/>
  <c r="AP9" i="2"/>
  <c r="AQ9" i="2"/>
  <c r="AO10" i="2"/>
  <c r="AP10" i="2"/>
  <c r="AQ10" i="2"/>
  <c r="AO11" i="2"/>
  <c r="AP11" i="2"/>
  <c r="AQ11" i="2"/>
  <c r="AO12" i="2"/>
  <c r="AP12" i="2"/>
  <c r="AQ12" i="2"/>
  <c r="AO13" i="2"/>
  <c r="AQ13" i="2"/>
  <c r="AO14" i="2"/>
  <c r="AQ14" i="2"/>
  <c r="AO15" i="2"/>
  <c r="AQ15" i="2"/>
  <c r="AO16" i="2"/>
  <c r="AQ16" i="2"/>
  <c r="AO17" i="2"/>
  <c r="AQ17" i="2"/>
  <c r="AO18" i="2"/>
  <c r="AQ18" i="2"/>
  <c r="AO19" i="2"/>
  <c r="AQ19" i="2"/>
  <c r="AQ5" i="2"/>
  <c r="AP5" i="2"/>
  <c r="AO5" i="2"/>
  <c r="AN6" i="2"/>
  <c r="AN7" i="2"/>
  <c r="AN8" i="2"/>
  <c r="AN9" i="2"/>
  <c r="AN10" i="2"/>
  <c r="AN11" i="2"/>
  <c r="AN12" i="2"/>
  <c r="AN5" i="2"/>
  <c r="AM8" i="2"/>
  <c r="AM7" i="2"/>
  <c r="AM6" i="2"/>
  <c r="AM5" i="2"/>
  <c r="Q59" i="1"/>
  <c r="Q60" i="1"/>
  <c r="Q62" i="1"/>
  <c r="Q63" i="1"/>
  <c r="Q58" i="1"/>
  <c r="C59" i="1"/>
  <c r="C60" i="1"/>
  <c r="C61" i="1"/>
  <c r="C62" i="1"/>
  <c r="C63" i="1"/>
  <c r="C64" i="1"/>
  <c r="C65" i="1"/>
  <c r="C58" i="1"/>
  <c r="Q51" i="1"/>
  <c r="Q50" i="1"/>
  <c r="Q49" i="1"/>
  <c r="Q48" i="1"/>
  <c r="Q47" i="1"/>
  <c r="Q46" i="1"/>
  <c r="Q45" i="1"/>
  <c r="Q44" i="1"/>
  <c r="C45" i="1"/>
  <c r="C46" i="1"/>
  <c r="C47" i="1"/>
  <c r="C48" i="1"/>
  <c r="C49" i="1"/>
  <c r="C50" i="1"/>
  <c r="C51" i="1"/>
  <c r="C44" i="1"/>
  <c r="Q10" i="1"/>
  <c r="Q11" i="1"/>
  <c r="Q12" i="1"/>
  <c r="Q13" i="1"/>
  <c r="Q14" i="1"/>
  <c r="Q15" i="1"/>
  <c r="Q16" i="1"/>
  <c r="Q9" i="1"/>
  <c r="C10" i="1"/>
  <c r="C11" i="1"/>
  <c r="C12" i="1"/>
  <c r="C13" i="1"/>
  <c r="C14" i="1"/>
  <c r="C15" i="1"/>
  <c r="C16" i="1"/>
  <c r="C9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23" i="1"/>
  <c r="BE70" i="4"/>
  <c r="BD70" i="4"/>
  <c r="BC70" i="4"/>
  <c r="AZ72" i="4"/>
  <c r="AZ73" i="4"/>
  <c r="AZ74" i="4"/>
  <c r="AZ75" i="4"/>
  <c r="AZ76" i="4"/>
  <c r="AZ77" i="4"/>
  <c r="AZ78" i="4"/>
  <c r="AZ79" i="4"/>
  <c r="AZ80" i="4"/>
  <c r="AZ81" i="4"/>
  <c r="AZ82" i="4"/>
  <c r="AZ83" i="4"/>
  <c r="AZ84" i="4"/>
  <c r="AZ85" i="4"/>
  <c r="AZ86" i="4"/>
  <c r="AZ87" i="4"/>
  <c r="AZ88" i="4"/>
  <c r="AZ89" i="4"/>
  <c r="AZ90" i="4"/>
  <c r="AZ91" i="4"/>
  <c r="AZ92" i="4"/>
  <c r="AZ93" i="4"/>
  <c r="AZ94" i="4"/>
  <c r="AZ95" i="4"/>
  <c r="AZ96" i="4"/>
  <c r="AZ97" i="4"/>
  <c r="AZ98" i="4"/>
  <c r="AZ99" i="4"/>
  <c r="AZ100" i="4"/>
  <c r="AZ101" i="4"/>
  <c r="AZ102" i="4"/>
  <c r="AZ103" i="4"/>
  <c r="AZ104" i="4"/>
  <c r="AZ105" i="4"/>
  <c r="AZ106" i="4"/>
  <c r="AZ107" i="4"/>
  <c r="AZ108" i="4"/>
  <c r="AZ109" i="4"/>
  <c r="AZ110" i="4"/>
  <c r="AZ111" i="4"/>
  <c r="AZ112" i="4"/>
  <c r="AZ113" i="4"/>
  <c r="AZ114" i="4"/>
  <c r="AZ115" i="4"/>
  <c r="AZ116" i="4"/>
  <c r="AZ117" i="4"/>
  <c r="AZ118" i="4"/>
  <c r="AZ119" i="4"/>
  <c r="AZ120" i="4"/>
  <c r="AZ121" i="4"/>
  <c r="AZ122" i="4"/>
  <c r="AZ123" i="4"/>
  <c r="AZ124" i="4"/>
  <c r="AZ125" i="4"/>
  <c r="AZ126" i="4"/>
  <c r="AZ127" i="4"/>
  <c r="AZ128" i="4"/>
  <c r="AZ129" i="4"/>
  <c r="AZ130" i="4"/>
  <c r="AZ131" i="4"/>
  <c r="AZ132" i="4"/>
  <c r="AZ133" i="4"/>
  <c r="AZ134" i="4"/>
  <c r="AZ135" i="4"/>
  <c r="AZ136" i="4"/>
  <c r="AZ137" i="4"/>
  <c r="AZ138" i="4"/>
  <c r="AZ139" i="4"/>
  <c r="AZ140" i="4"/>
  <c r="AZ141" i="4"/>
  <c r="AZ142" i="4"/>
  <c r="AZ143" i="4"/>
  <c r="AZ144" i="4"/>
  <c r="AZ145" i="4"/>
  <c r="AZ146" i="4"/>
  <c r="AZ147" i="4"/>
  <c r="AZ148" i="4"/>
  <c r="AZ149" i="4"/>
  <c r="AZ150" i="4"/>
  <c r="AZ151" i="4"/>
  <c r="AZ152" i="4"/>
  <c r="AZ153" i="4"/>
  <c r="AZ154" i="4"/>
  <c r="AZ155" i="4"/>
  <c r="AZ156" i="4"/>
  <c r="AZ157" i="4"/>
  <c r="AZ158" i="4"/>
  <c r="AZ159" i="4"/>
  <c r="AZ160" i="4"/>
  <c r="AZ161" i="4"/>
  <c r="AZ162" i="4"/>
  <c r="AZ163" i="4"/>
  <c r="AZ164" i="4"/>
  <c r="AZ165" i="4"/>
  <c r="AZ166" i="4"/>
  <c r="AZ167" i="4"/>
  <c r="AZ168" i="4"/>
  <c r="AZ169" i="4"/>
  <c r="AZ170" i="4"/>
  <c r="AZ171" i="4"/>
  <c r="AZ172" i="4"/>
  <c r="AZ173" i="4"/>
  <c r="AZ174" i="4"/>
  <c r="AZ175" i="4"/>
  <c r="AZ176" i="4"/>
  <c r="AZ177" i="4"/>
  <c r="AZ178" i="4"/>
  <c r="AZ179" i="4"/>
  <c r="AZ180" i="4"/>
  <c r="AZ181" i="4"/>
  <c r="AZ182" i="4"/>
  <c r="AZ183" i="4"/>
  <c r="AZ184" i="4"/>
  <c r="AZ185" i="4"/>
  <c r="AZ186" i="4"/>
  <c r="AZ187" i="4"/>
  <c r="AZ188" i="4"/>
  <c r="AZ189" i="4"/>
  <c r="AZ190" i="4"/>
  <c r="AZ191" i="4"/>
  <c r="AZ192" i="4"/>
  <c r="AZ193" i="4"/>
  <c r="AZ194" i="4"/>
  <c r="AZ195" i="4"/>
  <c r="AZ196" i="4"/>
  <c r="AZ197" i="4"/>
  <c r="AZ198" i="4"/>
  <c r="AZ199" i="4"/>
  <c r="AZ200" i="4"/>
  <c r="AZ201" i="4"/>
  <c r="AZ202" i="4"/>
  <c r="AZ203" i="4"/>
  <c r="AZ204" i="4"/>
  <c r="AZ205" i="4"/>
  <c r="AZ206" i="4"/>
  <c r="AZ207" i="4"/>
  <c r="AZ208" i="4"/>
  <c r="AZ209" i="4"/>
  <c r="AZ210" i="4"/>
  <c r="AZ211" i="4"/>
  <c r="AZ212" i="4"/>
  <c r="AZ213" i="4"/>
  <c r="AZ214" i="4"/>
  <c r="AZ215" i="4"/>
  <c r="AZ216" i="4"/>
  <c r="AZ217" i="4"/>
  <c r="AZ218" i="4"/>
  <c r="AZ219" i="4"/>
  <c r="AZ220" i="4"/>
  <c r="AZ221" i="4"/>
  <c r="AZ222" i="4"/>
  <c r="AZ223" i="4"/>
  <c r="AZ224" i="4"/>
  <c r="AZ225" i="4"/>
  <c r="AZ226" i="4"/>
  <c r="AZ227" i="4"/>
  <c r="AZ228" i="4"/>
  <c r="AZ229" i="4"/>
  <c r="AZ230" i="4"/>
  <c r="AZ231" i="4"/>
  <c r="AZ232" i="4"/>
  <c r="AZ233" i="4"/>
  <c r="AZ234" i="4"/>
  <c r="AZ235" i="4"/>
  <c r="AZ236" i="4"/>
  <c r="AZ237" i="4"/>
  <c r="AZ238" i="4"/>
  <c r="AZ239" i="4"/>
  <c r="AZ240" i="4"/>
  <c r="AZ241" i="4"/>
  <c r="AZ242" i="4"/>
  <c r="AZ243" i="4"/>
  <c r="AZ244" i="4"/>
  <c r="AZ245" i="4"/>
  <c r="AZ246" i="4"/>
  <c r="AZ247" i="4"/>
  <c r="AZ248" i="4"/>
  <c r="AZ249" i="4"/>
  <c r="AZ250" i="4"/>
  <c r="AZ251" i="4"/>
  <c r="AZ252" i="4"/>
  <c r="AZ253" i="4"/>
  <c r="AZ254" i="4"/>
  <c r="AZ255" i="4"/>
  <c r="AZ256" i="4"/>
  <c r="AZ257" i="4"/>
  <c r="AZ258" i="4"/>
  <c r="AZ259" i="4"/>
  <c r="AZ260" i="4"/>
  <c r="AZ261" i="4"/>
  <c r="AZ262" i="4"/>
  <c r="AZ263" i="4"/>
  <c r="AZ264" i="4"/>
  <c r="AZ265" i="4"/>
  <c r="AZ266" i="4"/>
  <c r="AZ267" i="4"/>
  <c r="AZ268" i="4"/>
  <c r="AZ269" i="4"/>
  <c r="AZ270" i="4"/>
  <c r="AZ271" i="4"/>
  <c r="AZ272" i="4"/>
  <c r="AZ273" i="4"/>
  <c r="AZ274" i="4"/>
  <c r="AZ275" i="4"/>
  <c r="AZ276" i="4"/>
  <c r="AZ277" i="4"/>
  <c r="AZ278" i="4"/>
  <c r="AZ279" i="4"/>
  <c r="AZ280" i="4"/>
  <c r="AZ281" i="4"/>
  <c r="AZ282" i="4"/>
  <c r="AZ283" i="4"/>
  <c r="AZ284" i="4"/>
  <c r="AZ285" i="4"/>
  <c r="AZ286" i="4"/>
  <c r="AZ287" i="4"/>
  <c r="AZ288" i="4"/>
  <c r="AZ289" i="4"/>
  <c r="AZ290" i="4"/>
  <c r="AZ291" i="4"/>
  <c r="AZ292" i="4"/>
  <c r="AZ293" i="4"/>
  <c r="AZ294" i="4"/>
  <c r="AZ295" i="4"/>
  <c r="AZ296" i="4"/>
  <c r="AZ297" i="4"/>
  <c r="AZ298" i="4"/>
  <c r="AZ299" i="4"/>
  <c r="AZ300" i="4"/>
  <c r="AZ301" i="4"/>
  <c r="AZ302" i="4"/>
  <c r="AZ303" i="4"/>
  <c r="AZ304" i="4"/>
  <c r="AZ305" i="4"/>
  <c r="AZ306" i="4"/>
  <c r="AZ307" i="4"/>
  <c r="AZ308" i="4"/>
  <c r="AZ309" i="4"/>
  <c r="AZ310" i="4"/>
  <c r="AZ311" i="4"/>
  <c r="AZ312" i="4"/>
  <c r="AZ313" i="4"/>
  <c r="AZ314" i="4"/>
  <c r="AZ315" i="4"/>
  <c r="AZ316" i="4"/>
  <c r="AZ317" i="4"/>
  <c r="AZ318" i="4"/>
  <c r="AZ319" i="4"/>
  <c r="AZ320" i="4"/>
  <c r="AZ321" i="4"/>
  <c r="AZ322" i="4"/>
  <c r="AZ323" i="4"/>
  <c r="AZ324" i="4"/>
  <c r="AZ325" i="4"/>
  <c r="AZ326" i="4"/>
  <c r="AZ327" i="4"/>
  <c r="AZ328" i="4"/>
  <c r="AZ329" i="4"/>
  <c r="AZ330" i="4"/>
  <c r="AZ331" i="4"/>
  <c r="AZ332" i="4"/>
  <c r="AZ333" i="4"/>
  <c r="AZ334" i="4"/>
  <c r="AZ335" i="4"/>
  <c r="AZ336" i="4"/>
  <c r="AZ337" i="4"/>
  <c r="AZ338" i="4"/>
  <c r="AZ339" i="4"/>
  <c r="AZ340" i="4"/>
  <c r="AZ341" i="4"/>
  <c r="AZ342" i="4"/>
  <c r="AZ343" i="4"/>
  <c r="AZ344" i="4"/>
  <c r="AZ345" i="4"/>
  <c r="AZ346" i="4"/>
  <c r="AZ347" i="4"/>
  <c r="AZ348" i="4"/>
  <c r="AZ349" i="4"/>
  <c r="AZ350" i="4"/>
  <c r="AZ351" i="4"/>
  <c r="AZ352" i="4"/>
  <c r="AZ353" i="4"/>
  <c r="AZ354" i="4"/>
  <c r="AZ355" i="4"/>
  <c r="AZ356" i="4"/>
  <c r="AZ357" i="4"/>
  <c r="AZ358" i="4"/>
  <c r="AZ359" i="4"/>
  <c r="AZ360" i="4"/>
  <c r="AZ361" i="4"/>
  <c r="AZ362" i="4"/>
  <c r="AZ363" i="4"/>
  <c r="AZ364" i="4"/>
  <c r="AZ365" i="4"/>
  <c r="AZ366" i="4"/>
  <c r="AZ367" i="4"/>
  <c r="AZ368" i="4"/>
  <c r="AZ369" i="4"/>
  <c r="AZ370" i="4"/>
  <c r="AZ371" i="4"/>
  <c r="AZ71" i="4"/>
  <c r="BA72" i="4"/>
  <c r="BB72" i="4"/>
  <c r="BA73" i="4"/>
  <c r="BB73" i="4"/>
  <c r="BA74" i="4"/>
  <c r="BB74" i="4"/>
  <c r="BA75" i="4"/>
  <c r="BB75" i="4"/>
  <c r="BA76" i="4"/>
  <c r="BB76" i="4"/>
  <c r="BA77" i="4"/>
  <c r="BB77" i="4"/>
  <c r="BA78" i="4"/>
  <c r="BB78" i="4"/>
  <c r="BA79" i="4"/>
  <c r="BB79" i="4"/>
  <c r="BA80" i="4"/>
  <c r="BB80" i="4"/>
  <c r="BA81" i="4"/>
  <c r="BB81" i="4"/>
  <c r="BA82" i="4"/>
  <c r="BB82" i="4"/>
  <c r="BA83" i="4"/>
  <c r="BB83" i="4"/>
  <c r="BA84" i="4"/>
  <c r="BB84" i="4"/>
  <c r="BA85" i="4"/>
  <c r="BB85" i="4"/>
  <c r="BA86" i="4"/>
  <c r="BB86" i="4"/>
  <c r="BA87" i="4"/>
  <c r="BB87" i="4"/>
  <c r="BA88" i="4"/>
  <c r="BB88" i="4"/>
  <c r="BA89" i="4"/>
  <c r="BB89" i="4"/>
  <c r="BA90" i="4"/>
  <c r="BB90" i="4"/>
  <c r="BA91" i="4"/>
  <c r="BB91" i="4"/>
  <c r="BA92" i="4"/>
  <c r="BB92" i="4"/>
  <c r="BA93" i="4"/>
  <c r="BB93" i="4"/>
  <c r="BA94" i="4"/>
  <c r="BB94" i="4"/>
  <c r="BA95" i="4"/>
  <c r="BB95" i="4"/>
  <c r="BA96" i="4"/>
  <c r="BB96" i="4"/>
  <c r="BA97" i="4"/>
  <c r="BB97" i="4"/>
  <c r="BA98" i="4"/>
  <c r="BB98" i="4"/>
  <c r="BA99" i="4"/>
  <c r="BB99" i="4"/>
  <c r="BA100" i="4"/>
  <c r="BB100" i="4"/>
  <c r="BA101" i="4"/>
  <c r="BB101" i="4"/>
  <c r="BA102" i="4"/>
  <c r="BB102" i="4"/>
  <c r="BA103" i="4"/>
  <c r="BB103" i="4"/>
  <c r="BA104" i="4"/>
  <c r="BB104" i="4"/>
  <c r="BA105" i="4"/>
  <c r="BB105" i="4"/>
  <c r="BA106" i="4"/>
  <c r="BB106" i="4"/>
  <c r="BA107" i="4"/>
  <c r="BB107" i="4"/>
  <c r="BA108" i="4"/>
  <c r="BB108" i="4"/>
  <c r="BA109" i="4"/>
  <c r="BB109" i="4"/>
  <c r="BA110" i="4"/>
  <c r="BB110" i="4"/>
  <c r="BA111" i="4"/>
  <c r="BB111" i="4"/>
  <c r="BA112" i="4"/>
  <c r="BB112" i="4"/>
  <c r="BA113" i="4"/>
  <c r="BB113" i="4"/>
  <c r="BA114" i="4"/>
  <c r="BB114" i="4"/>
  <c r="BA115" i="4"/>
  <c r="BB115" i="4"/>
  <c r="BA116" i="4"/>
  <c r="BB116" i="4"/>
  <c r="BA117" i="4"/>
  <c r="BB117" i="4"/>
  <c r="BA118" i="4"/>
  <c r="BB118" i="4"/>
  <c r="BA119" i="4"/>
  <c r="BB119" i="4"/>
  <c r="BA120" i="4"/>
  <c r="BB120" i="4"/>
  <c r="BA121" i="4"/>
  <c r="BB121" i="4"/>
  <c r="BA122" i="4"/>
  <c r="BB122" i="4"/>
  <c r="BA123" i="4"/>
  <c r="BB123" i="4"/>
  <c r="BA124" i="4"/>
  <c r="BB124" i="4"/>
  <c r="BA125" i="4"/>
  <c r="BB125" i="4"/>
  <c r="BA126" i="4"/>
  <c r="BB126" i="4"/>
  <c r="BA127" i="4"/>
  <c r="BB127" i="4"/>
  <c r="BA128" i="4"/>
  <c r="BB128" i="4"/>
  <c r="BA129" i="4"/>
  <c r="BB129" i="4"/>
  <c r="BA130" i="4"/>
  <c r="BB130" i="4"/>
  <c r="BA131" i="4"/>
  <c r="BB131" i="4"/>
  <c r="BA132" i="4"/>
  <c r="BB132" i="4"/>
  <c r="BA133" i="4"/>
  <c r="BB133" i="4"/>
  <c r="BA134" i="4"/>
  <c r="BB134" i="4"/>
  <c r="BA135" i="4"/>
  <c r="BB135" i="4"/>
  <c r="BA136" i="4"/>
  <c r="BB136" i="4"/>
  <c r="BA137" i="4"/>
  <c r="BB137" i="4"/>
  <c r="BA138" i="4"/>
  <c r="BB138" i="4"/>
  <c r="BA139" i="4"/>
  <c r="BB139" i="4"/>
  <c r="BA140" i="4"/>
  <c r="BB140" i="4"/>
  <c r="BA141" i="4"/>
  <c r="BB141" i="4"/>
  <c r="BA142" i="4"/>
  <c r="BB142" i="4"/>
  <c r="BA143" i="4"/>
  <c r="BB143" i="4"/>
  <c r="BA144" i="4"/>
  <c r="BB144" i="4"/>
  <c r="BA145" i="4"/>
  <c r="BB145" i="4"/>
  <c r="BA146" i="4"/>
  <c r="BB146" i="4"/>
  <c r="BA147" i="4"/>
  <c r="BB147" i="4"/>
  <c r="BA148" i="4"/>
  <c r="BB148" i="4"/>
  <c r="BA149" i="4"/>
  <c r="BB149" i="4"/>
  <c r="BA150" i="4"/>
  <c r="BB150" i="4"/>
  <c r="BA151" i="4"/>
  <c r="BB151" i="4"/>
  <c r="BA152" i="4"/>
  <c r="BB152" i="4"/>
  <c r="BA153" i="4"/>
  <c r="BB153" i="4"/>
  <c r="BA154" i="4"/>
  <c r="BB154" i="4"/>
  <c r="BA155" i="4"/>
  <c r="BB155" i="4"/>
  <c r="BA156" i="4"/>
  <c r="BB156" i="4"/>
  <c r="BA157" i="4"/>
  <c r="BB157" i="4"/>
  <c r="BA158" i="4"/>
  <c r="BB158" i="4"/>
  <c r="BA159" i="4"/>
  <c r="BB159" i="4"/>
  <c r="BA160" i="4"/>
  <c r="BB160" i="4"/>
  <c r="BA161" i="4"/>
  <c r="BB161" i="4"/>
  <c r="BA162" i="4"/>
  <c r="BB162" i="4"/>
  <c r="BA163" i="4"/>
  <c r="BB163" i="4"/>
  <c r="BA164" i="4"/>
  <c r="BB164" i="4"/>
  <c r="BA165" i="4"/>
  <c r="BB165" i="4"/>
  <c r="BA166" i="4"/>
  <c r="BB166" i="4"/>
  <c r="BA167" i="4"/>
  <c r="BB167" i="4"/>
  <c r="BA168" i="4"/>
  <c r="BB168" i="4"/>
  <c r="BA169" i="4"/>
  <c r="BB169" i="4"/>
  <c r="BA170" i="4"/>
  <c r="BB170" i="4"/>
  <c r="BA171" i="4"/>
  <c r="BB171" i="4"/>
  <c r="BA172" i="4"/>
  <c r="BB172" i="4"/>
  <c r="BA173" i="4"/>
  <c r="BB173" i="4"/>
  <c r="BA174" i="4"/>
  <c r="BB174" i="4"/>
  <c r="BA175" i="4"/>
  <c r="BB175" i="4"/>
  <c r="BA176" i="4"/>
  <c r="BB176" i="4"/>
  <c r="BA177" i="4"/>
  <c r="BB177" i="4"/>
  <c r="BA178" i="4"/>
  <c r="BB178" i="4"/>
  <c r="BA179" i="4"/>
  <c r="BB179" i="4"/>
  <c r="BA180" i="4"/>
  <c r="BB180" i="4"/>
  <c r="BA181" i="4"/>
  <c r="BB181" i="4"/>
  <c r="BA182" i="4"/>
  <c r="BB182" i="4"/>
  <c r="BA183" i="4"/>
  <c r="BB183" i="4"/>
  <c r="BA184" i="4"/>
  <c r="BB184" i="4"/>
  <c r="BA185" i="4"/>
  <c r="BB185" i="4"/>
  <c r="BA186" i="4"/>
  <c r="BB186" i="4"/>
  <c r="BA187" i="4"/>
  <c r="BB187" i="4"/>
  <c r="BA188" i="4"/>
  <c r="BB188" i="4"/>
  <c r="BA189" i="4"/>
  <c r="BB189" i="4"/>
  <c r="BA190" i="4"/>
  <c r="BB190" i="4"/>
  <c r="BA191" i="4"/>
  <c r="BB191" i="4"/>
  <c r="BA192" i="4"/>
  <c r="BB192" i="4"/>
  <c r="BA193" i="4"/>
  <c r="BB193" i="4"/>
  <c r="BA194" i="4"/>
  <c r="BB194" i="4"/>
  <c r="BA195" i="4"/>
  <c r="BB195" i="4"/>
  <c r="BA196" i="4"/>
  <c r="BB196" i="4"/>
  <c r="BA197" i="4"/>
  <c r="BB197" i="4"/>
  <c r="BA198" i="4"/>
  <c r="BB198" i="4"/>
  <c r="BA199" i="4"/>
  <c r="BB199" i="4"/>
  <c r="BA200" i="4"/>
  <c r="BB200" i="4"/>
  <c r="BA201" i="4"/>
  <c r="BB201" i="4"/>
  <c r="BA202" i="4"/>
  <c r="BB202" i="4"/>
  <c r="BA203" i="4"/>
  <c r="BB203" i="4"/>
  <c r="BA204" i="4"/>
  <c r="BB204" i="4"/>
  <c r="BA205" i="4"/>
  <c r="BB205" i="4"/>
  <c r="BA206" i="4"/>
  <c r="BB206" i="4"/>
  <c r="BA207" i="4"/>
  <c r="BB207" i="4"/>
  <c r="BA208" i="4"/>
  <c r="BB208" i="4"/>
  <c r="BA209" i="4"/>
  <c r="BB209" i="4"/>
  <c r="BA210" i="4"/>
  <c r="BB210" i="4"/>
  <c r="BA211" i="4"/>
  <c r="BB211" i="4"/>
  <c r="BA212" i="4"/>
  <c r="BB212" i="4"/>
  <c r="BA213" i="4"/>
  <c r="BB213" i="4"/>
  <c r="BA214" i="4"/>
  <c r="BB214" i="4"/>
  <c r="BA215" i="4"/>
  <c r="BB215" i="4"/>
  <c r="BA216" i="4"/>
  <c r="BB216" i="4"/>
  <c r="BA217" i="4"/>
  <c r="BB217" i="4"/>
  <c r="BA218" i="4"/>
  <c r="BB218" i="4"/>
  <c r="BA219" i="4"/>
  <c r="BB219" i="4"/>
  <c r="BA220" i="4"/>
  <c r="BB220" i="4"/>
  <c r="BA221" i="4"/>
  <c r="BB221" i="4"/>
  <c r="BA222" i="4"/>
  <c r="BB222" i="4"/>
  <c r="BA223" i="4"/>
  <c r="BB223" i="4"/>
  <c r="BA224" i="4"/>
  <c r="BB224" i="4"/>
  <c r="BA225" i="4"/>
  <c r="BB225" i="4"/>
  <c r="BA226" i="4"/>
  <c r="BB226" i="4"/>
  <c r="BA227" i="4"/>
  <c r="BB227" i="4"/>
  <c r="BA228" i="4"/>
  <c r="BB228" i="4"/>
  <c r="BA229" i="4"/>
  <c r="BB229" i="4"/>
  <c r="BA230" i="4"/>
  <c r="BB230" i="4"/>
  <c r="BA231" i="4"/>
  <c r="BB231" i="4"/>
  <c r="BA232" i="4"/>
  <c r="BB232" i="4"/>
  <c r="BA233" i="4"/>
  <c r="BB233" i="4"/>
  <c r="BA234" i="4"/>
  <c r="BB234" i="4"/>
  <c r="BA235" i="4"/>
  <c r="BB235" i="4"/>
  <c r="BA236" i="4"/>
  <c r="BB236" i="4"/>
  <c r="BA237" i="4"/>
  <c r="BB237" i="4"/>
  <c r="BA238" i="4"/>
  <c r="BB238" i="4"/>
  <c r="BA239" i="4"/>
  <c r="BB239" i="4"/>
  <c r="BA240" i="4"/>
  <c r="BB240" i="4"/>
  <c r="BA241" i="4"/>
  <c r="BB241" i="4"/>
  <c r="BA242" i="4"/>
  <c r="BB242" i="4"/>
  <c r="BA243" i="4"/>
  <c r="BB243" i="4"/>
  <c r="BA244" i="4"/>
  <c r="BB244" i="4"/>
  <c r="BA245" i="4"/>
  <c r="BB245" i="4"/>
  <c r="BA246" i="4"/>
  <c r="BB246" i="4"/>
  <c r="BA247" i="4"/>
  <c r="BB247" i="4"/>
  <c r="BA248" i="4"/>
  <c r="BB248" i="4"/>
  <c r="BA249" i="4"/>
  <c r="BB249" i="4"/>
  <c r="BA250" i="4"/>
  <c r="BB250" i="4"/>
  <c r="BA251" i="4"/>
  <c r="BB251" i="4"/>
  <c r="BA252" i="4"/>
  <c r="BB252" i="4"/>
  <c r="BA253" i="4"/>
  <c r="BB253" i="4"/>
  <c r="BA254" i="4"/>
  <c r="BB254" i="4"/>
  <c r="BA255" i="4"/>
  <c r="BB255" i="4"/>
  <c r="BA256" i="4"/>
  <c r="BB256" i="4"/>
  <c r="BA257" i="4"/>
  <c r="BB257" i="4"/>
  <c r="BA258" i="4"/>
  <c r="BB258" i="4"/>
  <c r="BA259" i="4"/>
  <c r="BB259" i="4"/>
  <c r="BA260" i="4"/>
  <c r="BB260" i="4"/>
  <c r="BA261" i="4"/>
  <c r="BB261" i="4"/>
  <c r="BA262" i="4"/>
  <c r="BB262" i="4"/>
  <c r="BA263" i="4"/>
  <c r="BB263" i="4"/>
  <c r="BA264" i="4"/>
  <c r="BB264" i="4"/>
  <c r="BA265" i="4"/>
  <c r="BB265" i="4"/>
  <c r="BA266" i="4"/>
  <c r="BB266" i="4"/>
  <c r="BA267" i="4"/>
  <c r="BB267" i="4"/>
  <c r="BA268" i="4"/>
  <c r="BB268" i="4"/>
  <c r="BA269" i="4"/>
  <c r="BB269" i="4"/>
  <c r="BA270" i="4"/>
  <c r="BB270" i="4"/>
  <c r="BA271" i="4"/>
  <c r="BB271" i="4"/>
  <c r="BA272" i="4"/>
  <c r="BB272" i="4"/>
  <c r="BA273" i="4"/>
  <c r="BB273" i="4"/>
  <c r="BA274" i="4"/>
  <c r="BB274" i="4"/>
  <c r="BA275" i="4"/>
  <c r="BB275" i="4"/>
  <c r="BA276" i="4"/>
  <c r="BB276" i="4"/>
  <c r="BA277" i="4"/>
  <c r="BB277" i="4"/>
  <c r="BA278" i="4"/>
  <c r="BB278" i="4"/>
  <c r="BA279" i="4"/>
  <c r="BB279" i="4"/>
  <c r="BA280" i="4"/>
  <c r="BB280" i="4"/>
  <c r="BA281" i="4"/>
  <c r="BB281" i="4"/>
  <c r="BA282" i="4"/>
  <c r="BB282" i="4"/>
  <c r="BA283" i="4"/>
  <c r="BB283" i="4"/>
  <c r="BA284" i="4"/>
  <c r="BB284" i="4"/>
  <c r="BA285" i="4"/>
  <c r="BB285" i="4"/>
  <c r="BA286" i="4"/>
  <c r="BB286" i="4"/>
  <c r="BA287" i="4"/>
  <c r="BB287" i="4"/>
  <c r="BA288" i="4"/>
  <c r="BB288" i="4"/>
  <c r="BA289" i="4"/>
  <c r="BB289" i="4"/>
  <c r="BA290" i="4"/>
  <c r="BB290" i="4"/>
  <c r="BA291" i="4"/>
  <c r="BB291" i="4"/>
  <c r="BA292" i="4"/>
  <c r="BB292" i="4"/>
  <c r="BA293" i="4"/>
  <c r="BB293" i="4"/>
  <c r="BA294" i="4"/>
  <c r="BB294" i="4"/>
  <c r="BA295" i="4"/>
  <c r="BB295" i="4"/>
  <c r="BA296" i="4"/>
  <c r="BB296" i="4"/>
  <c r="BA297" i="4"/>
  <c r="BB297" i="4"/>
  <c r="BA298" i="4"/>
  <c r="BB298" i="4"/>
  <c r="BA299" i="4"/>
  <c r="BB299" i="4"/>
  <c r="BA300" i="4"/>
  <c r="BB300" i="4"/>
  <c r="BA301" i="4"/>
  <c r="BB301" i="4"/>
  <c r="BA302" i="4"/>
  <c r="BB302" i="4"/>
  <c r="BA303" i="4"/>
  <c r="BB303" i="4"/>
  <c r="BA304" i="4"/>
  <c r="BB304" i="4"/>
  <c r="BA305" i="4"/>
  <c r="BB305" i="4"/>
  <c r="BA306" i="4"/>
  <c r="BB306" i="4"/>
  <c r="BA307" i="4"/>
  <c r="BB307" i="4"/>
  <c r="BA308" i="4"/>
  <c r="BB308" i="4"/>
  <c r="BA309" i="4"/>
  <c r="BB309" i="4"/>
  <c r="BA310" i="4"/>
  <c r="BB310" i="4"/>
  <c r="BA311" i="4"/>
  <c r="BB311" i="4"/>
  <c r="BA312" i="4"/>
  <c r="BB312" i="4"/>
  <c r="BA313" i="4"/>
  <c r="BB313" i="4"/>
  <c r="BA314" i="4"/>
  <c r="BB314" i="4"/>
  <c r="BA315" i="4"/>
  <c r="BB315" i="4"/>
  <c r="BA316" i="4"/>
  <c r="BB316" i="4"/>
  <c r="BA317" i="4"/>
  <c r="BB317" i="4"/>
  <c r="BA318" i="4"/>
  <c r="BB318" i="4"/>
  <c r="BA319" i="4"/>
  <c r="BB319" i="4"/>
  <c r="BA320" i="4"/>
  <c r="BB320" i="4"/>
  <c r="BA321" i="4"/>
  <c r="BB321" i="4"/>
  <c r="BA322" i="4"/>
  <c r="BB322" i="4"/>
  <c r="BA323" i="4"/>
  <c r="BB323" i="4"/>
  <c r="BA324" i="4"/>
  <c r="BB324" i="4"/>
  <c r="BA325" i="4"/>
  <c r="BB325" i="4"/>
  <c r="BA326" i="4"/>
  <c r="BB326" i="4"/>
  <c r="BA327" i="4"/>
  <c r="BB327" i="4"/>
  <c r="BA328" i="4"/>
  <c r="BB328" i="4"/>
  <c r="BA329" i="4"/>
  <c r="BB329" i="4"/>
  <c r="BA330" i="4"/>
  <c r="BB330" i="4"/>
  <c r="BA331" i="4"/>
  <c r="BB331" i="4"/>
  <c r="BA332" i="4"/>
  <c r="BB332" i="4"/>
  <c r="BA333" i="4"/>
  <c r="BB333" i="4"/>
  <c r="BA334" i="4"/>
  <c r="BB334" i="4"/>
  <c r="BA335" i="4"/>
  <c r="BB335" i="4"/>
  <c r="BA336" i="4"/>
  <c r="BB336" i="4"/>
  <c r="BA337" i="4"/>
  <c r="BB337" i="4"/>
  <c r="BA338" i="4"/>
  <c r="BB338" i="4"/>
  <c r="BA339" i="4"/>
  <c r="BB339" i="4"/>
  <c r="BA340" i="4"/>
  <c r="BB340" i="4"/>
  <c r="BA341" i="4"/>
  <c r="BB341" i="4"/>
  <c r="BA342" i="4"/>
  <c r="BB342" i="4"/>
  <c r="BA343" i="4"/>
  <c r="BB343" i="4"/>
  <c r="BA344" i="4"/>
  <c r="BB344" i="4"/>
  <c r="BA345" i="4"/>
  <c r="BB345" i="4"/>
  <c r="BA346" i="4"/>
  <c r="BB346" i="4"/>
  <c r="BA347" i="4"/>
  <c r="BB347" i="4"/>
  <c r="BA348" i="4"/>
  <c r="BB348" i="4"/>
  <c r="BA349" i="4"/>
  <c r="BB349" i="4"/>
  <c r="BA350" i="4"/>
  <c r="BB350" i="4"/>
  <c r="BA351" i="4"/>
  <c r="BB351" i="4"/>
  <c r="BA352" i="4"/>
  <c r="BB352" i="4"/>
  <c r="BA353" i="4"/>
  <c r="BB353" i="4"/>
  <c r="BA354" i="4"/>
  <c r="BB354" i="4"/>
  <c r="BA355" i="4"/>
  <c r="BB355" i="4"/>
  <c r="BA356" i="4"/>
  <c r="BB356" i="4"/>
  <c r="BA357" i="4"/>
  <c r="BB357" i="4"/>
  <c r="BA358" i="4"/>
  <c r="BB358" i="4"/>
  <c r="BA359" i="4"/>
  <c r="BB359" i="4"/>
  <c r="BA360" i="4"/>
  <c r="BB360" i="4"/>
  <c r="BA361" i="4"/>
  <c r="BB361" i="4"/>
  <c r="BA362" i="4"/>
  <c r="BB362" i="4"/>
  <c r="BA363" i="4"/>
  <c r="BB363" i="4"/>
  <c r="BA364" i="4"/>
  <c r="BB364" i="4"/>
  <c r="BA365" i="4"/>
  <c r="BB365" i="4"/>
  <c r="BA366" i="4"/>
  <c r="BB366" i="4"/>
  <c r="BA367" i="4"/>
  <c r="BB367" i="4"/>
  <c r="BA368" i="4"/>
  <c r="BB368" i="4"/>
  <c r="BA369" i="4"/>
  <c r="BB369" i="4"/>
  <c r="BA370" i="4"/>
  <c r="BB370" i="4"/>
  <c r="BA371" i="4"/>
  <c r="BB371" i="4"/>
  <c r="BB71" i="4"/>
  <c r="BA71" i="4"/>
  <c r="BE77" i="4" l="1"/>
  <c r="BD101" i="4"/>
  <c r="BC97" i="4"/>
  <c r="BE197" i="4"/>
  <c r="BC197" i="4"/>
  <c r="BD85" i="4"/>
  <c r="BE96" i="4"/>
  <c r="BC84" i="4"/>
  <c r="BC325" i="4"/>
  <c r="BC261" i="4"/>
  <c r="BC92" i="4"/>
  <c r="BD80" i="4"/>
  <c r="BC333" i="4"/>
  <c r="BC269" i="4"/>
  <c r="BC205" i="4"/>
  <c r="BC133" i="4"/>
  <c r="BD71" i="4"/>
  <c r="BD75" i="4"/>
  <c r="BE133" i="4"/>
  <c r="BC123" i="4"/>
  <c r="BD360" i="4"/>
  <c r="BD74" i="4"/>
  <c r="BE76" i="4"/>
  <c r="BC317" i="4"/>
  <c r="BC253" i="4"/>
  <c r="BC189" i="4"/>
  <c r="BC109" i="4"/>
  <c r="BD328" i="4"/>
  <c r="BD73" i="4"/>
  <c r="BE75" i="4"/>
  <c r="BC71" i="4"/>
  <c r="BC309" i="4"/>
  <c r="BC245" i="4"/>
  <c r="BC181" i="4"/>
  <c r="BC76" i="4"/>
  <c r="BD296" i="4"/>
  <c r="BD72" i="4"/>
  <c r="BE74" i="4"/>
  <c r="BE125" i="4"/>
  <c r="BC365" i="4"/>
  <c r="BC301" i="4"/>
  <c r="BC237" i="4"/>
  <c r="BC172" i="4"/>
  <c r="BC75" i="4"/>
  <c r="BD240" i="4"/>
  <c r="BE71" i="4"/>
  <c r="BE73" i="4"/>
  <c r="BC357" i="4"/>
  <c r="BC293" i="4"/>
  <c r="BC229" i="4"/>
  <c r="BC163" i="4"/>
  <c r="BC74" i="4"/>
  <c r="BD176" i="4"/>
  <c r="BE325" i="4"/>
  <c r="BE72" i="4"/>
  <c r="BC349" i="4"/>
  <c r="BC285" i="4"/>
  <c r="BC221" i="4"/>
  <c r="BC154" i="4"/>
  <c r="BC73" i="4"/>
  <c r="BD112" i="4"/>
  <c r="BE261" i="4"/>
  <c r="BC341" i="4"/>
  <c r="BC277" i="4"/>
  <c r="BC213" i="4"/>
  <c r="BC144" i="4"/>
  <c r="BC72" i="4"/>
  <c r="BD76" i="4"/>
  <c r="BD100" i="4"/>
  <c r="BE100" i="4"/>
  <c r="BC88" i="4"/>
  <c r="BE88" i="4"/>
  <c r="BC366" i="4"/>
  <c r="BC358" i="4"/>
  <c r="BC350" i="4"/>
  <c r="BC342" i="4"/>
  <c r="BC334" i="4"/>
  <c r="BC326" i="4"/>
  <c r="BC318" i="4"/>
  <c r="BC310" i="4"/>
  <c r="BC302" i="4"/>
  <c r="BC294" i="4"/>
  <c r="BC286" i="4"/>
  <c r="BC278" i="4"/>
  <c r="BC270" i="4"/>
  <c r="BC262" i="4"/>
  <c r="BC254" i="4"/>
  <c r="BC246" i="4"/>
  <c r="BC238" i="4"/>
  <c r="BC230" i="4"/>
  <c r="BC222" i="4"/>
  <c r="BC214" i="4"/>
  <c r="BC206" i="4"/>
  <c r="BC198" i="4"/>
  <c r="BC190" i="4"/>
  <c r="BC182" i="4"/>
  <c r="BC173" i="4"/>
  <c r="BC164" i="4"/>
  <c r="BC155" i="4"/>
  <c r="BC146" i="4"/>
  <c r="BC135" i="4"/>
  <c r="BC124" i="4"/>
  <c r="BC112" i="4"/>
  <c r="BD363" i="4"/>
  <c r="BD331" i="4"/>
  <c r="BD299" i="4"/>
  <c r="BD248" i="4"/>
  <c r="BD184" i="4"/>
  <c r="BD120" i="4"/>
  <c r="BE333" i="4"/>
  <c r="BE269" i="4"/>
  <c r="BE205" i="4"/>
  <c r="BE141" i="4"/>
  <c r="BE87" i="4"/>
  <c r="BD87" i="4"/>
  <c r="BC77" i="4"/>
  <c r="BD77" i="4"/>
  <c r="BC364" i="4"/>
  <c r="BC356" i="4"/>
  <c r="BC348" i="4"/>
  <c r="BC340" i="4"/>
  <c r="BC332" i="4"/>
  <c r="BC324" i="4"/>
  <c r="BC316" i="4"/>
  <c r="BC308" i="4"/>
  <c r="BC300" i="4"/>
  <c r="BC292" i="4"/>
  <c r="BC284" i="4"/>
  <c r="BC276" i="4"/>
  <c r="BC268" i="4"/>
  <c r="BC260" i="4"/>
  <c r="BC252" i="4"/>
  <c r="BC244" i="4"/>
  <c r="BC236" i="4"/>
  <c r="BC228" i="4"/>
  <c r="BC220" i="4"/>
  <c r="BC212" i="4"/>
  <c r="BC204" i="4"/>
  <c r="BC196" i="4"/>
  <c r="BC188" i="4"/>
  <c r="BC180" i="4"/>
  <c r="BC171" i="4"/>
  <c r="BC162" i="4"/>
  <c r="BC153" i="4"/>
  <c r="BC143" i="4"/>
  <c r="BC132" i="4"/>
  <c r="BC122" i="4"/>
  <c r="BC108" i="4"/>
  <c r="BD355" i="4"/>
  <c r="BD323" i="4"/>
  <c r="BD291" i="4"/>
  <c r="BD232" i="4"/>
  <c r="BD168" i="4"/>
  <c r="BD104" i="4"/>
  <c r="BE317" i="4"/>
  <c r="BE253" i="4"/>
  <c r="BE189" i="4"/>
  <c r="BE95" i="4"/>
  <c r="BD95" i="4"/>
  <c r="BD83" i="4"/>
  <c r="BE83" i="4"/>
  <c r="BE102" i="4"/>
  <c r="BE110" i="4"/>
  <c r="BE118" i="4"/>
  <c r="BE126" i="4"/>
  <c r="BE134" i="4"/>
  <c r="BE142" i="4"/>
  <c r="BE150" i="4"/>
  <c r="BE158" i="4"/>
  <c r="BE166" i="4"/>
  <c r="BE174" i="4"/>
  <c r="BE182" i="4"/>
  <c r="BE190" i="4"/>
  <c r="BE198" i="4"/>
  <c r="BE206" i="4"/>
  <c r="BE214" i="4"/>
  <c r="BE222" i="4"/>
  <c r="BE230" i="4"/>
  <c r="BE238" i="4"/>
  <c r="BE246" i="4"/>
  <c r="BE254" i="4"/>
  <c r="BE262" i="4"/>
  <c r="BE270" i="4"/>
  <c r="BE278" i="4"/>
  <c r="BE286" i="4"/>
  <c r="BE294" i="4"/>
  <c r="BE302" i="4"/>
  <c r="BE310" i="4"/>
  <c r="BE318" i="4"/>
  <c r="BE326" i="4"/>
  <c r="BE334" i="4"/>
  <c r="BE342" i="4"/>
  <c r="BE350" i="4"/>
  <c r="BE358" i="4"/>
  <c r="BE366" i="4"/>
  <c r="BD105" i="4"/>
  <c r="BD113" i="4"/>
  <c r="BD121" i="4"/>
  <c r="BD129" i="4"/>
  <c r="BD137" i="4"/>
  <c r="BD145" i="4"/>
  <c r="BD153" i="4"/>
  <c r="BD161" i="4"/>
  <c r="BD169" i="4"/>
  <c r="BD177" i="4"/>
  <c r="BD185" i="4"/>
  <c r="BD193" i="4"/>
  <c r="BD201" i="4"/>
  <c r="BD209" i="4"/>
  <c r="BD217" i="4"/>
  <c r="BD225" i="4"/>
  <c r="BD233" i="4"/>
  <c r="BD241" i="4"/>
  <c r="BD249" i="4"/>
  <c r="BD257" i="4"/>
  <c r="BD265" i="4"/>
  <c r="BD273" i="4"/>
  <c r="BD281" i="4"/>
  <c r="BD289" i="4"/>
  <c r="BD297" i="4"/>
  <c r="BD305" i="4"/>
  <c r="BD313" i="4"/>
  <c r="BD321" i="4"/>
  <c r="BD329" i="4"/>
  <c r="BD337" i="4"/>
  <c r="BD345" i="4"/>
  <c r="BD353" i="4"/>
  <c r="BD361" i="4"/>
  <c r="BD369" i="4"/>
  <c r="BC102" i="4"/>
  <c r="BC110" i="4"/>
  <c r="BC118" i="4"/>
  <c r="BC126" i="4"/>
  <c r="BC134" i="4"/>
  <c r="BC142" i="4"/>
  <c r="BC150" i="4"/>
  <c r="BC158" i="4"/>
  <c r="BC166" i="4"/>
  <c r="BC174" i="4"/>
  <c r="BE103" i="4"/>
  <c r="BE111" i="4"/>
  <c r="BE119" i="4"/>
  <c r="BE127" i="4"/>
  <c r="BE135" i="4"/>
  <c r="BE143" i="4"/>
  <c r="BE151" i="4"/>
  <c r="BE159" i="4"/>
  <c r="BE167" i="4"/>
  <c r="BE175" i="4"/>
  <c r="BE183" i="4"/>
  <c r="BE191" i="4"/>
  <c r="BE199" i="4"/>
  <c r="BE207" i="4"/>
  <c r="BE215" i="4"/>
  <c r="BE223" i="4"/>
  <c r="BE231" i="4"/>
  <c r="BE239" i="4"/>
  <c r="BE247" i="4"/>
  <c r="BE255" i="4"/>
  <c r="BE263" i="4"/>
  <c r="BE271" i="4"/>
  <c r="BE279" i="4"/>
  <c r="BE287" i="4"/>
  <c r="BE295" i="4"/>
  <c r="BE303" i="4"/>
  <c r="BE311" i="4"/>
  <c r="BE319" i="4"/>
  <c r="BE327" i="4"/>
  <c r="BE335" i="4"/>
  <c r="BE343" i="4"/>
  <c r="BE351" i="4"/>
  <c r="BE359" i="4"/>
  <c r="BE367" i="4"/>
  <c r="BD106" i="4"/>
  <c r="BD114" i="4"/>
  <c r="BD122" i="4"/>
  <c r="BD130" i="4"/>
  <c r="BD138" i="4"/>
  <c r="BD146" i="4"/>
  <c r="BD154" i="4"/>
  <c r="BD162" i="4"/>
  <c r="BD170" i="4"/>
  <c r="BD178" i="4"/>
  <c r="BD186" i="4"/>
  <c r="BD194" i="4"/>
  <c r="BD202" i="4"/>
  <c r="BD210" i="4"/>
  <c r="BD218" i="4"/>
  <c r="BD226" i="4"/>
  <c r="BD234" i="4"/>
  <c r="BD242" i="4"/>
  <c r="BD250" i="4"/>
  <c r="BD258" i="4"/>
  <c r="BD266" i="4"/>
  <c r="BD274" i="4"/>
  <c r="BD282" i="4"/>
  <c r="BD290" i="4"/>
  <c r="BD298" i="4"/>
  <c r="BD306" i="4"/>
  <c r="BD314" i="4"/>
  <c r="BD322" i="4"/>
  <c r="BD330" i="4"/>
  <c r="BD338" i="4"/>
  <c r="BD346" i="4"/>
  <c r="BD354" i="4"/>
  <c r="BD362" i="4"/>
  <c r="BD370" i="4"/>
  <c r="BC103" i="4"/>
  <c r="BC111" i="4"/>
  <c r="BC119" i="4"/>
  <c r="BE104" i="4"/>
  <c r="BE112" i="4"/>
  <c r="BE120" i="4"/>
  <c r="BE128" i="4"/>
  <c r="BE136" i="4"/>
  <c r="BE144" i="4"/>
  <c r="BE152" i="4"/>
  <c r="BE160" i="4"/>
  <c r="BE168" i="4"/>
  <c r="BE176" i="4"/>
  <c r="BE184" i="4"/>
  <c r="BE192" i="4"/>
  <c r="BE200" i="4"/>
  <c r="BE208" i="4"/>
  <c r="BE216" i="4"/>
  <c r="BE224" i="4"/>
  <c r="BE232" i="4"/>
  <c r="BE240" i="4"/>
  <c r="BE248" i="4"/>
  <c r="BE256" i="4"/>
  <c r="BE264" i="4"/>
  <c r="BE272" i="4"/>
  <c r="BE280" i="4"/>
  <c r="BE288" i="4"/>
  <c r="BE296" i="4"/>
  <c r="BE304" i="4"/>
  <c r="BE312" i="4"/>
  <c r="BE320" i="4"/>
  <c r="BE328" i="4"/>
  <c r="BE336" i="4"/>
  <c r="BE344" i="4"/>
  <c r="BE352" i="4"/>
  <c r="BE360" i="4"/>
  <c r="BE368" i="4"/>
  <c r="BD107" i="4"/>
  <c r="BD115" i="4"/>
  <c r="BD123" i="4"/>
  <c r="BD131" i="4"/>
  <c r="BD139" i="4"/>
  <c r="BD147" i="4"/>
  <c r="BD155" i="4"/>
  <c r="BD163" i="4"/>
  <c r="BD171" i="4"/>
  <c r="BD179" i="4"/>
  <c r="BD187" i="4"/>
  <c r="BD195" i="4"/>
  <c r="BD203" i="4"/>
  <c r="BD211" i="4"/>
  <c r="BD219" i="4"/>
  <c r="BD227" i="4"/>
  <c r="BD235" i="4"/>
  <c r="BD243" i="4"/>
  <c r="BD251" i="4"/>
  <c r="BD259" i="4"/>
  <c r="BD267" i="4"/>
  <c r="BD275" i="4"/>
  <c r="BD283" i="4"/>
  <c r="BE105" i="4"/>
  <c r="BE113" i="4"/>
  <c r="BE121" i="4"/>
  <c r="BE129" i="4"/>
  <c r="BE137" i="4"/>
  <c r="BE145" i="4"/>
  <c r="BE153" i="4"/>
  <c r="BE161" i="4"/>
  <c r="BE169" i="4"/>
  <c r="BE177" i="4"/>
  <c r="BE185" i="4"/>
  <c r="BE193" i="4"/>
  <c r="BE201" i="4"/>
  <c r="BE209" i="4"/>
  <c r="BE217" i="4"/>
  <c r="BE225" i="4"/>
  <c r="BE233" i="4"/>
  <c r="BE241" i="4"/>
  <c r="BE249" i="4"/>
  <c r="BE257" i="4"/>
  <c r="BE265" i="4"/>
  <c r="BE273" i="4"/>
  <c r="BE281" i="4"/>
  <c r="BE289" i="4"/>
  <c r="BE297" i="4"/>
  <c r="BE305" i="4"/>
  <c r="BE313" i="4"/>
  <c r="BE321" i="4"/>
  <c r="BE329" i="4"/>
  <c r="BE337" i="4"/>
  <c r="BE345" i="4"/>
  <c r="BE353" i="4"/>
  <c r="BE361" i="4"/>
  <c r="BE369" i="4"/>
  <c r="BD108" i="4"/>
  <c r="BD116" i="4"/>
  <c r="BD124" i="4"/>
  <c r="BD132" i="4"/>
  <c r="BD140" i="4"/>
  <c r="BD148" i="4"/>
  <c r="BD156" i="4"/>
  <c r="BD164" i="4"/>
  <c r="BD172" i="4"/>
  <c r="BD180" i="4"/>
  <c r="BD188" i="4"/>
  <c r="BD196" i="4"/>
  <c r="BD204" i="4"/>
  <c r="BD212" i="4"/>
  <c r="BD220" i="4"/>
  <c r="BD228" i="4"/>
  <c r="BD236" i="4"/>
  <c r="BD244" i="4"/>
  <c r="BD252" i="4"/>
  <c r="BD260" i="4"/>
  <c r="BD268" i="4"/>
  <c r="BD276" i="4"/>
  <c r="BD284" i="4"/>
  <c r="BD292" i="4"/>
  <c r="BD300" i="4"/>
  <c r="BD308" i="4"/>
  <c r="BD316" i="4"/>
  <c r="BD324" i="4"/>
  <c r="BD332" i="4"/>
  <c r="BD340" i="4"/>
  <c r="BD348" i="4"/>
  <c r="BD356" i="4"/>
  <c r="BD364" i="4"/>
  <c r="BC105" i="4"/>
  <c r="BC113" i="4"/>
  <c r="BC121" i="4"/>
  <c r="BC129" i="4"/>
  <c r="BC137" i="4"/>
  <c r="BC145" i="4"/>
  <c r="BE106" i="4"/>
  <c r="BE114" i="4"/>
  <c r="BE122" i="4"/>
  <c r="BE130" i="4"/>
  <c r="BE138" i="4"/>
  <c r="BE146" i="4"/>
  <c r="BE154" i="4"/>
  <c r="BE162" i="4"/>
  <c r="BE170" i="4"/>
  <c r="BE178" i="4"/>
  <c r="BE186" i="4"/>
  <c r="BE194" i="4"/>
  <c r="BE202" i="4"/>
  <c r="BE210" i="4"/>
  <c r="BE218" i="4"/>
  <c r="BE226" i="4"/>
  <c r="BE234" i="4"/>
  <c r="BE242" i="4"/>
  <c r="BE250" i="4"/>
  <c r="BE258" i="4"/>
  <c r="BE266" i="4"/>
  <c r="BE274" i="4"/>
  <c r="BE282" i="4"/>
  <c r="BE290" i="4"/>
  <c r="BE298" i="4"/>
  <c r="BE306" i="4"/>
  <c r="BE314" i="4"/>
  <c r="BE322" i="4"/>
  <c r="BE330" i="4"/>
  <c r="BE338" i="4"/>
  <c r="BE346" i="4"/>
  <c r="BE354" i="4"/>
  <c r="BE362" i="4"/>
  <c r="BE370" i="4"/>
  <c r="BD109" i="4"/>
  <c r="BD117" i="4"/>
  <c r="BD125" i="4"/>
  <c r="BD133" i="4"/>
  <c r="BD141" i="4"/>
  <c r="BD149" i="4"/>
  <c r="BD157" i="4"/>
  <c r="BD165" i="4"/>
  <c r="BD173" i="4"/>
  <c r="BD181" i="4"/>
  <c r="BD189" i="4"/>
  <c r="BD197" i="4"/>
  <c r="BD205" i="4"/>
  <c r="BD213" i="4"/>
  <c r="BD221" i="4"/>
  <c r="BD229" i="4"/>
  <c r="BD237" i="4"/>
  <c r="BD245" i="4"/>
  <c r="BD253" i="4"/>
  <c r="BD261" i="4"/>
  <c r="BD269" i="4"/>
  <c r="BD277" i="4"/>
  <c r="BD285" i="4"/>
  <c r="BD293" i="4"/>
  <c r="BD301" i="4"/>
  <c r="BD309" i="4"/>
  <c r="BD317" i="4"/>
  <c r="BD325" i="4"/>
  <c r="BD333" i="4"/>
  <c r="BD341" i="4"/>
  <c r="BD349" i="4"/>
  <c r="BD357" i="4"/>
  <c r="BD365" i="4"/>
  <c r="BE107" i="4"/>
  <c r="BE115" i="4"/>
  <c r="BE123" i="4"/>
  <c r="BE131" i="4"/>
  <c r="BE139" i="4"/>
  <c r="BE147" i="4"/>
  <c r="BE155" i="4"/>
  <c r="BE163" i="4"/>
  <c r="BE171" i="4"/>
  <c r="BE179" i="4"/>
  <c r="BE187" i="4"/>
  <c r="BE195" i="4"/>
  <c r="BE203" i="4"/>
  <c r="BE211" i="4"/>
  <c r="BE219" i="4"/>
  <c r="BE227" i="4"/>
  <c r="BE235" i="4"/>
  <c r="BE243" i="4"/>
  <c r="BE251" i="4"/>
  <c r="BE259" i="4"/>
  <c r="BE267" i="4"/>
  <c r="BE275" i="4"/>
  <c r="BE283" i="4"/>
  <c r="BE291" i="4"/>
  <c r="BE299" i="4"/>
  <c r="BE307" i="4"/>
  <c r="BE315" i="4"/>
  <c r="BE323" i="4"/>
  <c r="BE331" i="4"/>
  <c r="BE339" i="4"/>
  <c r="BE347" i="4"/>
  <c r="BE355" i="4"/>
  <c r="BE363" i="4"/>
  <c r="BE371" i="4"/>
  <c r="BD102" i="4"/>
  <c r="BD110" i="4"/>
  <c r="BD118" i="4"/>
  <c r="BD126" i="4"/>
  <c r="BD134" i="4"/>
  <c r="BD142" i="4"/>
  <c r="BD150" i="4"/>
  <c r="BD158" i="4"/>
  <c r="BD166" i="4"/>
  <c r="BD174" i="4"/>
  <c r="BD182" i="4"/>
  <c r="BD190" i="4"/>
  <c r="BD198" i="4"/>
  <c r="BD206" i="4"/>
  <c r="BD214" i="4"/>
  <c r="BD222" i="4"/>
  <c r="BD230" i="4"/>
  <c r="BD238" i="4"/>
  <c r="BD246" i="4"/>
  <c r="BD254" i="4"/>
  <c r="BD262" i="4"/>
  <c r="BD270" i="4"/>
  <c r="BD278" i="4"/>
  <c r="BD286" i="4"/>
  <c r="BD294" i="4"/>
  <c r="BD302" i="4"/>
  <c r="BD310" i="4"/>
  <c r="BD318" i="4"/>
  <c r="BD326" i="4"/>
  <c r="BD334" i="4"/>
  <c r="BD342" i="4"/>
  <c r="BD350" i="4"/>
  <c r="BD358" i="4"/>
  <c r="BD366" i="4"/>
  <c r="BE108" i="4"/>
  <c r="BE116" i="4"/>
  <c r="BE124" i="4"/>
  <c r="BE132" i="4"/>
  <c r="BE140" i="4"/>
  <c r="BE148" i="4"/>
  <c r="BE156" i="4"/>
  <c r="BE164" i="4"/>
  <c r="BE172" i="4"/>
  <c r="BE180" i="4"/>
  <c r="BE188" i="4"/>
  <c r="BE196" i="4"/>
  <c r="BE204" i="4"/>
  <c r="BE212" i="4"/>
  <c r="BE220" i="4"/>
  <c r="BE228" i="4"/>
  <c r="BE236" i="4"/>
  <c r="BE244" i="4"/>
  <c r="BE252" i="4"/>
  <c r="BE260" i="4"/>
  <c r="BE268" i="4"/>
  <c r="BE276" i="4"/>
  <c r="BE284" i="4"/>
  <c r="BE292" i="4"/>
  <c r="BE300" i="4"/>
  <c r="BE308" i="4"/>
  <c r="BE316" i="4"/>
  <c r="BE324" i="4"/>
  <c r="BE332" i="4"/>
  <c r="BE340" i="4"/>
  <c r="BE348" i="4"/>
  <c r="BE356" i="4"/>
  <c r="BE364" i="4"/>
  <c r="BD103" i="4"/>
  <c r="BD111" i="4"/>
  <c r="BD119" i="4"/>
  <c r="BD127" i="4"/>
  <c r="BD135" i="4"/>
  <c r="BD143" i="4"/>
  <c r="BD151" i="4"/>
  <c r="BD159" i="4"/>
  <c r="BD167" i="4"/>
  <c r="BD175" i="4"/>
  <c r="BD183" i="4"/>
  <c r="BD191" i="4"/>
  <c r="BD199" i="4"/>
  <c r="BD207" i="4"/>
  <c r="BD215" i="4"/>
  <c r="BD223" i="4"/>
  <c r="BD231" i="4"/>
  <c r="BD239" i="4"/>
  <c r="BD247" i="4"/>
  <c r="BD255" i="4"/>
  <c r="BD263" i="4"/>
  <c r="BD271" i="4"/>
  <c r="BD279" i="4"/>
  <c r="BD287" i="4"/>
  <c r="BD295" i="4"/>
  <c r="BD303" i="4"/>
  <c r="BD311" i="4"/>
  <c r="BD319" i="4"/>
  <c r="BD327" i="4"/>
  <c r="BD335" i="4"/>
  <c r="BD343" i="4"/>
  <c r="BD351" i="4"/>
  <c r="BD359" i="4"/>
  <c r="BD367" i="4"/>
  <c r="BD98" i="4"/>
  <c r="BE98" i="4"/>
  <c r="BE94" i="4"/>
  <c r="BD94" i="4"/>
  <c r="BE86" i="4"/>
  <c r="BD86" i="4"/>
  <c r="BD82" i="4"/>
  <c r="BE82" i="4"/>
  <c r="BE78" i="4"/>
  <c r="BD78" i="4"/>
  <c r="BC371" i="4"/>
  <c r="BC363" i="4"/>
  <c r="BC355" i="4"/>
  <c r="BC347" i="4"/>
  <c r="BC339" i="4"/>
  <c r="BC331" i="4"/>
  <c r="BC323" i="4"/>
  <c r="BC315" i="4"/>
  <c r="BC307" i="4"/>
  <c r="BC299" i="4"/>
  <c r="BC291" i="4"/>
  <c r="BC283" i="4"/>
  <c r="BC275" i="4"/>
  <c r="BC267" i="4"/>
  <c r="BC259" i="4"/>
  <c r="BC251" i="4"/>
  <c r="BC243" i="4"/>
  <c r="BC235" i="4"/>
  <c r="BC227" i="4"/>
  <c r="BC219" i="4"/>
  <c r="BC211" i="4"/>
  <c r="BC203" i="4"/>
  <c r="BC195" i="4"/>
  <c r="BC187" i="4"/>
  <c r="BC179" i="4"/>
  <c r="BC170" i="4"/>
  <c r="BC161" i="4"/>
  <c r="BC152" i="4"/>
  <c r="BC141" i="4"/>
  <c r="BC131" i="4"/>
  <c r="BC120" i="4"/>
  <c r="BC107" i="4"/>
  <c r="BC86" i="4"/>
  <c r="BD352" i="4"/>
  <c r="BD320" i="4"/>
  <c r="BD288" i="4"/>
  <c r="BD224" i="4"/>
  <c r="BD160" i="4"/>
  <c r="BD96" i="4"/>
  <c r="BE309" i="4"/>
  <c r="BE245" i="4"/>
  <c r="BE181" i="4"/>
  <c r="BE117" i="4"/>
  <c r="BD99" i="4"/>
  <c r="BE99" i="4"/>
  <c r="BD90" i="4"/>
  <c r="BE90" i="4"/>
  <c r="BC370" i="4"/>
  <c r="BC362" i="4"/>
  <c r="BC354" i="4"/>
  <c r="BC346" i="4"/>
  <c r="BC338" i="4"/>
  <c r="BC330" i="4"/>
  <c r="BC322" i="4"/>
  <c r="BC314" i="4"/>
  <c r="BC306" i="4"/>
  <c r="BC298" i="4"/>
  <c r="BC290" i="4"/>
  <c r="BC282" i="4"/>
  <c r="BC274" i="4"/>
  <c r="BC266" i="4"/>
  <c r="BC258" i="4"/>
  <c r="BC250" i="4"/>
  <c r="BC242" i="4"/>
  <c r="BC234" i="4"/>
  <c r="BC226" i="4"/>
  <c r="BC218" i="4"/>
  <c r="BC210" i="4"/>
  <c r="BC202" i="4"/>
  <c r="BC194" i="4"/>
  <c r="BC186" i="4"/>
  <c r="BC178" i="4"/>
  <c r="BC169" i="4"/>
  <c r="BC160" i="4"/>
  <c r="BC151" i="4"/>
  <c r="BC140" i="4"/>
  <c r="BC130" i="4"/>
  <c r="BC117" i="4"/>
  <c r="BC106" i="4"/>
  <c r="BD347" i="4"/>
  <c r="BD315" i="4"/>
  <c r="BD280" i="4"/>
  <c r="BD216" i="4"/>
  <c r="BD152" i="4"/>
  <c r="BD88" i="4"/>
  <c r="BE365" i="4"/>
  <c r="BE301" i="4"/>
  <c r="BE237" i="4"/>
  <c r="BE173" i="4"/>
  <c r="BE109" i="4"/>
  <c r="BC95" i="4"/>
  <c r="BD81" i="4"/>
  <c r="BE81" i="4"/>
  <c r="BC369" i="4"/>
  <c r="BC361" i="4"/>
  <c r="BC353" i="4"/>
  <c r="BC345" i="4"/>
  <c r="BC337" i="4"/>
  <c r="BC329" i="4"/>
  <c r="BC321" i="4"/>
  <c r="BC313" i="4"/>
  <c r="BC305" i="4"/>
  <c r="BC297" i="4"/>
  <c r="BC289" i="4"/>
  <c r="BC281" i="4"/>
  <c r="BC273" i="4"/>
  <c r="BC265" i="4"/>
  <c r="BC257" i="4"/>
  <c r="BC249" i="4"/>
  <c r="BC241" i="4"/>
  <c r="BC233" i="4"/>
  <c r="BC225" i="4"/>
  <c r="BC217" i="4"/>
  <c r="BC209" i="4"/>
  <c r="BC201" i="4"/>
  <c r="BC193" i="4"/>
  <c r="BC185" i="4"/>
  <c r="BC177" i="4"/>
  <c r="BC168" i="4"/>
  <c r="BC159" i="4"/>
  <c r="BC149" i="4"/>
  <c r="BC139" i="4"/>
  <c r="BC128" i="4"/>
  <c r="BC116" i="4"/>
  <c r="BC104" i="4"/>
  <c r="BC83" i="4"/>
  <c r="BD344" i="4"/>
  <c r="BD312" i="4"/>
  <c r="BD272" i="4"/>
  <c r="BD208" i="4"/>
  <c r="BD144" i="4"/>
  <c r="BE357" i="4"/>
  <c r="BE293" i="4"/>
  <c r="BE229" i="4"/>
  <c r="BE165" i="4"/>
  <c r="BE101" i="4"/>
  <c r="BC91" i="4"/>
  <c r="BD91" i="4"/>
  <c r="BE91" i="4"/>
  <c r="BE79" i="4"/>
  <c r="BD79" i="4"/>
  <c r="BD97" i="4"/>
  <c r="BE97" i="4"/>
  <c r="BC93" i="4"/>
  <c r="BD93" i="4"/>
  <c r="BD89" i="4"/>
  <c r="BE89" i="4"/>
  <c r="BC368" i="4"/>
  <c r="BC360" i="4"/>
  <c r="BC352" i="4"/>
  <c r="BC344" i="4"/>
  <c r="BC336" i="4"/>
  <c r="BC328" i="4"/>
  <c r="BC320" i="4"/>
  <c r="BC312" i="4"/>
  <c r="BC304" i="4"/>
  <c r="BC296" i="4"/>
  <c r="BC288" i="4"/>
  <c r="BC280" i="4"/>
  <c r="BC272" i="4"/>
  <c r="BC264" i="4"/>
  <c r="BC256" i="4"/>
  <c r="BC248" i="4"/>
  <c r="BC240" i="4"/>
  <c r="BC232" i="4"/>
  <c r="BC224" i="4"/>
  <c r="BC216" i="4"/>
  <c r="BC208" i="4"/>
  <c r="BC200" i="4"/>
  <c r="BC192" i="4"/>
  <c r="BC184" i="4"/>
  <c r="BC176" i="4"/>
  <c r="BC167" i="4"/>
  <c r="BC157" i="4"/>
  <c r="BC148" i="4"/>
  <c r="BC138" i="4"/>
  <c r="BC127" i="4"/>
  <c r="BC115" i="4"/>
  <c r="BC101" i="4"/>
  <c r="BC82" i="4"/>
  <c r="BD371" i="4"/>
  <c r="BD339" i="4"/>
  <c r="BD307" i="4"/>
  <c r="BD264" i="4"/>
  <c r="BD200" i="4"/>
  <c r="BD136" i="4"/>
  <c r="BE349" i="4"/>
  <c r="BE285" i="4"/>
  <c r="BE221" i="4"/>
  <c r="BE157" i="4"/>
  <c r="BE93" i="4"/>
  <c r="BD92" i="4"/>
  <c r="BE92" i="4"/>
  <c r="BD84" i="4"/>
  <c r="BE84" i="4"/>
  <c r="BE80" i="4"/>
  <c r="BC80" i="4"/>
  <c r="BC367" i="4"/>
  <c r="BC359" i="4"/>
  <c r="BC351" i="4"/>
  <c r="BC343" i="4"/>
  <c r="BC335" i="4"/>
  <c r="BC327" i="4"/>
  <c r="BC319" i="4"/>
  <c r="BC311" i="4"/>
  <c r="BC303" i="4"/>
  <c r="BC295" i="4"/>
  <c r="BC287" i="4"/>
  <c r="BC279" i="4"/>
  <c r="BC271" i="4"/>
  <c r="BC263" i="4"/>
  <c r="BC255" i="4"/>
  <c r="BC247" i="4"/>
  <c r="BC239" i="4"/>
  <c r="BC231" i="4"/>
  <c r="BC223" i="4"/>
  <c r="BC215" i="4"/>
  <c r="BC207" i="4"/>
  <c r="BC199" i="4"/>
  <c r="BC191" i="4"/>
  <c r="BC183" i="4"/>
  <c r="BC175" i="4"/>
  <c r="BC165" i="4"/>
  <c r="BC156" i="4"/>
  <c r="BC147" i="4"/>
  <c r="BC136" i="4"/>
  <c r="BC125" i="4"/>
  <c r="BC114" i="4"/>
  <c r="BC98" i="4"/>
  <c r="BC78" i="4"/>
  <c r="BD368" i="4"/>
  <c r="BD336" i="4"/>
  <c r="BD304" i="4"/>
  <c r="BD256" i="4"/>
  <c r="BD192" i="4"/>
  <c r="BD128" i="4"/>
  <c r="BE341" i="4"/>
  <c r="BE277" i="4"/>
  <c r="BE213" i="4"/>
  <c r="BE149" i="4"/>
  <c r="BE85" i="4"/>
  <c r="BC100" i="4"/>
  <c r="BC99" i="4"/>
  <c r="BC96" i="4"/>
  <c r="BC94" i="4"/>
  <c r="BC90" i="4"/>
  <c r="BC89" i="4"/>
  <c r="BC87" i="4"/>
  <c r="BC85" i="4"/>
  <c r="BC81" i="4"/>
  <c r="BC79" i="4"/>
  <c r="C39" i="4" l="1"/>
  <c r="F39" i="4" s="1"/>
  <c r="C40" i="4"/>
  <c r="W3" i="4" l="1"/>
  <c r="F40" i="4"/>
  <c r="BE5" i="2"/>
  <c r="BE4" i="2"/>
  <c r="BE3" i="2"/>
  <c r="BE2" i="2"/>
  <c r="BD35" i="2"/>
  <c r="BD36" i="2"/>
  <c r="BD37" i="2"/>
  <c r="BD38" i="2"/>
  <c r="BD39" i="2"/>
  <c r="BD40" i="2"/>
  <c r="BD41" i="2"/>
  <c r="BD34" i="2"/>
  <c r="BD27" i="2"/>
  <c r="BD28" i="2"/>
  <c r="BD29" i="2"/>
  <c r="BD30" i="2"/>
  <c r="BD31" i="2"/>
  <c r="BD32" i="2"/>
  <c r="BD33" i="2"/>
  <c r="BD26" i="2"/>
  <c r="BD25" i="2"/>
  <c r="BD24" i="2"/>
  <c r="BD23" i="2"/>
  <c r="BD22" i="2"/>
  <c r="BD21" i="2"/>
  <c r="BD20" i="2"/>
  <c r="BD19" i="2"/>
  <c r="BD18" i="2"/>
  <c r="BD17" i="2"/>
  <c r="BD16" i="2"/>
  <c r="BD15" i="2"/>
  <c r="BD14" i="2"/>
  <c r="BD13" i="2"/>
  <c r="BD12" i="2"/>
  <c r="BD11" i="2"/>
  <c r="BD10" i="2"/>
  <c r="BD9" i="2"/>
  <c r="BD8" i="2"/>
  <c r="BD7" i="2"/>
  <c r="BD6" i="2"/>
  <c r="BD5" i="2"/>
  <c r="BD4" i="2"/>
  <c r="BD3" i="2"/>
  <c r="BD2" i="2"/>
  <c r="B9" i="4"/>
  <c r="B22" i="4"/>
  <c r="B43" i="4"/>
  <c r="B56" i="4"/>
  <c r="C66" i="4"/>
  <c r="F66" i="4" s="1"/>
  <c r="B66" i="4"/>
  <c r="C65" i="4"/>
  <c r="F65" i="4" s="1"/>
  <c r="B65" i="4"/>
  <c r="C64" i="4"/>
  <c r="F64" i="4" s="1"/>
  <c r="B64" i="4"/>
  <c r="C63" i="4"/>
  <c r="B63" i="4"/>
  <c r="C62" i="4"/>
  <c r="F62" i="4" s="1"/>
  <c r="B62" i="4"/>
  <c r="C61" i="4"/>
  <c r="F61" i="4" s="1"/>
  <c r="B61" i="4"/>
  <c r="C60" i="4"/>
  <c r="F60" i="4" s="1"/>
  <c r="B60" i="4"/>
  <c r="C59" i="4"/>
  <c r="E59" i="4" s="1"/>
  <c r="B59" i="4"/>
  <c r="C38" i="4"/>
  <c r="F38" i="4" s="1"/>
  <c r="C37" i="4"/>
  <c r="F37" i="4" s="1"/>
  <c r="C36" i="4"/>
  <c r="F36" i="4" s="1"/>
  <c r="C35" i="4"/>
  <c r="F35" i="4" s="1"/>
  <c r="C34" i="4"/>
  <c r="F34" i="4" s="1"/>
  <c r="C33" i="4"/>
  <c r="C32" i="4"/>
  <c r="C31" i="4"/>
  <c r="F31" i="4" s="1"/>
  <c r="C30" i="4"/>
  <c r="F30" i="4" s="1"/>
  <c r="C29" i="4"/>
  <c r="C28" i="4"/>
  <c r="C27" i="4"/>
  <c r="F27" i="4" s="1"/>
  <c r="C26" i="4"/>
  <c r="F26" i="4" s="1"/>
  <c r="C25" i="4"/>
  <c r="C53" i="4"/>
  <c r="F53" i="4" s="1"/>
  <c r="C52" i="4"/>
  <c r="F52" i="4" s="1"/>
  <c r="C51" i="4"/>
  <c r="C50" i="4"/>
  <c r="C49" i="4"/>
  <c r="F49" i="4" s="1"/>
  <c r="C48" i="4"/>
  <c r="E48" i="4" s="1"/>
  <c r="C47" i="4"/>
  <c r="C46" i="4"/>
  <c r="B53" i="4"/>
  <c r="B52" i="4"/>
  <c r="B51" i="4"/>
  <c r="B50" i="4"/>
  <c r="B49" i="4"/>
  <c r="B48" i="4"/>
  <c r="B47" i="4"/>
  <c r="B46" i="4"/>
  <c r="C19" i="4"/>
  <c r="F19" i="4" s="1"/>
  <c r="C18" i="4"/>
  <c r="F18" i="4" s="1"/>
  <c r="C17" i="4"/>
  <c r="F17" i="4" s="1"/>
  <c r="C16" i="4"/>
  <c r="C15" i="4"/>
  <c r="C14" i="4"/>
  <c r="F14" i="4" s="1"/>
  <c r="C13" i="4"/>
  <c r="C12" i="4"/>
  <c r="B40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L61" i="1"/>
  <c r="J65" i="1"/>
  <c r="J64" i="1"/>
  <c r="P66" i="1"/>
  <c r="O66" i="1"/>
  <c r="N66" i="1"/>
  <c r="M66" i="1"/>
  <c r="K66" i="1"/>
  <c r="I66" i="1"/>
  <c r="H66" i="1"/>
  <c r="G66" i="1"/>
  <c r="F66" i="1"/>
  <c r="E66" i="1"/>
  <c r="P52" i="1"/>
  <c r="O52" i="1"/>
  <c r="N52" i="1"/>
  <c r="M52" i="1"/>
  <c r="L52" i="1"/>
  <c r="K52" i="1"/>
  <c r="J52" i="1"/>
  <c r="I52" i="1"/>
  <c r="H52" i="1"/>
  <c r="G52" i="1"/>
  <c r="F52" i="1"/>
  <c r="E52" i="1"/>
  <c r="P38" i="1"/>
  <c r="O38" i="1"/>
  <c r="N38" i="1"/>
  <c r="M38" i="1"/>
  <c r="L38" i="1"/>
  <c r="K38" i="1"/>
  <c r="J38" i="1"/>
  <c r="I38" i="1"/>
  <c r="H38" i="1"/>
  <c r="G38" i="1"/>
  <c r="F38" i="1"/>
  <c r="E38" i="1"/>
  <c r="P17" i="1"/>
  <c r="O17" i="1"/>
  <c r="N17" i="1"/>
  <c r="M17" i="1"/>
  <c r="L17" i="1"/>
  <c r="K17" i="1"/>
  <c r="J17" i="1"/>
  <c r="I17" i="1"/>
  <c r="H17" i="1"/>
  <c r="G17" i="1"/>
  <c r="F17" i="1"/>
  <c r="E17" i="1"/>
  <c r="Q64" i="1" l="1"/>
  <c r="Q65" i="1"/>
  <c r="L66" i="1"/>
  <c r="Q61" i="1"/>
  <c r="E60" i="4"/>
  <c r="E63" i="4"/>
  <c r="F48" i="4"/>
  <c r="G48" i="4" s="1"/>
  <c r="E49" i="4"/>
  <c r="G49" i="4" s="1"/>
  <c r="E50" i="4"/>
  <c r="E51" i="4"/>
  <c r="E52" i="4"/>
  <c r="G52" i="4" s="1"/>
  <c r="E46" i="4"/>
  <c r="E47" i="4"/>
  <c r="E38" i="4"/>
  <c r="G38" i="4" s="1"/>
  <c r="E30" i="4"/>
  <c r="G30" i="4" s="1"/>
  <c r="E37" i="4"/>
  <c r="G37" i="4" s="1"/>
  <c r="E29" i="4"/>
  <c r="E36" i="4"/>
  <c r="G36" i="4" s="1"/>
  <c r="E28" i="4"/>
  <c r="E35" i="4"/>
  <c r="G35" i="4" s="1"/>
  <c r="E27" i="4"/>
  <c r="G27" i="4" s="1"/>
  <c r="E34" i="4"/>
  <c r="G34" i="4" s="1"/>
  <c r="E26" i="4"/>
  <c r="G26" i="4" s="1"/>
  <c r="E33" i="4"/>
  <c r="E40" i="4"/>
  <c r="G40" i="4" s="1"/>
  <c r="E32" i="4"/>
  <c r="E39" i="4"/>
  <c r="G39" i="4" s="1"/>
  <c r="E31" i="4"/>
  <c r="G31" i="4" s="1"/>
  <c r="E25" i="4"/>
  <c r="E14" i="4"/>
  <c r="G14" i="4" s="1"/>
  <c r="E13" i="4"/>
  <c r="E19" i="4"/>
  <c r="G19" i="4" s="1"/>
  <c r="E18" i="4"/>
  <c r="G18" i="4" s="1"/>
  <c r="E17" i="4"/>
  <c r="G17" i="4" s="1"/>
  <c r="E16" i="4"/>
  <c r="E15" i="4"/>
  <c r="E12" i="4"/>
  <c r="F13" i="4"/>
  <c r="F28" i="4"/>
  <c r="F32" i="4"/>
  <c r="F46" i="4"/>
  <c r="F50" i="4"/>
  <c r="F59" i="4"/>
  <c r="F63" i="4"/>
  <c r="F16" i="4"/>
  <c r="G16" i="4" s="1"/>
  <c r="F12" i="4"/>
  <c r="F25" i="4"/>
  <c r="F29" i="4"/>
  <c r="F33" i="4"/>
  <c r="F47" i="4"/>
  <c r="F51" i="4"/>
  <c r="G51" i="4" s="1"/>
  <c r="F15" i="4"/>
  <c r="E64" i="4"/>
  <c r="G64" i="4" s="1"/>
  <c r="E53" i="4"/>
  <c r="G53" i="4" s="1"/>
  <c r="E61" i="4"/>
  <c r="G61" i="4" s="1"/>
  <c r="E65" i="4"/>
  <c r="G65" i="4" s="1"/>
  <c r="E62" i="4"/>
  <c r="G62" i="4" s="1"/>
  <c r="E66" i="4"/>
  <c r="G66" i="4" s="1"/>
  <c r="G60" i="4"/>
  <c r="Q17" i="1"/>
  <c r="V10" i="1" s="1"/>
  <c r="H4" i="1"/>
  <c r="G4" i="1"/>
  <c r="P4" i="1"/>
  <c r="O4" i="1"/>
  <c r="L4" i="1"/>
  <c r="Q52" i="1"/>
  <c r="V45" i="1" s="1"/>
  <c r="K4" i="1"/>
  <c r="J66" i="1"/>
  <c r="J4" i="1" s="1"/>
  <c r="E4" i="1"/>
  <c r="I4" i="1"/>
  <c r="M4" i="1"/>
  <c r="F4" i="1"/>
  <c r="N4" i="1"/>
  <c r="Q38" i="1"/>
  <c r="V13" i="4" l="1"/>
  <c r="V17" i="4" s="1"/>
  <c r="V19" i="4" s="1"/>
  <c r="V18" i="4" s="1"/>
  <c r="V4" i="1"/>
  <c r="V3" i="1" s="1"/>
  <c r="V11" i="1"/>
  <c r="G63" i="4"/>
  <c r="G59" i="4"/>
  <c r="K60" i="4"/>
  <c r="F67" i="4"/>
  <c r="E67" i="4"/>
  <c r="J60" i="4"/>
  <c r="G50" i="4"/>
  <c r="K47" i="4"/>
  <c r="P3" i="4"/>
  <c r="E54" i="4"/>
  <c r="J47" i="4"/>
  <c r="G46" i="4"/>
  <c r="G33" i="4"/>
  <c r="G29" i="4"/>
  <c r="G28" i="4"/>
  <c r="K26" i="4"/>
  <c r="G32" i="4"/>
  <c r="G15" i="4"/>
  <c r="G13" i="4"/>
  <c r="G12" i="4"/>
  <c r="K14" i="4"/>
  <c r="G47" i="4"/>
  <c r="J3" i="4"/>
  <c r="AL2" i="39" s="1" a="1"/>
  <c r="AL2" i="39" s="1"/>
  <c r="S3" i="4"/>
  <c r="AS2" i="39" s="1" a="1"/>
  <c r="AS2" i="39" s="1"/>
  <c r="M3" i="4"/>
  <c r="AN2" i="39" s="1" a="1"/>
  <c r="AN2" i="39" s="1"/>
  <c r="AN14" i="39" s="1"/>
  <c r="G25" i="4"/>
  <c r="E20" i="4"/>
  <c r="J14" i="4" s="1"/>
  <c r="E41" i="4"/>
  <c r="J26" i="4"/>
  <c r="Y4" i="1"/>
  <c r="Y3" i="1" s="1"/>
  <c r="V24" i="1"/>
  <c r="V26" i="1"/>
  <c r="V25" i="1" s="1"/>
  <c r="V47" i="1"/>
  <c r="V46" i="1" s="1"/>
  <c r="Q66" i="1"/>
  <c r="V61" i="1" s="1"/>
  <c r="V60" i="1" s="1"/>
  <c r="Q4" i="1"/>
  <c r="AL14" i="39" l="1"/>
  <c r="AQ14" i="39" s="1"/>
  <c r="AQ2" i="39"/>
  <c r="AL22" i="39"/>
  <c r="AL23" i="39" s="1"/>
  <c r="AL20" i="39"/>
  <c r="AL24" i="39"/>
  <c r="AS14" i="39"/>
  <c r="V3" i="4"/>
  <c r="J6" i="4"/>
  <c r="J5" i="4" s="1"/>
  <c r="J16" i="4"/>
  <c r="J15" i="4" s="1"/>
  <c r="V15" i="4"/>
  <c r="V14" i="4" s="1"/>
  <c r="M6" i="4"/>
  <c r="M5" i="4" s="1"/>
  <c r="N6" i="4" a="1"/>
  <c r="N6" i="4" s="1"/>
  <c r="J31" i="4" s="1"/>
  <c r="K6" i="4" a="1"/>
  <c r="K6" i="4" s="1"/>
  <c r="J19" i="4" s="1"/>
  <c r="J17" i="4"/>
  <c r="J63" i="4"/>
  <c r="S6" i="4"/>
  <c r="S5" i="4" s="1"/>
  <c r="T6" i="4" a="1"/>
  <c r="T6" i="4" s="1"/>
  <c r="J65" i="4" s="1"/>
  <c r="J62" i="4"/>
  <c r="J61" i="4" s="1"/>
  <c r="J50" i="4"/>
  <c r="J49" i="4"/>
  <c r="J48" i="4" s="1"/>
  <c r="P6" i="4"/>
  <c r="P5" i="4" s="1"/>
  <c r="Q6" i="4" a="1"/>
  <c r="Q6" i="4" s="1"/>
  <c r="J52" i="4" s="1"/>
  <c r="J29" i="4"/>
  <c r="S26" i="4"/>
  <c r="S25" i="4" s="1"/>
  <c r="V6" i="4"/>
  <c r="V5" i="4" s="1"/>
  <c r="K35" i="4"/>
  <c r="J35" i="4"/>
  <c r="J28" i="4"/>
  <c r="J27" i="4" s="1"/>
  <c r="AB4" i="1"/>
  <c r="AB3" i="1" s="1"/>
  <c r="V59" i="1"/>
  <c r="J36" i="4" l="1"/>
  <c r="K36" i="4"/>
  <c r="K37" i="4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<sst xmlns="http://schemas.openxmlformats.org/spreadsheetml/2006/main" count="1400" uniqueCount="135">
  <si>
    <t>Jan</t>
  </si>
  <si>
    <t>Mar</t>
  </si>
  <si>
    <t>Jun</t>
  </si>
  <si>
    <t>Jul</t>
  </si>
  <si>
    <t>Nov</t>
  </si>
  <si>
    <t>Total</t>
  </si>
  <si>
    <t>✓</t>
  </si>
  <si>
    <t>Date</t>
  </si>
  <si>
    <t>Salário</t>
  </si>
  <si>
    <t>Salário Cônjuge</t>
  </si>
  <si>
    <t>Dividendos</t>
  </si>
  <si>
    <t>Reembolsos</t>
  </si>
  <si>
    <t>Presentes</t>
  </si>
  <si>
    <t>Aluguéis</t>
  </si>
  <si>
    <t>Juros</t>
  </si>
  <si>
    <t>Receitas</t>
  </si>
  <si>
    <t>Categorias</t>
  </si>
  <si>
    <t>Renda Extra</t>
  </si>
  <si>
    <t>Fontes de Renda</t>
  </si>
  <si>
    <t>Categorias de Despesas</t>
  </si>
  <si>
    <t>Casa</t>
  </si>
  <si>
    <t>Alimentação</t>
  </si>
  <si>
    <t>Utilidades</t>
  </si>
  <si>
    <t>Seguro</t>
  </si>
  <si>
    <t>Educação</t>
  </si>
  <si>
    <t>Entretenimento</t>
  </si>
  <si>
    <t>Roupas</t>
  </si>
  <si>
    <t>Cuidados Pessoais</t>
  </si>
  <si>
    <t>Doações</t>
  </si>
  <si>
    <t>Lazer</t>
  </si>
  <si>
    <t>Animal de Estimação</t>
  </si>
  <si>
    <t>Transporte</t>
  </si>
  <si>
    <t>Empréstimo Estudantil</t>
  </si>
  <si>
    <t>Cartão de Crédito</t>
  </si>
  <si>
    <t>Dívidas</t>
  </si>
  <si>
    <t>Categorias de Dívidas</t>
  </si>
  <si>
    <t>Financiamento Carro</t>
  </si>
  <si>
    <t>Financiamento Apto</t>
  </si>
  <si>
    <t>Consórcio</t>
  </si>
  <si>
    <t>Empréstimo</t>
  </si>
  <si>
    <t>Investimentos</t>
  </si>
  <si>
    <t>Categorias de Investimentos</t>
  </si>
  <si>
    <t>Reserva de Emergência</t>
  </si>
  <si>
    <t>Previdência</t>
  </si>
  <si>
    <t>Fundos Imobiliários</t>
  </si>
  <si>
    <t>Ações</t>
  </si>
  <si>
    <t>Renda Fixa</t>
  </si>
  <si>
    <t>Orçamento Anual</t>
  </si>
  <si>
    <t>Sem Alocação</t>
  </si>
  <si>
    <t>Fev</t>
  </si>
  <si>
    <t>Abr</t>
  </si>
  <si>
    <t>Mai</t>
  </si>
  <si>
    <t>Ago</t>
  </si>
  <si>
    <t>Set</t>
  </si>
  <si>
    <t>Out</t>
  </si>
  <si>
    <t>Dez</t>
  </si>
  <si>
    <t>Despesas como % da Receita</t>
  </si>
  <si>
    <t>Pagamento de Dívidas como % da Receita</t>
  </si>
  <si>
    <t>Investimentos como % da Receita</t>
  </si>
  <si>
    <t>Metas de Recetas</t>
  </si>
  <si>
    <t>Fontes de Receitas</t>
  </si>
  <si>
    <t>Receita Total</t>
  </si>
  <si>
    <t>Orçamento de Despesas</t>
  </si>
  <si>
    <t>Viagens</t>
  </si>
  <si>
    <t>Streaming</t>
  </si>
  <si>
    <t>Agiota</t>
  </si>
  <si>
    <t>Financiamento Lote</t>
  </si>
  <si>
    <t>Visão Geral das Dívidas</t>
  </si>
  <si>
    <t>Visão Geral das Despesas</t>
  </si>
  <si>
    <t>Dívidas Totais no Ano</t>
  </si>
  <si>
    <t>Depesas Totais no Ano</t>
  </si>
  <si>
    <t>Pagamento de Dívidas</t>
  </si>
  <si>
    <t>CDB Bradesco</t>
  </si>
  <si>
    <t>CDB Itaú</t>
  </si>
  <si>
    <t>Imóveis</t>
  </si>
  <si>
    <t>Visão Geral dos Investimentos</t>
  </si>
  <si>
    <t>Investimentos Totais no Ano</t>
  </si>
  <si>
    <t>Visão Geral das Receitas</t>
  </si>
  <si>
    <t>Receitas no Ano</t>
  </si>
  <si>
    <t>Despesas</t>
  </si>
  <si>
    <t>Tipo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</si>
  <si>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</si>
  <si>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</si>
  <si>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</si>
  <si>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</si>
  <si>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</si>
  <si>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</si>
  <si>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</si>
  <si>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</si>
  <si>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</si>
  <si>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</si>
  <si>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</si>
  <si>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</si>
  <si>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Dashboard Mensal</t>
  </si>
  <si>
    <t>Abaixo da Meta</t>
  </si>
  <si>
    <t>Acima da Meta</t>
  </si>
  <si>
    <t>Abaixo da meta neste mês</t>
  </si>
  <si>
    <t>Acima da meta neste mês</t>
  </si>
  <si>
    <t>Na meta neste mês</t>
  </si>
  <si>
    <t>Despesa Total</t>
  </si>
  <si>
    <t>Pagamento de Dívidas Total</t>
  </si>
  <si>
    <t>Invetimentos Totais</t>
  </si>
  <si>
    <t>Não Alocado</t>
  </si>
  <si>
    <t>da Receita Total</t>
  </si>
  <si>
    <t>Categoria</t>
  </si>
  <si>
    <t>Meta</t>
  </si>
  <si>
    <t>Realizado</t>
  </si>
  <si>
    <t>Dif</t>
  </si>
  <si>
    <t>Receita com Salário</t>
  </si>
  <si>
    <t>Outras Receitas</t>
  </si>
  <si>
    <t>Orçado</t>
  </si>
  <si>
    <t>Videogame</t>
  </si>
  <si>
    <t>Despesas no mês</t>
  </si>
  <si>
    <t>Categorias Abaixo</t>
  </si>
  <si>
    <t>Categorias Acima</t>
  </si>
  <si>
    <t>Pagamento de Dívidas no mês</t>
  </si>
  <si>
    <t>Investimentos no Mês</t>
  </si>
  <si>
    <t>Transações</t>
  </si>
  <si>
    <t>Data</t>
  </si>
  <si>
    <t>Descrição</t>
  </si>
  <si>
    <t>Valor</t>
  </si>
  <si>
    <t>Notas</t>
  </si>
  <si>
    <t>Gastos por Dia</t>
  </si>
  <si>
    <t>% da Recita alocada para Despesas</t>
  </si>
  <si>
    <t>Meses</t>
  </si>
  <si>
    <t>Receita</t>
  </si>
  <si>
    <t>Despesa</t>
  </si>
  <si>
    <t>Soma</t>
  </si>
  <si>
    <t>Diferença</t>
  </si>
  <si>
    <t>Orçamento</t>
  </si>
  <si>
    <t>Hoje</t>
  </si>
  <si>
    <t>Orçamento/Despesa</t>
  </si>
  <si>
    <t>Faltante</t>
  </si>
  <si>
    <t>Média Mensal Investimentos</t>
  </si>
  <si>
    <t>Presentes Receitas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</si>
</sst>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5" formatCode="&quot;R$&quot;\ #,##0;\-&quot;R$&quot;\ #,##0"/>
    <numFmt numFmtId="44" formatCode="_-&quot;R$&quot;\ * #,##0.00_-;\-&quot;R$&quot;\ * #,##0.00_-;_-&quot;R$&quot;\ * &quot;-&quot;??_-;_-@_-"/>
    <numFmt numFmtId="164" formatCode="&quot;$&quot;#,##0_);\(&quot;$&quot;#,##0\)"/>
    <numFmt numFmtId="165" formatCode="&quot;$&quot;#,##0.00_);\(&quot;$&quot;#,##0.00\)"/>
    <numFmt numFmtId="166" formatCode="_(* #,##0.00_);_(* \(#,##0.00\);_(* &quot;-&quot;??_);_(@_)"/>
    <numFmt numFmtId="167" formatCode="&quot;$&quot;#,##0;[Red]&quot;$&quot;#,##0"/>
    <numFmt numFmtId="168" formatCode="&quot;R$&quot;#,##0_);\(&quot;$&quot;#.##0\)"/>
    <numFmt numFmtId="169" formatCode="&quot;R$&quot;#,##0_);\(&quot;$&quot;#,##0\)"/>
    <numFmt numFmtId="170" formatCode="&quot;R$&quot;#,##0.00_);\(&quot;$&quot;#,##0.00\)"/>
    <numFmt numFmtId="171" formatCode="&quot;R$ &quot;#,##0_);\(&quot;$&quot;#,##0\)"/>
    <numFmt numFmtId="172" formatCode="&quot;R$&quot;\ #,##0_);\(&quot;$&quot;#,##0\)"/>
    <numFmt numFmtId="173" formatCode="&quot;R$ &quot;#,##0;[Red]&quot;$&quot;#,##0"/>
    <numFmt numFmtId="174" formatCode="&quot;R$&quot;\ #,##0.00"/>
    <numFmt numFmtId="175" formatCode="[$-F800]dddd\,\ mmmm\ dd\,\ yyyy"/>
    <numFmt numFmtId="176" formatCode="0.0%"/>
  </numFmts>
  <fonts count="9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8"/>
      <color rgb="FF7030A0"/>
      <name val="Arial"/>
      <family val="2"/>
    </font>
    <font>
      <b/>
      <sz val="11"/>
      <color rgb="FF007E5B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7"/>
      <color theme="0"/>
      <name val="Arial"/>
      <family val="2"/>
    </font>
    <font>
      <b/>
      <sz val="20"/>
      <color theme="0"/>
      <name val="Arial"/>
      <family val="2"/>
    </font>
    <font>
      <b/>
      <sz val="12"/>
      <color rgb="FF007E5B"/>
      <name val="Arial"/>
      <family val="2"/>
    </font>
    <font>
      <b/>
      <sz val="11"/>
      <color rgb="FF111A37"/>
      <name val="Arial"/>
      <family val="2"/>
    </font>
    <font>
      <b/>
      <sz val="11"/>
      <color rgb="FF7030A0"/>
      <name val="Arial"/>
      <family val="2"/>
    </font>
    <font>
      <b/>
      <sz val="7"/>
      <color theme="0"/>
      <name val="Arial"/>
      <family val="2"/>
    </font>
    <font>
      <b/>
      <sz val="11"/>
      <color rgb="FFFFC000"/>
      <name val="Arial"/>
      <family val="2"/>
    </font>
    <font>
      <b/>
      <sz val="11"/>
      <color rgb="FFCD154E"/>
      <name val="Arial"/>
      <family val="2"/>
    </font>
    <font>
      <b/>
      <sz val="7"/>
      <color rgb="FFCD154E"/>
      <name val="Arial"/>
      <family val="2"/>
    </font>
    <font>
      <b/>
      <sz val="10"/>
      <color rgb="FFFFC000"/>
      <name val="Arial"/>
      <family val="2"/>
    </font>
    <font>
      <sz val="8.5"/>
      <color theme="0"/>
      <name val="Arial"/>
      <family val="2"/>
    </font>
    <font>
      <b/>
      <sz val="8.5"/>
      <color theme="0"/>
      <name val="Arial"/>
      <family val="2"/>
    </font>
    <font>
      <b/>
      <sz val="8.5"/>
      <color rgb="FF007E5B"/>
      <name val="Arial"/>
      <family val="2"/>
    </font>
    <font>
      <b/>
      <sz val="10.5"/>
      <color theme="0"/>
      <name val="Arial"/>
      <family val="2"/>
    </font>
    <font>
      <sz val="8"/>
      <color rgb="FFCD154E"/>
      <name val="Arial"/>
      <family val="2"/>
    </font>
    <font>
      <sz val="8"/>
      <color rgb="FFFFC000"/>
      <name val="Arial"/>
      <family val="2"/>
    </font>
    <font>
      <sz val="35"/>
      <color theme="0"/>
      <name val="Arial"/>
      <family val="2"/>
    </font>
    <font>
      <b/>
      <sz val="11"/>
      <color theme="5" tint="0.39997558519241921"/>
      <name val="Arial"/>
      <family val="2"/>
    </font>
    <font>
      <sz val="9"/>
      <color rgb="FF111A37"/>
      <name val="Arial"/>
      <family val="2"/>
    </font>
    <font>
      <b/>
      <sz val="9"/>
      <color rgb="FF111A37"/>
      <name val="Arial"/>
      <family val="2"/>
    </font>
    <font>
      <sz val="13"/>
      <color theme="0"/>
      <name val="Arial"/>
      <family val="2"/>
    </font>
    <font>
      <sz val="35"/>
      <color rgb="FFFF4A00"/>
      <name val="Arial"/>
      <family val="2"/>
    </font>
    <font>
      <b/>
      <sz val="11"/>
      <color rgb="FFFF4A00"/>
      <name val="Arial"/>
      <family val="2"/>
    </font>
    <font>
      <b/>
      <sz val="8"/>
      <color rgb="FFFF4A00"/>
      <name val="Arial"/>
      <family val="2"/>
    </font>
    <font>
      <sz val="11"/>
      <color rgb="FF00B050"/>
      <name val="Playbill"/>
      <family val="5"/>
    </font>
    <font>
      <b/>
      <sz val="12"/>
      <color rgb="FF00B050"/>
      <name val="Arial"/>
      <family val="2"/>
    </font>
    <font>
      <sz val="11"/>
      <color rgb="FFCD154E"/>
      <name val="Playbill"/>
      <family val="5"/>
    </font>
    <font>
      <sz val="8"/>
      <color rgb="FF111A37"/>
      <name val="Arial"/>
      <family val="2"/>
    </font>
    <font>
      <b/>
      <sz val="8"/>
      <color theme="0"/>
      <name val="Hind Jalandhar SemiBold"/>
    </font>
    <font>
      <b/>
      <sz val="11"/>
      <color theme="0"/>
      <name val="Hind Jalandhar SemiBold"/>
    </font>
    <font>
      <b/>
      <sz val="11"/>
      <color rgb="FFFF0000"/>
      <name val="Playbill"/>
      <family val="5"/>
    </font>
    <font>
      <b/>
      <sz val="11"/>
      <color rgb="FF0A0F20"/>
      <name val="Arial"/>
      <family val="2"/>
    </font>
    <font>
      <b/>
      <sz val="10"/>
      <color theme="0"/>
      <name val="Verdana"/>
      <family val="2"/>
    </font>
    <font>
      <b/>
      <sz val="10"/>
      <color rgb="FF007E5B"/>
      <name val="Verdana"/>
      <family val="2"/>
    </font>
    <font>
      <b/>
      <sz val="10"/>
      <color rgb="FFCD154E"/>
      <name val="Arial"/>
      <family val="2"/>
    </font>
    <font>
      <b/>
      <sz val="16"/>
      <color rgb="FF00FE2A"/>
      <name val="Playbill"/>
      <family val="5"/>
    </font>
    <font>
      <b/>
      <sz val="8.5"/>
      <color rgb="FF00FE2A"/>
      <name val="Arial"/>
      <family val="2"/>
    </font>
    <font>
      <b/>
      <sz val="10"/>
      <color rgb="FFFF0101"/>
      <name val="Arial"/>
      <family val="2"/>
    </font>
    <font>
      <b/>
      <sz val="12"/>
      <color rgb="FFFF0101"/>
      <name val="Playbill"/>
      <family val="5"/>
    </font>
    <font>
      <b/>
      <sz val="11"/>
      <color rgb="FF00FE2A"/>
      <name val="Arial"/>
      <family val="2"/>
    </font>
    <font>
      <b/>
      <sz val="8.5"/>
      <color rgb="FFFF0000"/>
      <name val="Arial"/>
      <family val="2"/>
    </font>
    <font>
      <b/>
      <sz val="13"/>
      <color rgb="FFFF0000"/>
      <name val="Playbill"/>
      <family val="5"/>
    </font>
    <font>
      <b/>
      <sz val="11"/>
      <color rgb="FFFF0000"/>
      <name val="Arial"/>
      <family val="2"/>
    </font>
    <font>
      <sz val="11"/>
      <color rgb="FFFF0000"/>
      <name val="Playbill"/>
      <family val="5"/>
    </font>
    <font>
      <b/>
      <sz val="8"/>
      <color rgb="FFFF0000"/>
      <name val="Arial"/>
      <family val="2"/>
    </font>
    <font>
      <sz val="8"/>
      <color rgb="FFFF0000"/>
      <name val="Arial"/>
      <family val="2"/>
    </font>
    <font>
      <b/>
      <sz val="10.5"/>
      <color rgb="FFFF0000"/>
      <name val="Arial"/>
      <family val="2"/>
    </font>
    <font>
      <b/>
      <sz val="10.5"/>
      <color rgb="FF00FE2A"/>
      <name val="Arial"/>
      <family val="2"/>
    </font>
    <font>
      <sz val="11"/>
      <color rgb="FF00FE2A"/>
      <name val="Playbill"/>
      <family val="5"/>
    </font>
    <font>
      <b/>
      <sz val="8"/>
      <color rgb="FF00FE2A"/>
      <name val="Arial"/>
      <family val="2"/>
    </font>
    <font>
      <sz val="8"/>
      <color rgb="FF00FE2A"/>
      <name val="Arial"/>
      <family val="2"/>
    </font>
    <font>
      <b/>
      <sz val="12"/>
      <color rgb="FF00FE2A"/>
      <name val="Arial"/>
      <family val="2"/>
    </font>
    <font>
      <b/>
      <sz val="11"/>
      <color rgb="FF37ECFF"/>
      <name val="Arial"/>
      <family val="2"/>
    </font>
    <font>
      <b/>
      <sz val="8.5"/>
      <color rgb="FF37ECFF"/>
      <name val="Arial"/>
      <family val="2"/>
    </font>
    <font>
      <b/>
      <sz val="13"/>
      <color rgb="FF37ECFF"/>
      <name val="Playbill"/>
      <family val="5"/>
    </font>
    <font>
      <b/>
      <sz val="10"/>
      <color rgb="FF37ECFF"/>
      <name val="Arial"/>
      <family val="2"/>
    </font>
    <font>
      <b/>
      <sz val="12"/>
      <color rgb="FF37ECFF"/>
      <name val="Playbill"/>
      <family val="5"/>
    </font>
    <font>
      <b/>
      <sz val="12"/>
      <color rgb="FF37ECFF"/>
      <name val="Arial"/>
      <family val="2"/>
    </font>
    <font>
      <b/>
      <sz val="11"/>
      <color rgb="FFFFFF57"/>
      <name val="Arial"/>
      <family val="2"/>
    </font>
    <font>
      <b/>
      <sz val="8.5"/>
      <color rgb="FFFFFF57"/>
      <name val="Arial"/>
      <family val="2"/>
    </font>
    <font>
      <b/>
      <sz val="13"/>
      <color rgb="FFFFFF57"/>
      <name val="Playbill"/>
      <family val="5"/>
    </font>
    <font>
      <b/>
      <sz val="10"/>
      <color rgb="FFFFFF57"/>
      <name val="Arial"/>
      <family val="2"/>
    </font>
    <font>
      <b/>
      <sz val="12"/>
      <color rgb="FFFFFF57"/>
      <name val="Playbill"/>
      <family val="5"/>
    </font>
    <font>
      <b/>
      <sz val="18"/>
      <color theme="0"/>
      <name val="Arial"/>
      <family val="2"/>
    </font>
    <font>
      <b/>
      <sz val="14"/>
      <color rgb="FF00FE2A"/>
      <name val="Arial"/>
      <family val="2"/>
    </font>
    <font>
      <b/>
      <sz val="14"/>
      <color rgb="FFFF0000"/>
      <name val="Arial"/>
      <family val="2"/>
    </font>
    <font>
      <b/>
      <sz val="14"/>
      <color rgb="FF37ECFF"/>
      <name val="Arial"/>
      <family val="2"/>
    </font>
    <font>
      <b/>
      <sz val="14"/>
      <color rgb="FFFFFF57"/>
      <name val="Arial"/>
      <family val="2"/>
    </font>
    <font>
      <b/>
      <sz val="10.5"/>
      <color rgb="FF37ECFF"/>
      <name val="Arial"/>
      <family val="2"/>
    </font>
    <font>
      <b/>
      <sz val="8"/>
      <color rgb="FF37ECFF"/>
      <name val="Arial"/>
      <family val="2"/>
    </font>
    <font>
      <b/>
      <sz val="11"/>
      <color rgb="FF37ECFF"/>
      <name val="Playbill"/>
      <family val="5"/>
    </font>
    <font>
      <sz val="8"/>
      <color rgb="FF37ECFF"/>
      <name val="Arial"/>
      <family val="2"/>
    </font>
    <font>
      <sz val="11"/>
      <color rgb="FF37ECFF"/>
      <name val="Playbill"/>
      <family val="5"/>
    </font>
    <font>
      <b/>
      <sz val="10.5"/>
      <color rgb="FFFFFF57"/>
      <name val="Arial"/>
      <family val="2"/>
    </font>
    <font>
      <b/>
      <sz val="11"/>
      <color rgb="FFFFFF57"/>
      <name val="Playbill"/>
      <family val="5"/>
    </font>
    <font>
      <b/>
      <sz val="8"/>
      <color rgb="FFFFFF57"/>
      <name val="Arial"/>
      <family val="2"/>
    </font>
    <font>
      <sz val="11"/>
      <color rgb="FFFFFF57"/>
      <name val="Playbill"/>
      <family val="5"/>
    </font>
    <font>
      <sz val="8"/>
      <color rgb="FFFFFF57"/>
      <name val="Arial"/>
      <family val="2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A0F27"/>
        <bgColor indexed="64"/>
      </patternFill>
    </fill>
    <fill>
      <patternFill patternType="solid">
        <fgColor rgb="FF0A0F20"/>
        <bgColor indexed="64"/>
      </patternFill>
    </fill>
    <fill>
      <patternFill patternType="solid">
        <fgColor rgb="FF111A37"/>
        <bgColor indexed="64"/>
      </patternFill>
    </fill>
    <fill>
      <patternFill patternType="solid">
        <fgColor rgb="FFFFC00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theme="6" tint="0.59999389629810485"/>
      </bottom>
      <diagonal/>
    </border>
    <border>
      <left/>
      <right/>
      <top style="thin">
        <color rgb="FF002060"/>
      </top>
      <bottom style="thin">
        <color theme="6" tint="0.59999389629810485"/>
      </bottom>
      <diagonal/>
    </border>
    <border>
      <left/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 style="thin">
        <color rgb="FF007E5B"/>
      </top>
      <bottom/>
      <diagonal/>
    </border>
    <border>
      <left/>
      <right/>
      <top/>
      <bottom style="thin">
        <color rgb="FF007E5B"/>
      </bottom>
      <diagonal/>
    </border>
    <border>
      <left style="thin">
        <color rgb="FF33404F"/>
      </left>
      <right style="thin">
        <color rgb="FF33404F"/>
      </right>
      <top style="thin">
        <color rgb="FF33404F"/>
      </top>
      <bottom style="thin">
        <color rgb="FF33404F"/>
      </bottom>
      <diagonal/>
    </border>
    <border>
      <left style="thin">
        <color rgb="FF33404F"/>
      </left>
      <right/>
      <top style="thin">
        <color rgb="FF007E5B"/>
      </top>
      <bottom style="thin">
        <color rgb="FF33404F"/>
      </bottom>
      <diagonal/>
    </border>
    <border>
      <left style="thin">
        <color rgb="FF33404F"/>
      </left>
      <right style="thin">
        <color rgb="FF33404F"/>
      </right>
      <top style="thin">
        <color rgb="FF4F2270"/>
      </top>
      <bottom style="thin">
        <color rgb="FF33404F"/>
      </bottom>
      <diagonal/>
    </border>
    <border>
      <left/>
      <right/>
      <top/>
      <bottom style="thin">
        <color rgb="FFFFC000"/>
      </bottom>
      <diagonal/>
    </border>
    <border>
      <left style="thin">
        <color rgb="FF33404F"/>
      </left>
      <right style="thin">
        <color rgb="FF33404F"/>
      </right>
      <top/>
      <bottom style="thin">
        <color rgb="FF33404F"/>
      </bottom>
      <diagonal/>
    </border>
    <border>
      <left style="thin">
        <color rgb="FF33404F"/>
      </left>
      <right style="thin">
        <color rgb="FF33404F"/>
      </right>
      <top style="thin">
        <color rgb="FFCD154E"/>
      </top>
      <bottom style="thin">
        <color rgb="FF33404F"/>
      </bottom>
      <diagonal/>
    </border>
    <border>
      <left/>
      <right/>
      <top style="thin">
        <color rgb="FFCD154E"/>
      </top>
      <bottom style="thin">
        <color rgb="FFCD154E"/>
      </bottom>
      <diagonal/>
    </border>
    <border>
      <left/>
      <right/>
      <top/>
      <bottom style="thin">
        <color rgb="FF7030A0"/>
      </bottom>
      <diagonal/>
    </border>
    <border>
      <left/>
      <right/>
      <top style="thin">
        <color rgb="FF7030A0"/>
      </top>
      <bottom style="thin">
        <color rgb="FF7030A0"/>
      </bottom>
      <diagonal/>
    </border>
    <border>
      <left style="thin">
        <color rgb="FF0A0F20"/>
      </left>
      <right/>
      <top/>
      <bottom/>
      <diagonal/>
    </border>
    <border>
      <left style="thin">
        <color theme="7" tint="-0.249977111117893"/>
      </left>
      <right style="thin">
        <color theme="7" tint="-0.249977111117893"/>
      </right>
      <top style="thin">
        <color theme="7" tint="-0.249977111117893"/>
      </top>
      <bottom style="thin">
        <color theme="7" tint="-0.249977111117893"/>
      </bottom>
      <diagonal/>
    </border>
    <border>
      <left/>
      <right style="thin">
        <color theme="3" tint="-0.499984740745262"/>
      </right>
      <top/>
      <bottom/>
      <diagonal/>
    </border>
    <border>
      <left/>
      <right/>
      <top style="thin">
        <color theme="3" tint="-0.499984740745262"/>
      </top>
      <bottom/>
      <diagonal/>
    </border>
    <border>
      <left style="thin">
        <color theme="3" tint="-0.499984740745262"/>
      </left>
      <right/>
      <top/>
      <bottom/>
      <diagonal/>
    </border>
    <border>
      <left style="thin">
        <color rgb="FF33404F"/>
      </left>
      <right style="thin">
        <color rgb="FF33404F"/>
      </right>
      <top style="thin">
        <color rgb="FF33404F"/>
      </top>
      <bottom/>
      <diagonal/>
    </border>
    <border>
      <left style="thin">
        <color rgb="FF33404F"/>
      </left>
      <right style="thin">
        <color theme="4" tint="0.39997558519241921"/>
      </right>
      <top style="thin">
        <color rgb="FF007E5B"/>
      </top>
      <bottom style="thin">
        <color rgb="FF33404F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/>
      <right/>
      <top/>
      <bottom style="thin">
        <color theme="5" tint="0.39997558519241921"/>
      </bottom>
      <diagonal/>
    </border>
    <border>
      <left/>
      <right/>
      <top style="thin">
        <color theme="5" tint="0.39997558519241921"/>
      </top>
      <bottom style="medium">
        <color rgb="FF111A37"/>
      </bottom>
      <diagonal/>
    </border>
    <border>
      <left/>
      <right/>
      <top style="medium">
        <color rgb="FF111A37"/>
      </top>
      <bottom style="medium">
        <color rgb="FF111A37"/>
      </bottom>
      <diagonal/>
    </border>
    <border>
      <left style="thin">
        <color rgb="FF0A0F20"/>
      </left>
      <right style="thin">
        <color rgb="FF0A0F20"/>
      </right>
      <top style="medium">
        <color rgb="FF111A37"/>
      </top>
      <bottom style="medium">
        <color rgb="FF111A37"/>
      </bottom>
      <diagonal/>
    </border>
    <border>
      <left style="thin">
        <color rgb="FF0A0F20"/>
      </left>
      <right/>
      <top style="medium">
        <color rgb="FF111A37"/>
      </top>
      <bottom style="medium">
        <color rgb="FF111A37"/>
      </bottom>
      <diagonal/>
    </border>
    <border>
      <left/>
      <right style="thin">
        <color rgb="FF0A0F20"/>
      </right>
      <top style="medium">
        <color rgb="FF111A37"/>
      </top>
      <bottom style="medium">
        <color rgb="FF111A37"/>
      </bottom>
      <diagonal/>
    </border>
    <border>
      <left/>
      <right/>
      <top/>
      <bottom style="hair">
        <color rgb="FF00FE2A"/>
      </bottom>
      <diagonal/>
    </border>
    <border>
      <left/>
      <right/>
      <top style="hair">
        <color rgb="FF00FE2A"/>
      </top>
      <bottom style="hair">
        <color rgb="FF00FE2A"/>
      </bottom>
      <diagonal/>
    </border>
    <border>
      <left/>
      <right/>
      <top/>
      <bottom style="hair">
        <color rgb="FFFF0101"/>
      </bottom>
      <diagonal/>
    </border>
    <border>
      <left/>
      <right/>
      <top style="hair">
        <color rgb="FFFF0101"/>
      </top>
      <bottom style="hair">
        <color rgb="FFFF0101"/>
      </bottom>
      <diagonal/>
    </border>
    <border>
      <left/>
      <right/>
      <top/>
      <bottom style="hair">
        <color rgb="FF37ECFF"/>
      </bottom>
      <diagonal/>
    </border>
    <border>
      <left/>
      <right/>
      <top style="hair">
        <color rgb="FF37ECFF"/>
      </top>
      <bottom style="hair">
        <color rgb="FF37ECFF"/>
      </bottom>
      <diagonal/>
    </border>
    <border>
      <left/>
      <right/>
      <top/>
      <bottom style="hair">
        <color rgb="FFFFFF57"/>
      </bottom>
      <diagonal/>
    </border>
    <border>
      <left/>
      <right/>
      <top style="hair">
        <color rgb="FFFFFF57"/>
      </top>
      <bottom style="hair">
        <color rgb="FFFFFF57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80">
    <xf numFmtId="0" fontId="0" fillId="0" borderId="0" xfId="0"/>
    <xf numFmtId="0" fontId="4" fillId="2" borderId="0" xfId="0" applyFont="1" applyFill="1"/>
    <xf numFmtId="0" fontId="10" fillId="2" borderId="0" xfId="0" applyFont="1" applyFill="1"/>
    <xf numFmtId="0" fontId="6" fillId="2" borderId="0" xfId="0" applyFont="1" applyFill="1"/>
    <xf numFmtId="0" fontId="4" fillId="4" borderId="0" xfId="0" applyFont="1" applyFill="1"/>
    <xf numFmtId="0" fontId="4" fillId="4" borderId="4" xfId="0" applyFont="1" applyFill="1" applyBorder="1"/>
    <xf numFmtId="0" fontId="8" fillId="4" borderId="0" xfId="0" applyFont="1" applyFill="1"/>
    <xf numFmtId="0" fontId="5" fillId="4" borderId="0" xfId="0" applyFont="1" applyFill="1"/>
    <xf numFmtId="0" fontId="13" fillId="4" borderId="0" xfId="0" applyFont="1" applyFill="1"/>
    <xf numFmtId="0" fontId="6" fillId="4" borderId="0" xfId="0" applyFont="1" applyFill="1" applyAlignment="1">
      <alignment vertical="center"/>
    </xf>
    <xf numFmtId="0" fontId="11" fillId="4" borderId="0" xfId="0" applyFont="1" applyFill="1"/>
    <xf numFmtId="0" fontId="13" fillId="4" borderId="0" xfId="0" applyFont="1" applyFill="1" applyAlignment="1">
      <alignment horizontal="center"/>
    </xf>
    <xf numFmtId="0" fontId="15" fillId="2" borderId="0" xfId="0" applyFont="1" applyFill="1"/>
    <xf numFmtId="49" fontId="8" fillId="4" borderId="0" xfId="0" applyNumberFormat="1" applyFont="1" applyFill="1"/>
    <xf numFmtId="0" fontId="16" fillId="4" borderId="0" xfId="0" applyFont="1" applyFill="1"/>
    <xf numFmtId="0" fontId="5" fillId="4" borderId="0" xfId="0" applyFont="1" applyFill="1" applyAlignment="1">
      <alignment horizontal="center"/>
    </xf>
    <xf numFmtId="0" fontId="17" fillId="2" borderId="0" xfId="0" applyFont="1" applyFill="1"/>
    <xf numFmtId="0" fontId="18" fillId="4" borderId="6" xfId="0" applyFont="1" applyFill="1" applyBorder="1"/>
    <xf numFmtId="0" fontId="18" fillId="4" borderId="0" xfId="0" applyFont="1" applyFill="1" applyAlignment="1">
      <alignment horizontal="center"/>
    </xf>
    <xf numFmtId="0" fontId="18" fillId="2" borderId="0" xfId="0" applyFont="1" applyFill="1"/>
    <xf numFmtId="0" fontId="18" fillId="4" borderId="0" xfId="0" applyFont="1" applyFill="1"/>
    <xf numFmtId="49" fontId="13" fillId="3" borderId="9" xfId="0" applyNumberFormat="1" applyFont="1" applyFill="1" applyBorder="1"/>
    <xf numFmtId="49" fontId="13" fillId="3" borderId="7" xfId="0" applyNumberFormat="1" applyFont="1" applyFill="1" applyBorder="1"/>
    <xf numFmtId="0" fontId="19" fillId="2" borderId="0" xfId="0" applyFont="1" applyFill="1"/>
    <xf numFmtId="49" fontId="13" fillId="3" borderId="11" xfId="0" applyNumberFormat="1" applyFont="1" applyFill="1" applyBorder="1"/>
    <xf numFmtId="0" fontId="18" fillId="4" borderId="10" xfId="0" applyFont="1" applyFill="1" applyBorder="1"/>
    <xf numFmtId="49" fontId="13" fillId="3" borderId="8" xfId="0" applyNumberFormat="1" applyFont="1" applyFill="1" applyBorder="1"/>
    <xf numFmtId="0" fontId="20" fillId="2" borderId="0" xfId="0" applyFont="1" applyFill="1"/>
    <xf numFmtId="49" fontId="13" fillId="3" borderId="12" xfId="0" applyNumberFormat="1" applyFont="1" applyFill="1" applyBorder="1"/>
    <xf numFmtId="0" fontId="13" fillId="4" borderId="0" xfId="0" applyFont="1" applyFill="1" applyAlignment="1">
      <alignment horizontal="right"/>
    </xf>
    <xf numFmtId="0" fontId="8" fillId="4" borderId="0" xfId="0" applyFont="1" applyFill="1" applyAlignment="1">
      <alignment horizontal="right"/>
    </xf>
    <xf numFmtId="9" fontId="4" fillId="2" borderId="0" xfId="2" applyFont="1" applyFill="1"/>
    <xf numFmtId="9" fontId="6" fillId="2" borderId="0" xfId="2" applyFont="1" applyFill="1"/>
    <xf numFmtId="9" fontId="4" fillId="2" borderId="0" xfId="0" applyNumberFormat="1" applyFont="1" applyFill="1"/>
    <xf numFmtId="0" fontId="13" fillId="4" borderId="16" xfId="0" applyFont="1" applyFill="1" applyBorder="1" applyAlignment="1">
      <alignment horizontal="right"/>
    </xf>
    <xf numFmtId="0" fontId="5" fillId="2" borderId="0" xfId="0" applyFont="1" applyFill="1"/>
    <xf numFmtId="0" fontId="8" fillId="2" borderId="0" xfId="0" applyFont="1" applyFill="1"/>
    <xf numFmtId="0" fontId="21" fillId="4" borderId="0" xfId="0" applyFont="1" applyFill="1" applyAlignment="1">
      <alignment horizontal="center" vertical="center" wrapText="1"/>
    </xf>
    <xf numFmtId="9" fontId="4" fillId="4" borderId="0" xfId="2" applyFont="1" applyFill="1"/>
    <xf numFmtId="0" fontId="11" fillId="4" borderId="6" xfId="0" applyFont="1" applyFill="1" applyBorder="1"/>
    <xf numFmtId="49" fontId="12" fillId="4" borderId="0" xfId="0" applyNumberFormat="1" applyFont="1" applyFill="1"/>
    <xf numFmtId="0" fontId="12" fillId="4" borderId="5" xfId="0" applyFont="1" applyFill="1" applyBorder="1"/>
    <xf numFmtId="0" fontId="12" fillId="4" borderId="5" xfId="0" applyFont="1" applyFill="1" applyBorder="1" applyAlignment="1">
      <alignment horizontal="left"/>
    </xf>
    <xf numFmtId="0" fontId="11" fillId="4" borderId="0" xfId="0" applyFont="1" applyFill="1" applyAlignment="1">
      <alignment horizontal="right"/>
    </xf>
    <xf numFmtId="49" fontId="12" fillId="4" borderId="13" xfId="0" applyNumberFormat="1" applyFont="1" applyFill="1" applyBorder="1"/>
    <xf numFmtId="0" fontId="12" fillId="4" borderId="13" xfId="0" applyFont="1" applyFill="1" applyBorder="1"/>
    <xf numFmtId="0" fontId="12" fillId="4" borderId="0" xfId="0" applyFont="1" applyFill="1"/>
    <xf numFmtId="0" fontId="6" fillId="4" borderId="0" xfId="0" applyFont="1" applyFill="1"/>
    <xf numFmtId="9" fontId="24" fillId="4" borderId="0" xfId="2" applyFont="1" applyFill="1"/>
    <xf numFmtId="0" fontId="23" fillId="4" borderId="0" xfId="1" applyNumberFormat="1" applyFont="1" applyFill="1" applyAlignment="1">
      <alignment horizontal="center" vertical="center"/>
    </xf>
    <xf numFmtId="164" fontId="24" fillId="4" borderId="0" xfId="1" applyNumberFormat="1" applyFont="1" applyFill="1" applyAlignment="1">
      <alignment horizontal="center" vertical="center"/>
    </xf>
    <xf numFmtId="164" fontId="11" fillId="4" borderId="0" xfId="1" applyNumberFormat="1" applyFont="1" applyFill="1" applyBorder="1" applyAlignment="1">
      <alignment horizontal="right"/>
    </xf>
    <xf numFmtId="0" fontId="11" fillId="4" borderId="15" xfId="0" applyFont="1" applyFill="1" applyBorder="1"/>
    <xf numFmtId="9" fontId="3" fillId="4" borderId="0" xfId="2" applyFont="1" applyFill="1" applyBorder="1" applyAlignment="1">
      <alignment horizontal="center" vertical="center"/>
    </xf>
    <xf numFmtId="0" fontId="10" fillId="4" borderId="0" xfId="0" applyFont="1" applyFill="1"/>
    <xf numFmtId="0" fontId="20" fillId="4" borderId="0" xfId="0" applyFont="1" applyFill="1"/>
    <xf numFmtId="0" fontId="19" fillId="4" borderId="0" xfId="0" applyFont="1" applyFill="1"/>
    <xf numFmtId="0" fontId="17" fillId="4" borderId="0" xfId="0" applyFont="1" applyFill="1"/>
    <xf numFmtId="0" fontId="26" fillId="2" borderId="0" xfId="0" applyFont="1" applyFill="1"/>
    <xf numFmtId="0" fontId="8" fillId="2" borderId="0" xfId="0" applyFont="1" applyFill="1" applyAlignment="1">
      <alignment vertical="center"/>
    </xf>
    <xf numFmtId="0" fontId="7" fillId="2" borderId="0" xfId="0" applyFont="1" applyFill="1"/>
    <xf numFmtId="0" fontId="7" fillId="2" borderId="0" xfId="0" applyFont="1" applyFill="1" applyAlignment="1">
      <alignment vertical="center"/>
    </xf>
    <xf numFmtId="0" fontId="11" fillId="4" borderId="6" xfId="0" applyFont="1" applyFill="1" applyBorder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20" fillId="2" borderId="0" xfId="0" applyFont="1" applyFill="1" applyAlignment="1">
      <alignment horizontal="left"/>
    </xf>
    <xf numFmtId="0" fontId="12" fillId="4" borderId="0" xfId="0" applyFont="1" applyFill="1" applyAlignment="1">
      <alignment horizontal="left"/>
    </xf>
    <xf numFmtId="164" fontId="12" fillId="4" borderId="0" xfId="0" applyNumberFormat="1" applyFont="1" applyFill="1"/>
    <xf numFmtId="167" fontId="12" fillId="4" borderId="0" xfId="0" applyNumberFormat="1" applyFont="1" applyFill="1" applyAlignment="1">
      <alignment horizontal="center"/>
    </xf>
    <xf numFmtId="167" fontId="12" fillId="4" borderId="0" xfId="0" applyNumberFormat="1" applyFont="1" applyFill="1"/>
    <xf numFmtId="49" fontId="11" fillId="4" borderId="15" xfId="0" applyNumberFormat="1" applyFont="1" applyFill="1" applyBorder="1"/>
    <xf numFmtId="0" fontId="11" fillId="4" borderId="0" xfId="0" applyFont="1" applyFill="1" applyAlignment="1">
      <alignment horizontal="left"/>
    </xf>
    <xf numFmtId="0" fontId="11" fillId="4" borderId="14" xfId="0" applyFont="1" applyFill="1" applyBorder="1"/>
    <xf numFmtId="0" fontId="22" fillId="2" borderId="0" xfId="0" applyFont="1" applyFill="1"/>
    <xf numFmtId="49" fontId="4" fillId="2" borderId="0" xfId="0" applyNumberFormat="1" applyFont="1" applyFill="1"/>
    <xf numFmtId="0" fontId="4" fillId="2" borderId="17" xfId="0" applyFont="1" applyFill="1" applyBorder="1" applyAlignment="1">
      <alignment horizontal="center"/>
    </xf>
    <xf numFmtId="0" fontId="15" fillId="2" borderId="17" xfId="0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49" fontId="4" fillId="2" borderId="17" xfId="0" applyNumberFormat="1" applyFont="1" applyFill="1" applyBorder="1" applyAlignment="1">
      <alignment horizontal="center"/>
    </xf>
    <xf numFmtId="164" fontId="31" fillId="4" borderId="0" xfId="0" applyNumberFormat="1" applyFont="1" applyFill="1"/>
    <xf numFmtId="164" fontId="32" fillId="4" borderId="0" xfId="1" applyNumberFormat="1" applyFont="1" applyFill="1" applyBorder="1" applyAlignment="1">
      <alignment horizontal="right"/>
    </xf>
    <xf numFmtId="0" fontId="16" fillId="2" borderId="0" xfId="0" applyFont="1" applyFill="1"/>
    <xf numFmtId="0" fontId="29" fillId="4" borderId="0" xfId="0" applyFont="1" applyFill="1" applyAlignment="1">
      <alignment vertical="top"/>
    </xf>
    <xf numFmtId="164" fontId="31" fillId="4" borderId="0" xfId="0" applyNumberFormat="1" applyFont="1" applyFill="1" applyAlignment="1">
      <alignment horizontal="center"/>
    </xf>
    <xf numFmtId="164" fontId="8" fillId="4" borderId="0" xfId="0" applyNumberFormat="1" applyFont="1" applyFill="1" applyAlignment="1">
      <alignment horizontal="left"/>
    </xf>
    <xf numFmtId="0" fontId="8" fillId="4" borderId="0" xfId="0" applyFont="1" applyFill="1" applyAlignment="1">
      <alignment horizontal="center"/>
    </xf>
    <xf numFmtId="9" fontId="8" fillId="4" borderId="0" xfId="2" applyFont="1" applyFill="1" applyAlignment="1">
      <alignment horizontal="left"/>
    </xf>
    <xf numFmtId="0" fontId="4" fillId="5" borderId="17" xfId="0" applyFont="1" applyFill="1" applyBorder="1" applyAlignment="1">
      <alignment horizontal="center"/>
    </xf>
    <xf numFmtId="0" fontId="8" fillId="4" borderId="0" xfId="0" applyFont="1" applyFill="1" applyAlignment="1">
      <alignment horizontal="left"/>
    </xf>
    <xf numFmtId="14" fontId="5" fillId="2" borderId="0" xfId="0" applyNumberFormat="1" applyFont="1" applyFill="1"/>
    <xf numFmtId="0" fontId="8" fillId="4" borderId="18" xfId="0" applyFont="1" applyFill="1" applyBorder="1"/>
    <xf numFmtId="9" fontId="40" fillId="4" borderId="0" xfId="2" applyFont="1" applyFill="1" applyBorder="1"/>
    <xf numFmtId="0" fontId="39" fillId="4" borderId="0" xfId="0" applyFont="1" applyFill="1"/>
    <xf numFmtId="9" fontId="27" fillId="4" borderId="18" xfId="2" applyFont="1" applyFill="1" applyBorder="1" applyAlignment="1">
      <alignment horizontal="left"/>
    </xf>
    <xf numFmtId="0" fontId="8" fillId="4" borderId="19" xfId="0" applyFont="1" applyFill="1" applyBorder="1"/>
    <xf numFmtId="0" fontId="8" fillId="4" borderId="20" xfId="0" applyFont="1" applyFill="1" applyBorder="1"/>
    <xf numFmtId="0" fontId="9" fillId="4" borderId="0" xfId="0" applyFont="1" applyFill="1"/>
    <xf numFmtId="0" fontId="27" fillId="4" borderId="0" xfId="0" applyFont="1" applyFill="1"/>
    <xf numFmtId="0" fontId="28" fillId="4" borderId="0" xfId="0" applyFont="1" applyFill="1"/>
    <xf numFmtId="0" fontId="41" fillId="2" borderId="0" xfId="0" applyFont="1" applyFill="1" applyAlignment="1">
      <alignment vertical="center"/>
    </xf>
    <xf numFmtId="0" fontId="41" fillId="2" borderId="0" xfId="0" applyFont="1" applyFill="1"/>
    <xf numFmtId="0" fontId="42" fillId="4" borderId="0" xfId="0" applyFont="1" applyFill="1"/>
    <xf numFmtId="0" fontId="44" fillId="2" borderId="0" xfId="0" applyFont="1" applyFill="1"/>
    <xf numFmtId="14" fontId="44" fillId="2" borderId="0" xfId="0" applyNumberFormat="1" applyFont="1" applyFill="1"/>
    <xf numFmtId="165" fontId="44" fillId="2" borderId="0" xfId="0" applyNumberFormat="1" applyFont="1" applyFill="1"/>
    <xf numFmtId="0" fontId="7" fillId="4" borderId="0" xfId="0" applyFont="1" applyFill="1"/>
    <xf numFmtId="14" fontId="4" fillId="2" borderId="0" xfId="0" applyNumberFormat="1" applyFont="1" applyFill="1"/>
    <xf numFmtId="165" fontId="4" fillId="2" borderId="0" xfId="0" applyNumberFormat="1" applyFont="1" applyFill="1"/>
    <xf numFmtId="49" fontId="13" fillId="3" borderId="21" xfId="0" applyNumberFormat="1" applyFont="1" applyFill="1" applyBorder="1"/>
    <xf numFmtId="0" fontId="15" fillId="2" borderId="23" xfId="0" applyFont="1" applyFill="1" applyBorder="1"/>
    <xf numFmtId="0" fontId="13" fillId="3" borderId="22" xfId="0" applyFont="1" applyFill="1" applyBorder="1"/>
    <xf numFmtId="0" fontId="13" fillId="3" borderId="7" xfId="0" applyFont="1" applyFill="1" applyBorder="1"/>
    <xf numFmtId="0" fontId="13" fillId="3" borderId="8" xfId="0" applyFont="1" applyFill="1" applyBorder="1"/>
    <xf numFmtId="164" fontId="13" fillId="4" borderId="0" xfId="0" applyNumberFormat="1" applyFont="1" applyFill="1" applyAlignment="1">
      <alignment vertical="center"/>
    </xf>
    <xf numFmtId="9" fontId="36" fillId="4" borderId="0" xfId="2" applyFont="1" applyFill="1" applyAlignment="1">
      <alignment horizontal="right" vertical="center"/>
    </xf>
    <xf numFmtId="171" fontId="8" fillId="4" borderId="0" xfId="0" applyNumberFormat="1" applyFont="1" applyFill="1" applyAlignment="1">
      <alignment horizontal="left"/>
    </xf>
    <xf numFmtId="9" fontId="47" fillId="4" borderId="0" xfId="2" applyFont="1" applyFill="1" applyAlignment="1">
      <alignment vertical="center" wrapText="1"/>
    </xf>
    <xf numFmtId="0" fontId="45" fillId="4" borderId="2" xfId="0" applyFont="1" applyFill="1" applyBorder="1" applyAlignment="1">
      <alignment horizontal="center"/>
    </xf>
    <xf numFmtId="0" fontId="45" fillId="4" borderId="1" xfId="0" applyFont="1" applyFill="1" applyBorder="1" applyAlignment="1">
      <alignment horizontal="center"/>
    </xf>
    <xf numFmtId="5" fontId="46" fillId="4" borderId="0" xfId="0" applyNumberFormat="1" applyFont="1" applyFill="1" applyAlignment="1">
      <alignment horizontal="center"/>
    </xf>
    <xf numFmtId="5" fontId="46" fillId="4" borderId="0" xfId="1" applyNumberFormat="1" applyFont="1" applyFill="1" applyAlignment="1">
      <alignment horizontal="center"/>
    </xf>
    <xf numFmtId="5" fontId="11" fillId="4" borderId="15" xfId="0" applyNumberFormat="1" applyFont="1" applyFill="1" applyBorder="1"/>
    <xf numFmtId="5" fontId="11" fillId="4" borderId="0" xfId="0" applyNumberFormat="1" applyFont="1" applyFill="1"/>
    <xf numFmtId="5" fontId="11" fillId="4" borderId="0" xfId="0" applyNumberFormat="1" applyFont="1" applyFill="1" applyAlignment="1">
      <alignment horizontal="center"/>
    </xf>
    <xf numFmtId="5" fontId="11" fillId="4" borderId="5" xfId="0" applyNumberFormat="1" applyFont="1" applyFill="1" applyBorder="1" applyAlignment="1">
      <alignment horizontal="center"/>
    </xf>
    <xf numFmtId="5" fontId="11" fillId="4" borderId="13" xfId="0" applyNumberFormat="1" applyFont="1" applyFill="1" applyBorder="1"/>
    <xf numFmtId="0" fontId="35" fillId="4" borderId="24" xfId="0" applyFont="1" applyFill="1" applyBorder="1" applyAlignment="1">
      <alignment horizontal="center"/>
    </xf>
    <xf numFmtId="0" fontId="5" fillId="4" borderId="25" xfId="0" applyFont="1" applyFill="1" applyBorder="1"/>
    <xf numFmtId="0" fontId="5" fillId="4" borderId="25" xfId="0" applyFont="1" applyFill="1" applyBorder="1" applyAlignment="1">
      <alignment horizontal="left"/>
    </xf>
    <xf numFmtId="14" fontId="5" fillId="2" borderId="25" xfId="0" applyNumberFormat="1" applyFont="1" applyFill="1" applyBorder="1" applyAlignment="1">
      <alignment horizontal="left"/>
    </xf>
    <xf numFmtId="0" fontId="5" fillId="4" borderId="27" xfId="0" applyFont="1" applyFill="1" applyBorder="1"/>
    <xf numFmtId="0" fontId="5" fillId="4" borderId="27" xfId="0" applyFont="1" applyFill="1" applyBorder="1" applyAlignment="1">
      <alignment horizontal="left"/>
    </xf>
    <xf numFmtId="14" fontId="5" fillId="2" borderId="28" xfId="0" applyNumberFormat="1" applyFont="1" applyFill="1" applyBorder="1" applyAlignment="1">
      <alignment horizontal="left"/>
    </xf>
    <xf numFmtId="0" fontId="5" fillId="4" borderId="29" xfId="0" applyFont="1" applyFill="1" applyBorder="1" applyAlignment="1">
      <alignment horizontal="left"/>
    </xf>
    <xf numFmtId="9" fontId="50" fillId="4" borderId="0" xfId="2" applyFont="1" applyFill="1" applyAlignment="1">
      <alignment horizontal="right" vertical="center" wrapText="1"/>
    </xf>
    <xf numFmtId="9" fontId="50" fillId="4" borderId="0" xfId="2" applyFont="1" applyFill="1" applyAlignment="1">
      <alignment vertical="center" wrapText="1"/>
    </xf>
    <xf numFmtId="168" fontId="6" fillId="4" borderId="0" xfId="1" applyNumberFormat="1" applyFont="1" applyFill="1" applyBorder="1" applyAlignment="1">
      <alignment horizontal="right"/>
    </xf>
    <xf numFmtId="164" fontId="53" fillId="4" borderId="0" xfId="1" applyNumberFormat="1" applyFont="1" applyFill="1" applyAlignment="1">
      <alignment horizontal="left" vertical="center"/>
    </xf>
    <xf numFmtId="164" fontId="53" fillId="4" borderId="0" xfId="1" applyNumberFormat="1" applyFont="1" applyFill="1" applyAlignment="1">
      <alignment horizontal="center" vertical="center"/>
    </xf>
    <xf numFmtId="9" fontId="53" fillId="4" borderId="0" xfId="2" applyFont="1" applyFill="1" applyAlignment="1">
      <alignment horizontal="left"/>
    </xf>
    <xf numFmtId="9" fontId="55" fillId="4" borderId="0" xfId="2" applyFont="1" applyFill="1"/>
    <xf numFmtId="0" fontId="56" fillId="4" borderId="20" xfId="0" applyFont="1" applyFill="1" applyBorder="1"/>
    <xf numFmtId="9" fontId="57" fillId="4" borderId="0" xfId="2" applyFont="1" applyFill="1" applyAlignment="1">
      <alignment horizontal="left"/>
    </xf>
    <xf numFmtId="9" fontId="58" fillId="4" borderId="0" xfId="2" applyFont="1" applyFill="1" applyBorder="1" applyAlignment="1">
      <alignment horizontal="left"/>
    </xf>
    <xf numFmtId="171" fontId="58" fillId="4" borderId="0" xfId="0" applyNumberFormat="1" applyFont="1" applyFill="1" applyAlignment="1">
      <alignment horizontal="right"/>
    </xf>
    <xf numFmtId="0" fontId="57" fillId="4" borderId="0" xfId="0" applyFont="1" applyFill="1" applyAlignment="1">
      <alignment horizontal="center"/>
    </xf>
    <xf numFmtId="9" fontId="57" fillId="4" borderId="0" xfId="2" applyFont="1" applyFill="1" applyAlignment="1">
      <alignment horizontal="left" vertical="center"/>
    </xf>
    <xf numFmtId="0" fontId="57" fillId="4" borderId="0" xfId="0" applyFont="1" applyFill="1" applyAlignment="1">
      <alignment horizontal="center" vertical="center"/>
    </xf>
    <xf numFmtId="9" fontId="62" fillId="4" borderId="0" xfId="2" applyFont="1" applyFill="1" applyAlignment="1">
      <alignment horizontal="center" vertical="center"/>
    </xf>
    <xf numFmtId="0" fontId="62" fillId="4" borderId="0" xfId="0" applyFont="1" applyFill="1" applyAlignment="1">
      <alignment horizontal="center" vertical="center"/>
    </xf>
    <xf numFmtId="172" fontId="63" fillId="4" borderId="0" xfId="0" applyNumberFormat="1" applyFont="1" applyFill="1" applyAlignment="1">
      <alignment horizontal="right"/>
    </xf>
    <xf numFmtId="0" fontId="6" fillId="4" borderId="30" xfId="0" applyFont="1" applyFill="1" applyBorder="1"/>
    <xf numFmtId="0" fontId="6" fillId="4" borderId="30" xfId="0" applyFont="1" applyFill="1" applyBorder="1" applyAlignment="1">
      <alignment horizontal="right"/>
    </xf>
    <xf numFmtId="0" fontId="11" fillId="4" borderId="31" xfId="0" applyFont="1" applyFill="1" applyBorder="1"/>
    <xf numFmtId="168" fontId="11" fillId="3" borderId="31" xfId="1" applyNumberFormat="1" applyFont="1" applyFill="1" applyBorder="1" applyAlignment="1">
      <alignment horizontal="right"/>
    </xf>
    <xf numFmtId="168" fontId="11" fillId="4" borderId="31" xfId="1" applyNumberFormat="1" applyFont="1" applyFill="1" applyBorder="1" applyAlignment="1">
      <alignment horizontal="right"/>
    </xf>
    <xf numFmtId="0" fontId="11" fillId="4" borderId="33" xfId="0" applyFont="1" applyFill="1" applyBorder="1"/>
    <xf numFmtId="0" fontId="65" fillId="2" borderId="0" xfId="0" applyFont="1" applyFill="1"/>
    <xf numFmtId="164" fontId="66" fillId="4" borderId="0" xfId="1" applyNumberFormat="1" applyFont="1" applyFill="1" applyAlignment="1">
      <alignment horizontal="center" vertical="center"/>
    </xf>
    <xf numFmtId="9" fontId="66" fillId="4" borderId="0" xfId="2" applyFont="1" applyFill="1" applyAlignment="1">
      <alignment horizontal="left"/>
    </xf>
    <xf numFmtId="9" fontId="65" fillId="4" borderId="0" xfId="2" applyFont="1" applyFill="1"/>
    <xf numFmtId="9" fontId="70" fillId="4" borderId="0" xfId="0" applyNumberFormat="1" applyFont="1" applyFill="1"/>
    <xf numFmtId="0" fontId="11" fillId="4" borderId="35" xfId="0" applyFont="1" applyFill="1" applyBorder="1"/>
    <xf numFmtId="0" fontId="71" fillId="2" borderId="0" xfId="0" applyFont="1" applyFill="1"/>
    <xf numFmtId="164" fontId="72" fillId="4" borderId="0" xfId="1" applyNumberFormat="1" applyFont="1" applyFill="1" applyAlignment="1">
      <alignment horizontal="center" vertical="center"/>
    </xf>
    <xf numFmtId="9" fontId="72" fillId="4" borderId="0" xfId="2" applyFont="1" applyFill="1" applyAlignment="1">
      <alignment horizontal="left"/>
    </xf>
    <xf numFmtId="9" fontId="71" fillId="4" borderId="0" xfId="2" applyFont="1" applyFill="1"/>
    <xf numFmtId="0" fontId="23" fillId="2" borderId="0" xfId="1" applyNumberFormat="1" applyFont="1" applyFill="1" applyBorder="1" applyAlignment="1">
      <alignment horizontal="center" vertical="center"/>
    </xf>
    <xf numFmtId="169" fontId="49" fillId="2" borderId="0" xfId="1" applyNumberFormat="1" applyFont="1" applyFill="1" applyBorder="1" applyAlignment="1">
      <alignment horizontal="left" vertical="center"/>
    </xf>
    <xf numFmtId="164" fontId="24" fillId="2" borderId="0" xfId="1" applyNumberFormat="1" applyFont="1" applyFill="1" applyBorder="1" applyAlignment="1">
      <alignment horizontal="center" vertical="center"/>
    </xf>
    <xf numFmtId="9" fontId="25" fillId="2" borderId="0" xfId="2" applyFont="1" applyFill="1" applyBorder="1" applyAlignment="1">
      <alignment horizontal="left"/>
    </xf>
    <xf numFmtId="9" fontId="4" fillId="2" borderId="0" xfId="2" applyFont="1" applyFill="1" applyBorder="1"/>
    <xf numFmtId="9" fontId="24" fillId="2" borderId="0" xfId="2" applyFont="1" applyFill="1" applyBorder="1"/>
    <xf numFmtId="0" fontId="11" fillId="4" borderId="37" xfId="0" applyFont="1" applyFill="1" applyBorder="1"/>
    <xf numFmtId="0" fontId="6" fillId="4" borderId="32" xfId="0" applyFont="1" applyFill="1" applyBorder="1"/>
    <xf numFmtId="0" fontId="6" fillId="4" borderId="32" xfId="0" applyFont="1" applyFill="1" applyBorder="1" applyAlignment="1">
      <alignment horizontal="right"/>
    </xf>
    <xf numFmtId="169" fontId="6" fillId="4" borderId="0" xfId="1" applyNumberFormat="1" applyFont="1" applyFill="1" applyBorder="1" applyAlignment="1">
      <alignment horizontal="right"/>
    </xf>
    <xf numFmtId="169" fontId="11" fillId="3" borderId="33" xfId="1" applyNumberFormat="1" applyFont="1" applyFill="1" applyBorder="1" applyAlignment="1">
      <alignment horizontal="right"/>
    </xf>
    <xf numFmtId="169" fontId="11" fillId="4" borderId="33" xfId="1" applyNumberFormat="1" applyFont="1" applyFill="1" applyBorder="1" applyAlignment="1">
      <alignment horizontal="right"/>
    </xf>
    <xf numFmtId="0" fontId="6" fillId="4" borderId="34" xfId="0" applyFont="1" applyFill="1" applyBorder="1"/>
    <xf numFmtId="0" fontId="6" fillId="4" borderId="34" xfId="0" applyFont="1" applyFill="1" applyBorder="1" applyAlignment="1">
      <alignment horizontal="right"/>
    </xf>
    <xf numFmtId="0" fontId="6" fillId="4" borderId="36" xfId="0" applyFont="1" applyFill="1" applyBorder="1"/>
    <xf numFmtId="0" fontId="6" fillId="4" borderId="36" xfId="0" applyFont="1" applyFill="1" applyBorder="1" applyAlignment="1">
      <alignment horizontal="right"/>
    </xf>
    <xf numFmtId="169" fontId="11" fillId="3" borderId="35" xfId="1" applyNumberFormat="1" applyFont="1" applyFill="1" applyBorder="1" applyAlignment="1">
      <alignment horizontal="right"/>
    </xf>
    <xf numFmtId="169" fontId="11" fillId="4" borderId="35" xfId="1" applyNumberFormat="1" applyFont="1" applyFill="1" applyBorder="1" applyAlignment="1">
      <alignment horizontal="right"/>
    </xf>
    <xf numFmtId="169" fontId="11" fillId="3" borderId="37" xfId="1" applyNumberFormat="1" applyFont="1" applyFill="1" applyBorder="1" applyAlignment="1">
      <alignment horizontal="right"/>
    </xf>
    <xf numFmtId="169" fontId="11" fillId="4" borderId="37" xfId="1" applyNumberFormat="1" applyFont="1" applyFill="1" applyBorder="1" applyAlignment="1">
      <alignment horizontal="right"/>
    </xf>
    <xf numFmtId="0" fontId="77" fillId="2" borderId="0" xfId="0" applyFont="1" applyFill="1"/>
    <xf numFmtId="0" fontId="78" fillId="2" borderId="0" xfId="0" applyFont="1" applyFill="1"/>
    <xf numFmtId="0" fontId="79" fillId="2" borderId="0" xfId="0" applyFont="1" applyFill="1"/>
    <xf numFmtId="0" fontId="80" fillId="2" borderId="0" xfId="0" applyFont="1" applyFill="1"/>
    <xf numFmtId="9" fontId="82" fillId="4" borderId="0" xfId="2" applyFont="1" applyFill="1" applyAlignment="1">
      <alignment horizontal="left" vertical="center"/>
    </xf>
    <xf numFmtId="0" fontId="82" fillId="4" borderId="0" xfId="0" applyFont="1" applyFill="1" applyAlignment="1">
      <alignment vertical="center"/>
    </xf>
    <xf numFmtId="171" fontId="84" fillId="4" borderId="0" xfId="0" applyNumberFormat="1" applyFont="1" applyFill="1" applyAlignment="1">
      <alignment horizontal="right"/>
    </xf>
    <xf numFmtId="9" fontId="84" fillId="4" borderId="0" xfId="2" applyFont="1" applyFill="1" applyAlignment="1">
      <alignment horizontal="left"/>
    </xf>
    <xf numFmtId="0" fontId="68" fillId="2" borderId="0" xfId="0" applyFont="1" applyFill="1"/>
    <xf numFmtId="0" fontId="88" fillId="4" borderId="0" xfId="0" applyFont="1" applyFill="1" applyAlignment="1">
      <alignment vertical="center"/>
    </xf>
    <xf numFmtId="9" fontId="88" fillId="4" borderId="0" xfId="2" applyFont="1" applyFill="1" applyAlignment="1">
      <alignment horizontal="left" vertical="center"/>
    </xf>
    <xf numFmtId="171" fontId="90" fillId="4" borderId="0" xfId="0" applyNumberFormat="1" applyFont="1" applyFill="1" applyAlignment="1">
      <alignment horizontal="right"/>
    </xf>
    <xf numFmtId="9" fontId="90" fillId="4" borderId="0" xfId="2" applyFont="1" applyFill="1" applyAlignment="1">
      <alignment horizontal="left"/>
    </xf>
    <xf numFmtId="0" fontId="7" fillId="4" borderId="18" xfId="0" applyFont="1" applyFill="1" applyBorder="1"/>
    <xf numFmtId="0" fontId="0" fillId="2" borderId="0" xfId="0" applyFill="1"/>
    <xf numFmtId="0" fontId="0" fillId="2" borderId="0" xfId="0" applyFill="1" applyAlignment="1">
      <alignment vertical="center"/>
    </xf>
    <xf numFmtId="5" fontId="0" fillId="4" borderId="0" xfId="0" applyNumberFormat="1" applyFill="1"/>
    <xf numFmtId="0" fontId="0" fillId="4" borderId="0" xfId="0" applyFill="1"/>
    <xf numFmtId="5" fontId="91" fillId="4" borderId="0" xfId="0" applyNumberFormat="1" applyFont="1" applyFill="1"/>
    <xf numFmtId="174" fontId="0" fillId="4" borderId="0" xfId="0" applyNumberFormat="1" applyFill="1"/>
    <xf numFmtId="175" fontId="0" fillId="4" borderId="0" xfId="0" applyNumberFormat="1" applyFill="1"/>
    <xf numFmtId="176" fontId="0" fillId="4" borderId="0" xfId="2" applyNumberFormat="1" applyFont="1" applyFill="1"/>
    <xf numFmtId="174" fontId="0" fillId="4" borderId="0" xfId="3" applyNumberFormat="1" applyFont="1" applyFill="1"/>
    <xf numFmtId="44" fontId="23" fillId="4" borderId="0" xfId="3" applyFont="1" applyFill="1" applyAlignment="1">
      <alignment horizontal="center" vertical="center"/>
    </xf>
    <xf numFmtId="164" fontId="67" fillId="4" borderId="0" xfId="0" applyNumberFormat="1" applyFont="1" applyFill="1" applyAlignment="1">
      <alignment horizontal="left"/>
    </xf>
    <xf numFmtId="0" fontId="67" fillId="4" borderId="0" xfId="0" applyFont="1" applyFill="1" applyAlignment="1">
      <alignment horizontal="left"/>
    </xf>
    <xf numFmtId="164" fontId="73" fillId="4" borderId="0" xfId="0" applyNumberFormat="1" applyFont="1" applyFill="1" applyAlignment="1">
      <alignment horizontal="left" vertical="top"/>
    </xf>
    <xf numFmtId="0" fontId="73" fillId="4" borderId="0" xfId="0" applyFont="1" applyFill="1" applyAlignment="1">
      <alignment horizontal="left" vertical="top"/>
    </xf>
    <xf numFmtId="0" fontId="23" fillId="2" borderId="0" xfId="0" applyFont="1" applyFill="1" applyAlignment="1">
      <alignment horizontal="center"/>
    </xf>
    <xf numFmtId="0" fontId="23" fillId="2" borderId="0" xfId="1" applyNumberFormat="1" applyFont="1" applyFill="1" applyBorder="1" applyAlignment="1">
      <alignment horizontal="center" vertical="center"/>
    </xf>
    <xf numFmtId="0" fontId="23" fillId="4" borderId="0" xfId="1" applyNumberFormat="1" applyFont="1" applyFill="1" applyAlignment="1">
      <alignment horizontal="center" vertical="center"/>
    </xf>
    <xf numFmtId="0" fontId="23" fillId="4" borderId="0" xfId="0" applyFont="1" applyFill="1" applyAlignment="1">
      <alignment horizontal="center" vertical="center"/>
    </xf>
    <xf numFmtId="0" fontId="23" fillId="4" borderId="0" xfId="0" applyFont="1" applyFill="1" applyAlignment="1">
      <alignment horizontal="center"/>
    </xf>
    <xf numFmtId="164" fontId="48" fillId="2" borderId="0" xfId="0" applyNumberFormat="1" applyFont="1" applyFill="1" applyAlignment="1">
      <alignment horizontal="left" vertical="center"/>
    </xf>
    <xf numFmtId="164" fontId="54" fillId="4" borderId="0" xfId="0" applyNumberFormat="1" applyFont="1" applyFill="1" applyAlignment="1">
      <alignment horizontal="left"/>
    </xf>
    <xf numFmtId="0" fontId="54" fillId="4" borderId="0" xfId="0" applyFont="1" applyFill="1" applyAlignment="1">
      <alignment horizontal="left"/>
    </xf>
    <xf numFmtId="0" fontId="76" fillId="4" borderId="0" xfId="0" applyFont="1" applyFill="1" applyAlignment="1">
      <alignment horizontal="center" vertical="center" wrapText="1"/>
    </xf>
    <xf numFmtId="0" fontId="76" fillId="4" borderId="3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50" fillId="4" borderId="0" xfId="0" applyFont="1" applyFill="1" applyAlignment="1">
      <alignment horizontal="center" vertical="center" wrapText="1"/>
    </xf>
    <xf numFmtId="9" fontId="51" fillId="4" borderId="0" xfId="2" applyFont="1" applyFill="1" applyBorder="1" applyAlignment="1">
      <alignment horizontal="left" vertical="center"/>
    </xf>
    <xf numFmtId="9" fontId="75" fillId="4" borderId="0" xfId="2" applyFont="1" applyFill="1" applyBorder="1" applyAlignment="1">
      <alignment horizontal="left" vertical="center"/>
    </xf>
    <xf numFmtId="0" fontId="74" fillId="4" borderId="0" xfId="0" applyFont="1" applyFill="1" applyAlignment="1">
      <alignment horizontal="center" vertical="center" wrapText="1"/>
    </xf>
    <xf numFmtId="9" fontId="74" fillId="4" borderId="0" xfId="2" applyFont="1" applyFill="1" applyBorder="1" applyAlignment="1">
      <alignment horizontal="center" vertical="center" wrapText="1"/>
    </xf>
    <xf numFmtId="0" fontId="68" fillId="4" borderId="0" xfId="0" applyFont="1" applyFill="1" applyAlignment="1">
      <alignment horizontal="center" vertical="center" wrapText="1"/>
    </xf>
    <xf numFmtId="9" fontId="68" fillId="4" borderId="0" xfId="2" applyFont="1" applyFill="1" applyAlignment="1">
      <alignment horizontal="center" vertical="center" wrapText="1"/>
    </xf>
    <xf numFmtId="9" fontId="69" fillId="4" borderId="0" xfId="2" applyFont="1" applyFill="1" applyBorder="1" applyAlignment="1">
      <alignment horizontal="left" vertical="center"/>
    </xf>
    <xf numFmtId="0" fontId="7" fillId="4" borderId="0" xfId="0" applyFont="1" applyFill="1" applyAlignment="1">
      <alignment horizontal="center"/>
    </xf>
    <xf numFmtId="0" fontId="5" fillId="2" borderId="28" xfId="0" applyFont="1" applyFill="1" applyBorder="1" applyAlignment="1">
      <alignment horizontal="left"/>
    </xf>
    <xf numFmtId="0" fontId="5" fillId="2" borderId="29" xfId="0" applyFont="1" applyFill="1" applyBorder="1" applyAlignment="1">
      <alignment horizontal="left"/>
    </xf>
    <xf numFmtId="0" fontId="35" fillId="4" borderId="24" xfId="0" applyFont="1" applyFill="1" applyBorder="1" applyAlignment="1">
      <alignment horizontal="center"/>
    </xf>
    <xf numFmtId="0" fontId="89" fillId="4" borderId="0" xfId="0" applyFont="1" applyFill="1" applyAlignment="1">
      <alignment horizontal="left" vertical="top"/>
    </xf>
    <xf numFmtId="173" fontId="38" fillId="4" borderId="19" xfId="0" applyNumberFormat="1" applyFont="1" applyFill="1" applyBorder="1" applyAlignment="1">
      <alignment horizontal="center" vertical="center"/>
    </xf>
    <xf numFmtId="173" fontId="3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/>
    </xf>
    <xf numFmtId="0" fontId="85" fillId="4" borderId="0" xfId="0" applyFont="1" applyFill="1" applyAlignment="1">
      <alignment horizontal="left" vertical="top"/>
    </xf>
    <xf numFmtId="0" fontId="5" fillId="2" borderId="28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5" fillId="2" borderId="29" xfId="0" applyFont="1" applyFill="1" applyBorder="1" applyAlignment="1">
      <alignment horizontal="center"/>
    </xf>
    <xf numFmtId="170" fontId="5" fillId="2" borderId="28" xfId="0" applyNumberFormat="1" applyFont="1" applyFill="1" applyBorder="1" applyAlignment="1">
      <alignment horizontal="left"/>
    </xf>
    <xf numFmtId="170" fontId="5" fillId="2" borderId="29" xfId="0" applyNumberFormat="1" applyFont="1" applyFill="1" applyBorder="1" applyAlignment="1">
      <alignment horizontal="left"/>
    </xf>
    <xf numFmtId="0" fontId="5" fillId="2" borderId="25" xfId="0" applyFont="1" applyFill="1" applyBorder="1" applyAlignment="1">
      <alignment horizontal="center"/>
    </xf>
    <xf numFmtId="170" fontId="5" fillId="2" borderId="25" xfId="0" applyNumberFormat="1" applyFont="1" applyFill="1" applyBorder="1" applyAlignment="1">
      <alignment horizontal="left"/>
    </xf>
    <xf numFmtId="0" fontId="5" fillId="2" borderId="26" xfId="0" applyFont="1" applyFill="1" applyBorder="1" applyAlignment="1">
      <alignment horizontal="left"/>
    </xf>
    <xf numFmtId="0" fontId="5" fillId="2" borderId="25" xfId="0" applyFont="1" applyFill="1" applyBorder="1" applyAlignment="1">
      <alignment horizontal="left"/>
    </xf>
    <xf numFmtId="0" fontId="30" fillId="4" borderId="0" xfId="0" applyFont="1" applyFill="1" applyAlignment="1">
      <alignment horizontal="center"/>
    </xf>
    <xf numFmtId="0" fontId="37" fillId="4" borderId="0" xfId="0" applyFont="1" applyFill="1" applyAlignment="1">
      <alignment horizontal="left"/>
    </xf>
    <xf numFmtId="0" fontId="8" fillId="4" borderId="0" xfId="0" applyFont="1" applyFill="1" applyAlignment="1">
      <alignment horizontal="center" vertical="top"/>
    </xf>
    <xf numFmtId="0" fontId="56" fillId="4" borderId="0" xfId="0" applyFont="1" applyFill="1" applyAlignment="1">
      <alignment horizontal="left" vertical="top"/>
    </xf>
    <xf numFmtId="164" fontId="35" fillId="4" borderId="0" xfId="0" applyNumberFormat="1" applyFont="1" applyFill="1" applyAlignment="1">
      <alignment horizontal="center" vertical="center"/>
    </xf>
    <xf numFmtId="0" fontId="35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52" fillId="2" borderId="0" xfId="0" applyFont="1" applyFill="1"/>
    <xf numFmtId="0" fontId="20" fillId="2" borderId="0" xfId="0" applyFont="1" applyFill="1" applyAlignment="1">
      <alignment horizontal="left"/>
    </xf>
    <xf numFmtId="0" fontId="61" fillId="4" borderId="0" xfId="0" applyFont="1" applyFill="1" applyAlignment="1">
      <alignment horizontal="left"/>
    </xf>
    <xf numFmtId="164" fontId="81" fillId="4" borderId="0" xfId="0" applyNumberFormat="1" applyFont="1" applyFill="1" applyAlignment="1">
      <alignment horizontal="center"/>
    </xf>
    <xf numFmtId="0" fontId="81" fillId="4" borderId="0" xfId="0" applyFont="1" applyFill="1" applyAlignment="1">
      <alignment horizontal="center"/>
    </xf>
    <xf numFmtId="0" fontId="83" fillId="4" borderId="0" xfId="0" applyFont="1" applyFill="1" applyAlignment="1">
      <alignment horizontal="left" vertical="center"/>
    </xf>
    <xf numFmtId="164" fontId="86" fillId="4" borderId="0" xfId="0" applyNumberFormat="1" applyFont="1" applyFill="1" applyAlignment="1">
      <alignment horizontal="center"/>
    </xf>
    <xf numFmtId="0" fontId="86" fillId="4" borderId="0" xfId="0" applyFont="1" applyFill="1" applyAlignment="1">
      <alignment horizontal="center"/>
    </xf>
    <xf numFmtId="0" fontId="87" fillId="4" borderId="0" xfId="0" applyFont="1" applyFill="1" applyAlignment="1">
      <alignment horizontal="left" vertical="center"/>
    </xf>
    <xf numFmtId="5" fontId="60" fillId="4" borderId="0" xfId="0" applyNumberFormat="1" applyFont="1" applyFill="1" applyAlignment="1">
      <alignment horizontal="center"/>
    </xf>
    <xf numFmtId="0" fontId="61" fillId="4" borderId="0" xfId="0" applyFont="1" applyFill="1" applyAlignment="1">
      <alignment horizontal="left" vertical="center"/>
    </xf>
    <xf numFmtId="164" fontId="59" fillId="4" borderId="0" xfId="0" applyNumberFormat="1" applyFont="1" applyFill="1" applyAlignment="1">
      <alignment horizontal="center"/>
    </xf>
    <xf numFmtId="0" fontId="59" fillId="4" borderId="0" xfId="0" applyFont="1" applyFill="1" applyAlignment="1">
      <alignment horizontal="center"/>
    </xf>
    <xf numFmtId="0" fontId="43" fillId="4" borderId="0" xfId="0" applyFont="1" applyFill="1" applyAlignment="1">
      <alignment horizontal="left" vertical="center"/>
    </xf>
    <xf numFmtId="0" fontId="33" fillId="4" borderId="0" xfId="0" applyFont="1" applyFill="1" applyAlignment="1">
      <alignment horizontal="center" vertical="center"/>
    </xf>
    <xf numFmtId="0" fontId="34" fillId="4" borderId="0" xfId="0" applyFont="1" applyFill="1" applyAlignment="1">
      <alignment horizontal="center" vertical="center"/>
    </xf>
    <xf numFmtId="0" fontId="61" fillId="4" borderId="0" xfId="0" applyFont="1" applyFill="1" applyAlignment="1">
      <alignment horizontal="left" vertical="top"/>
    </xf>
    <xf numFmtId="173" fontId="64" fillId="4" borderId="0" xfId="0" applyNumberFormat="1" applyFont="1" applyFill="1" applyAlignment="1">
      <alignment horizontal="center" vertical="center"/>
    </xf>
    <xf numFmtId="9" fontId="63" fillId="4" borderId="0" xfId="2" applyFont="1" applyFill="1" applyAlignment="1">
      <alignment horizontal="left"/>
    </xf>
    <xf numFmtId="0" fontId="57" fillId="4" borderId="0" xfId="0" applyFont="1" applyFill="1" applyAlignment="1">
      <alignment horizontal="center"/>
    </xf>
    <xf numFmtId="0" fontId="14" fillId="4" borderId="0" xfId="0" applyFont="1" applyFill="1" applyAlignment="1">
      <alignment horizontal="center" vertical="center"/>
    </xf>
  </cellXfs>
  <cellStyles count="4">
    <cellStyle name="Moeda" xfId="3" builtinId="4"/>
    <cellStyle name="Normal" xfId="0" builtinId="0"/>
    <cellStyle name="Porcentagem" xfId="2" builtinId="5"/>
    <cellStyle name="Vírgula" xfId="1" builtinId="3"/>
  </cellStyles>
  <dxfs count="227"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FF0101"/>
      </font>
    </dxf>
    <dxf>
      <font>
        <color rgb="FF00FE2A"/>
      </font>
    </dxf>
    <dxf>
      <font>
        <color rgb="FFFF0101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00FE2A"/>
      </font>
    </dxf>
    <dxf>
      <font>
        <color rgb="FFFF0101"/>
      </font>
    </dxf>
    <dxf>
      <font>
        <color rgb="FF00FE2A"/>
      </font>
      <fill>
        <gradientFill degree="90">
          <stop position="0">
            <color rgb="FF111A37"/>
          </stop>
          <stop position="1">
            <color rgb="FF0A0F20"/>
          </stop>
        </gradientFill>
      </fill>
    </dxf>
    <dxf>
      <font>
        <color rgb="FFFF0101"/>
      </font>
      <fill>
        <gradientFill degree="90">
          <stop position="0">
            <color rgb="FF111A37"/>
          </stop>
          <stop position="1">
            <color rgb="FF0A0F20"/>
          </stop>
        </gradient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0"/>
        <name val="Arial"/>
        <family val="2"/>
        <scheme val="none"/>
      </font>
      <numFmt numFmtId="30" formatCode="@"/>
      <fill>
        <patternFill patternType="solid">
          <fgColor indexed="64"/>
          <bgColor rgb="FF0A0F20"/>
        </patternFill>
      </fill>
      <border diagonalUp="0" diagonalDown="0">
        <left style="thin">
          <color rgb="FF33404F"/>
        </left>
        <right style="thin">
          <color rgb="FF33404F"/>
        </right>
        <top style="thin">
          <color rgb="FF33404F"/>
        </top>
        <bottom style="thin">
          <color rgb="FF33404F"/>
        </bottom>
        <vertical/>
        <horizontal/>
      </border>
    </dxf>
    <dxf>
      <border outline="0">
        <top style="thin">
          <color theme="4" tint="0.39997558519241921"/>
        </top>
        <bottom style="thin">
          <color rgb="FF33404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0"/>
        <name val="Arial"/>
        <family val="2"/>
        <scheme val="none"/>
      </font>
      <fill>
        <patternFill patternType="solid">
          <fgColor indexed="64"/>
          <bgColor rgb="FF0A0F20"/>
        </patternFill>
      </fill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7E5B"/>
        <name val="Arial"/>
        <family val="2"/>
        <scheme val="none"/>
      </font>
      <fill>
        <patternFill patternType="solid">
          <fgColor indexed="64"/>
          <bgColor rgb="FF0A0F27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0"/>
        <name val="Arial"/>
        <family val="2"/>
        <scheme val="none"/>
      </font>
      <numFmt numFmtId="30" formatCode="@"/>
      <fill>
        <patternFill patternType="solid">
          <fgColor indexed="64"/>
          <bgColor rgb="FF0A0F20"/>
        </patternFill>
      </fill>
      <border diagonalUp="0" diagonalDown="0">
        <left style="thin">
          <color rgb="FF33404F"/>
        </left>
        <right style="thin">
          <color rgb="FF33404F"/>
        </right>
        <top style="thin">
          <color rgb="FF33404F"/>
        </top>
        <bottom style="thin">
          <color rgb="FF33404F"/>
        </bottom>
        <vertical/>
        <horizontal/>
      </border>
    </dxf>
    <dxf>
      <border outline="0">
        <bottom style="thin">
          <color rgb="FF33404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0"/>
        <name val="Arial"/>
        <family val="2"/>
        <scheme val="none"/>
      </font>
      <fill>
        <patternFill patternType="solid">
          <fgColor indexed="64"/>
          <bgColor rgb="FF0A0F2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C000"/>
        <name val="Arial"/>
        <family val="2"/>
        <scheme val="none"/>
      </font>
      <fill>
        <patternFill patternType="solid">
          <fgColor indexed="64"/>
          <bgColor rgb="FF0A0F27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0"/>
        <name val="Arial"/>
        <family val="2"/>
        <scheme val="none"/>
      </font>
      <numFmt numFmtId="30" formatCode="@"/>
      <fill>
        <patternFill patternType="solid">
          <fgColor indexed="64"/>
          <bgColor rgb="FF0A0F20"/>
        </patternFill>
      </fill>
      <border diagonalUp="0" diagonalDown="0">
        <left style="thin">
          <color rgb="FF33404F"/>
        </left>
        <right style="thin">
          <color rgb="FF33404F"/>
        </right>
        <top style="thin">
          <color rgb="FF33404F"/>
        </top>
        <bottom style="thin">
          <color rgb="FF33404F"/>
        </bottom>
        <vertical/>
        <horizontal/>
      </border>
    </dxf>
    <dxf>
      <border outline="0">
        <bottom style="thin">
          <color rgb="FF33404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0"/>
        <name val="Arial"/>
        <family val="2"/>
        <scheme val="none"/>
      </font>
      <fill>
        <patternFill patternType="solid">
          <fgColor indexed="64"/>
          <bgColor rgb="FF0A0F2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7030A0"/>
        <name val="Arial"/>
        <family val="2"/>
        <scheme val="none"/>
      </font>
      <fill>
        <patternFill patternType="solid">
          <fgColor indexed="64"/>
          <bgColor rgb="FF0A0F27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0"/>
        <name val="Arial"/>
        <family val="2"/>
        <scheme val="none"/>
      </font>
      <numFmt numFmtId="30" formatCode="@"/>
      <fill>
        <patternFill patternType="solid">
          <fgColor indexed="64"/>
          <bgColor rgb="FF0A0F20"/>
        </patternFill>
      </fill>
      <border diagonalUp="0" diagonalDown="0">
        <left style="thin">
          <color rgb="FF33404F"/>
        </left>
        <right style="thin">
          <color rgb="FF33404F"/>
        </right>
        <top style="thin">
          <color rgb="FF33404F"/>
        </top>
        <bottom style="thin">
          <color rgb="FF33404F"/>
        </bottom>
        <vertical/>
        <horizontal/>
      </border>
    </dxf>
    <dxf>
      <border outline="0">
        <bottom style="thin">
          <color rgb="FF33404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0"/>
        <name val="Arial"/>
        <family val="2"/>
        <scheme val="none"/>
      </font>
      <fill>
        <patternFill patternType="solid">
          <fgColor indexed="64"/>
          <bgColor rgb="FF0A0F2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CD154E"/>
        <name val="Arial"/>
        <family val="2"/>
        <scheme val="none"/>
      </font>
      <fill>
        <patternFill patternType="solid">
          <fgColor indexed="64"/>
          <bgColor rgb="FF0A0F27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0"/>
        <name val="Arial"/>
        <family val="2"/>
        <scheme val="none"/>
      </font>
      <numFmt numFmtId="30" formatCode="@"/>
      <fill>
        <patternFill patternType="solid">
          <fgColor indexed="64"/>
          <bgColor rgb="FF0A0F20"/>
        </patternFill>
      </fill>
      <border diagonalUp="0" diagonalDown="0">
        <left style="thin">
          <color rgb="FF33404F"/>
        </left>
        <right style="thin">
          <color rgb="FF33404F"/>
        </right>
        <top style="thin">
          <color rgb="FF33404F"/>
        </top>
        <bottom style="thin">
          <color rgb="FF33404F"/>
        </bottom>
        <vertical/>
        <horizontal/>
      </border>
    </dxf>
    <dxf>
      <border outline="0">
        <bottom style="thin">
          <color rgb="FF33404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theme="0"/>
        <name val="Arial"/>
        <family val="2"/>
        <scheme val="none"/>
      </font>
      <fill>
        <patternFill patternType="solid">
          <fgColor indexed="64"/>
          <bgColor rgb="FF0A0F2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7E5B"/>
        <name val="Arial"/>
        <family val="2"/>
        <scheme val="none"/>
      </font>
      <fill>
        <patternFill patternType="solid">
          <fgColor indexed="64"/>
          <bgColor rgb="FF0A0F27"/>
        </patternFill>
      </fill>
    </dxf>
  </dxfs>
  <tableStyles count="0" defaultTableStyle="TableStyleMedium2" defaultPivotStyle="PivotStyleLight16"/>
  <colors>
    <mruColors>
      <color rgb="FF000000"/>
      <color rgb="FF111A37"/>
      <color rgb="FFEE26C8"/>
      <color rgb="FFFFFFFF"/>
      <color rgb="FFF363D8"/>
      <color rgb="FFFF7AA7"/>
      <color rgb="FFD2008C"/>
      <color rgb="FFF2059F"/>
      <color rgb="FFCD154E"/>
      <color rgb="FFB0007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51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3.xml.rels><?xml version="1.0" encoding="UTF-8" standalone="yes"?>
<Relationships xmlns="http://schemas.openxmlformats.org/package/2006/relationships"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54.xml.rels><?xml version="1.0" encoding="UTF-8" standalone="yes"?>
<Relationships xmlns="http://schemas.openxmlformats.org/package/2006/relationships"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_rels/chart55.xml.rels><?xml version="1.0" encoding="UTF-8" standalone="yes"?>
<Relationships xmlns="http://schemas.openxmlformats.org/package/2006/relationships"><Relationship Id="rId2" Type="http://schemas.microsoft.com/office/2011/relationships/chartColorStyle" Target="colors52.xml"/><Relationship Id="rId1" Type="http://schemas.microsoft.com/office/2011/relationships/chartStyle" Target="style52.xml"/></Relationships>
</file>

<file path=xl/charts/_rels/chart56.xml.rels><?xml version="1.0" encoding="UTF-8" standalone="yes"?>
<Relationships xmlns="http://schemas.openxmlformats.org/package/2006/relationships"><Relationship Id="rId2" Type="http://schemas.microsoft.com/office/2011/relationships/chartColorStyle" Target="colors53.xml"/><Relationship Id="rId1" Type="http://schemas.microsoft.com/office/2011/relationships/chartStyle" Target="style53.xml"/></Relationships>
</file>

<file path=xl/charts/_rels/chart57.xml.rels><?xml version="1.0" encoding="UTF-8" standalone="yes"?>
<Relationships xmlns="http://schemas.openxmlformats.org/package/2006/relationships"><Relationship Id="rId2" Type="http://schemas.microsoft.com/office/2011/relationships/chartColorStyle" Target="colors54.xml"/><Relationship Id="rId1" Type="http://schemas.microsoft.com/office/2011/relationships/chartStyle" Target="style54.xml"/></Relationships>
</file>

<file path=xl/charts/_rels/chart58.xml.rels><?xml version="1.0" encoding="UTF-8" standalone="yes"?>
<Relationships xmlns="http://schemas.openxmlformats.org/package/2006/relationships"><Relationship Id="rId2" Type="http://schemas.microsoft.com/office/2011/relationships/chartColorStyle" Target="colors55.xml"/><Relationship Id="rId1" Type="http://schemas.microsoft.com/office/2011/relationships/chartStyle" Target="style55.xml"/></Relationships>
</file>

<file path=xl/charts/_rels/chart59.xml.rels><?xml version="1.0" encoding="UTF-8" standalone="yes"?>
<Relationships xmlns="http://schemas.openxmlformats.org/package/2006/relationships"><Relationship Id="rId2" Type="http://schemas.microsoft.com/office/2011/relationships/chartColorStyle" Target="colors56.xml"/><Relationship Id="rId1" Type="http://schemas.microsoft.com/office/2011/relationships/chartStyle" Target="style56.xml"/></Relationships>
</file>

<file path=xl/charts/_rels/chart60.xml.rels><?xml version="1.0" encoding="UTF-8" standalone="yes"?>
<Relationships xmlns="http://schemas.openxmlformats.org/package/2006/relationships"><Relationship Id="rId2" Type="http://schemas.microsoft.com/office/2011/relationships/chartColorStyle" Target="colors57.xml"/><Relationship Id="rId1" Type="http://schemas.microsoft.com/office/2011/relationships/chartStyle" Target="style57.xml"/></Relationships>
</file>

<file path=xl/charts/_rels/chart61.xml.rels><?xml version="1.0" encoding="UTF-8" standalone="yes"?>
<Relationships xmlns="http://schemas.openxmlformats.org/package/2006/relationships"><Relationship Id="rId2" Type="http://schemas.microsoft.com/office/2011/relationships/chartColorStyle" Target="colors58.xml"/><Relationship Id="rId1" Type="http://schemas.microsoft.com/office/2011/relationships/chartStyle" Target="style58.xml"/></Relationships>
</file>

<file path=xl/charts/_rels/chart62.xml.rels><?xml version="1.0" encoding="UTF-8" standalone="yes"?>
<Relationships xmlns="http://schemas.openxmlformats.org/package/2006/relationships"><Relationship Id="rId2" Type="http://schemas.microsoft.com/office/2011/relationships/chartColorStyle" Target="colors59.xml"/><Relationship Id="rId1" Type="http://schemas.microsoft.com/office/2011/relationships/chartStyle" Target="style59.xml"/></Relationships>
</file>

<file path=xl/charts/_rels/chart63.xml.rels><?xml version="1.0" encoding="UTF-8" standalone="yes"?>
<Relationships xmlns="http://schemas.openxmlformats.org/package/2006/relationships"><Relationship Id="rId2" Type="http://schemas.microsoft.com/office/2011/relationships/chartColorStyle" Target="colors60.xml"/><Relationship Id="rId1" Type="http://schemas.microsoft.com/office/2011/relationships/chartStyle" Target="style60.xml"/></Relationships>
</file>

<file path=xl/charts/_rels/chart64.xml.rels><?xml version="1.0" encoding="UTF-8" standalone="yes"?>
<Relationships xmlns="http://schemas.openxmlformats.org/package/2006/relationships"><Relationship Id="rId2" Type="http://schemas.microsoft.com/office/2011/relationships/chartColorStyle" Target="colors61.xml"/><Relationship Id="rId1" Type="http://schemas.microsoft.com/office/2011/relationships/chartStyle" Target="style61.xml"/></Relationships>
</file>

<file path=xl/charts/_rels/chart65.xml.rels><?xml version="1.0" encoding="UTF-8" standalone="yes"?>
<Relationships xmlns="http://schemas.openxmlformats.org/package/2006/relationships"><Relationship Id="rId2" Type="http://schemas.microsoft.com/office/2011/relationships/chartColorStyle" Target="colors62.xml"/><Relationship Id="rId1" Type="http://schemas.microsoft.com/office/2011/relationships/chartStyle" Target="style62.xml"/></Relationships>
</file>

<file path=xl/charts/_rels/chart66.xml.rels><?xml version="1.0" encoding="UTF-8" standalone="yes"?>
<Relationships xmlns="http://schemas.openxmlformats.org/package/2006/relationships"><Relationship Id="rId2" Type="http://schemas.microsoft.com/office/2011/relationships/chartColorStyle" Target="colors63.xml"/><Relationship Id="rId1" Type="http://schemas.microsoft.com/office/2011/relationships/chartStyle" Target="style63.xml"/></Relationships>
</file>

<file path=xl/charts/_rels/chart67.xml.rels><?xml version="1.0" encoding="UTF-8" standalone="yes"?>
<Relationships xmlns="http://schemas.openxmlformats.org/package/2006/relationships"><Relationship Id="rId2" Type="http://schemas.microsoft.com/office/2011/relationships/chartColorStyle" Target="colors64.xml"/><Relationship Id="rId1" Type="http://schemas.microsoft.com/office/2011/relationships/chartStyle" Target="style64.xml"/></Relationships>
</file>

<file path=xl/charts/_rels/chart68.xml.rels><?xml version="1.0" encoding="UTF-8" standalone="yes"?>
<Relationships xmlns="http://schemas.openxmlformats.org/package/2006/relationships"><Relationship Id="rId2" Type="http://schemas.microsoft.com/office/2011/relationships/chartColorStyle" Target="colors65.xml"/><Relationship Id="rId1" Type="http://schemas.microsoft.com/office/2011/relationships/chartStyle" Target="style65.xml"/></Relationships>
</file>

<file path=xl/charts/_rels/chart69.xml.rels><?xml version="1.0" encoding="UTF-8" standalone="yes"?>
<Relationships xmlns="http://schemas.openxmlformats.org/package/2006/relationships"><Relationship Id="rId2" Type="http://schemas.microsoft.com/office/2011/relationships/chartColorStyle" Target="colors66.xml"/><Relationship Id="rId1" Type="http://schemas.microsoft.com/office/2011/relationships/chartStyle" Target="style66.xml"/></Relationships>
</file>

<file path=xl/charts/_rels/chart70.xml.rels><?xml version="1.0" encoding="UTF-8" standalone="yes"?>
<Relationships xmlns="http://schemas.openxmlformats.org/package/2006/relationships"><Relationship Id="rId2" Type="http://schemas.microsoft.com/office/2011/relationships/chartColorStyle" Target="colors67.xml"/><Relationship Id="rId1" Type="http://schemas.microsoft.com/office/2011/relationships/chartStyle" Target="style67.xml"/></Relationships>
</file>

<file path=xl/charts/_rels/chart71.xml.rels><?xml version="1.0" encoding="UTF-8" standalone="yes"?>
<Relationships xmlns="http://schemas.openxmlformats.org/package/2006/relationships"><Relationship Id="rId2" Type="http://schemas.microsoft.com/office/2011/relationships/chartColorStyle" Target="colors68.xml"/><Relationship Id="rId1" Type="http://schemas.microsoft.com/office/2011/relationships/chartStyle" Target="style68.xml"/></Relationships>
</file>

<file path=xl/charts/_rels/chart72.xml.rels><?xml version="1.0" encoding="UTF-8" standalone="yes"?>
<Relationships xmlns="http://schemas.openxmlformats.org/package/2006/relationships"><Relationship Id="rId2" Type="http://schemas.microsoft.com/office/2011/relationships/chartColorStyle" Target="colors69.xml"/><Relationship Id="rId1" Type="http://schemas.microsoft.com/office/2011/relationships/chartStyle" Target="style69.xml"/></Relationships>
</file>

<file path=xl/charts/_rels/chart73.xml.rels><?xml version="1.0" encoding="UTF-8" standalone="yes"?>
<Relationships xmlns="http://schemas.openxmlformats.org/package/2006/relationships"><Relationship Id="rId2" Type="http://schemas.microsoft.com/office/2011/relationships/chartColorStyle" Target="colors70.xml"/><Relationship Id="rId1" Type="http://schemas.microsoft.com/office/2011/relationships/chartStyle" Target="style70.xml"/></Relationships>
</file>

<file path=xl/charts/_rels/chart74.xml.rels><?xml version="1.0" encoding="UTF-8" standalone="yes"?>
<Relationships xmlns="http://schemas.openxmlformats.org/package/2006/relationships"><Relationship Id="rId2" Type="http://schemas.microsoft.com/office/2011/relationships/chartColorStyle" Target="colors71.xml"/><Relationship Id="rId1" Type="http://schemas.microsoft.com/office/2011/relationships/chartStyle" Target="style71.xml"/></Relationships>
</file>

<file path=xl/charts/_rels/chart75.xml.rels><?xml version="1.0" encoding="UTF-8" standalone="yes"?>
<Relationships xmlns="http://schemas.openxmlformats.org/package/2006/relationships"><Relationship Id="rId2" Type="http://schemas.microsoft.com/office/2011/relationships/chartColorStyle" Target="colors72.xml"/><Relationship Id="rId1" Type="http://schemas.microsoft.com/office/2011/relationships/chartStyle" Target="style72.xml"/></Relationships>
</file>

<file path=xl/charts/_rels/chart76.xml.rels><?xml version="1.0" encoding="UTF-8" standalone="yes"?>
<Relationships xmlns="http://schemas.openxmlformats.org/package/2006/relationships"><Relationship Id="rId2" Type="http://schemas.microsoft.com/office/2011/relationships/chartColorStyle" Target="colors73.xml"/><Relationship Id="rId1" Type="http://schemas.microsoft.com/office/2011/relationships/chartStyle" Target="style73.xml"/></Relationships>
</file>

<file path=xl/charts/_rels/chart77.xml.rels><?xml version="1.0" encoding="UTF-8" standalone="yes"?>
<Relationships xmlns="http://schemas.openxmlformats.org/package/2006/relationships"><Relationship Id="rId2" Type="http://schemas.microsoft.com/office/2011/relationships/chartColorStyle" Target="colors74.xml"/><Relationship Id="rId1" Type="http://schemas.microsoft.com/office/2011/relationships/chartStyle" Target="style74.xml"/></Relationships>
</file>

<file path=xl/charts/_rels/chart78.xml.rels><?xml version="1.0" encoding="UTF-8" standalone="yes"?>
<Relationships xmlns="http://schemas.openxmlformats.org/package/2006/relationships"><Relationship Id="rId2" Type="http://schemas.microsoft.com/office/2011/relationships/chartColorStyle" Target="colors75.xml"/><Relationship Id="rId1" Type="http://schemas.microsoft.com/office/2011/relationships/chartStyle" Target="style75.xml"/></Relationships>
</file>

<file path=xl/charts/_rels/chart79.xml.rels><?xml version="1.0" encoding="UTF-8" standalone="yes"?>
<Relationships xmlns="http://schemas.openxmlformats.org/package/2006/relationships"><Relationship Id="rId2" Type="http://schemas.microsoft.com/office/2011/relationships/chartColorStyle" Target="colors76.xml"/><Relationship Id="rId1" Type="http://schemas.microsoft.com/office/2011/relationships/chartStyle" Target="style76.xml"/></Relationships>
</file>

<file path=xl/charts/_rels/chart80.xml.rels><?xml version="1.0" encoding="UTF-8" standalone="yes"?>
<Relationships xmlns="http://schemas.openxmlformats.org/package/2006/relationships"><Relationship Id="rId2" Type="http://schemas.microsoft.com/office/2011/relationships/chartColorStyle" Target="colors77.xml"/><Relationship Id="rId1" Type="http://schemas.microsoft.com/office/2011/relationships/chartStyle" Target="style77.xml"/></Relationships>
</file>

<file path=xl/charts/_rels/chart81.xml.rels><?xml version="1.0" encoding="UTF-8" standalone="yes"?>
<Relationships xmlns="http://schemas.openxmlformats.org/package/2006/relationships"><Relationship Id="rId2" Type="http://schemas.microsoft.com/office/2011/relationships/chartColorStyle" Target="colors78.xml"/><Relationship Id="rId1" Type="http://schemas.microsoft.com/office/2011/relationships/chartStyle" Target="style78.xml"/></Relationships>
</file>

<file path=xl/charts/_rels/chart82.xml.rels><?xml version="1.0" encoding="UTF-8" standalone="yes"?>
<Relationships xmlns="http://schemas.openxmlformats.org/package/2006/relationships"><Relationship Id="rId2" Type="http://schemas.microsoft.com/office/2011/relationships/chartColorStyle" Target="colors79.xml"/><Relationship Id="rId1" Type="http://schemas.microsoft.com/office/2011/relationships/chartStyle" Target="style79.xml"/></Relationships>
</file>

<file path=xl/charts/_rels/chart83.xml.rels><?xml version="1.0" encoding="UTF-8" standalone="yes"?>
<Relationships xmlns="http://schemas.openxmlformats.org/package/2006/relationships"><Relationship Id="rId2" Type="http://schemas.microsoft.com/office/2011/relationships/chartColorStyle" Target="colors80.xml"/><Relationship Id="rId1" Type="http://schemas.microsoft.com/office/2011/relationships/chartStyle" Target="style80.xml"/></Relationships>
</file>

<file path=xl/charts/_rels/chart84.xml.rels><?xml version="1.0" encoding="UTF-8" standalone="yes"?>
<Relationships xmlns="http://schemas.openxmlformats.org/package/2006/relationships"><Relationship Id="rId2" Type="http://schemas.microsoft.com/office/2011/relationships/chartColorStyle" Target="colors81.xml"/><Relationship Id="rId1" Type="http://schemas.microsoft.com/office/2011/relationships/chartStyle" Target="style81.xml"/></Relationships>
</file>

<file path=xl/charts/_rels/chart85.xml.rels><?xml version="1.0" encoding="UTF-8" standalone="yes"?>
<Relationships xmlns="http://schemas.openxmlformats.org/package/2006/relationships"><Relationship Id="rId2" Type="http://schemas.microsoft.com/office/2011/relationships/chartColorStyle" Target="colors82.xml"/><Relationship Id="rId1" Type="http://schemas.microsoft.com/office/2011/relationships/chartStyle" Target="style82.xml"/></Relationships>
</file>

<file path=xl/charts/_rels/chart86.xml.rels><?xml version="1.0" encoding="UTF-8" standalone="yes"?>
<Relationships xmlns="http://schemas.openxmlformats.org/package/2006/relationships"><Relationship Id="rId2" Type="http://schemas.microsoft.com/office/2011/relationships/chartColorStyle" Target="colors83.xml"/><Relationship Id="rId1" Type="http://schemas.microsoft.com/office/2011/relationships/chartStyle" Target="style83.xml"/></Relationships>
</file>

<file path=xl/charts/_rels/chart87.xml.rels><?xml version="1.0" encoding="UTF-8" standalone="yes"?>
<Relationships xmlns="http://schemas.openxmlformats.org/package/2006/relationships"><Relationship Id="rId2" Type="http://schemas.microsoft.com/office/2011/relationships/chartColorStyle" Target="colors84.xml"/><Relationship Id="rId1" Type="http://schemas.microsoft.com/office/2011/relationships/chartStyle" Target="style84.xml"/></Relationships>
</file>

<file path=xl/charts/_rels/chart88.xml.rels><?xml version="1.0" encoding="UTF-8" standalone="yes"?>
<Relationships xmlns="http://schemas.openxmlformats.org/package/2006/relationships"><Relationship Id="rId2" Type="http://schemas.microsoft.com/office/2011/relationships/chartColorStyle" Target="colors85.xml"/><Relationship Id="rId1" Type="http://schemas.microsoft.com/office/2011/relationships/chartStyle" Target="style85.xml"/></Relationships>
</file>

<file path=xl/charts/_rels/chart89.xml.rels><?xml version="1.0" encoding="UTF-8" standalone="yes"?>
<Relationships xmlns="http://schemas.openxmlformats.org/package/2006/relationships"><Relationship Id="rId2" Type="http://schemas.microsoft.com/office/2011/relationships/chartColorStyle" Target="colors86.xml"/><Relationship Id="rId1" Type="http://schemas.microsoft.com/office/2011/relationships/chartStyle" Target="style86.xml"/></Relationships>
</file>

<file path=xl/charts/_rels/chart90.xml.rels><?xml version="1.0" encoding="UTF-8" standalone="yes"?>
<Relationships xmlns="http://schemas.openxmlformats.org/package/2006/relationships"><Relationship Id="rId2" Type="http://schemas.microsoft.com/office/2011/relationships/chartColorStyle" Target="colors87.xml"/><Relationship Id="rId1" Type="http://schemas.microsoft.com/office/2011/relationships/chartStyle" Target="style87.xml"/></Relationships>
</file>

<file path=xl/charts/_rels/chart91.xml.rels><?xml version="1.0" encoding="UTF-8" standalone="yes"?>
<Relationships xmlns="http://schemas.openxmlformats.org/package/2006/relationships"><Relationship Id="rId2" Type="http://schemas.microsoft.com/office/2011/relationships/chartColorStyle" Target="colors88.xml"/><Relationship Id="rId1" Type="http://schemas.microsoft.com/office/2011/relationships/chartStyle" Target="style88.xml"/></Relationships>
</file>

<file path=xl/charts/_rels/chart92.xml.rels><?xml version="1.0" encoding="UTF-8" standalone="yes"?>
<Relationships xmlns="http://schemas.openxmlformats.org/package/2006/relationships"><Relationship Id="rId2" Type="http://schemas.microsoft.com/office/2011/relationships/chartColorStyle" Target="colors89.xml"/><Relationship Id="rId1" Type="http://schemas.microsoft.com/office/2011/relationships/chartStyle" Target="style89.xml"/></Relationships>
</file>

<file path=xl/charts/_rels/chart93.xml.rels><?xml version="1.0" encoding="UTF-8" standalone="yes"?>
<Relationships xmlns="http://schemas.openxmlformats.org/package/2006/relationships"><Relationship Id="rId2" Type="http://schemas.microsoft.com/office/2011/relationships/chartColorStyle" Target="colors90.xml"/><Relationship Id="rId1" Type="http://schemas.microsoft.com/office/2011/relationships/chartStyle" Target="style90.xml"/></Relationships>
</file>

<file path=xl/charts/_rels/chart94.xml.rels><?xml version="1.0" encoding="UTF-8" standalone="yes"?>
<Relationships xmlns="http://schemas.openxmlformats.org/package/2006/relationships"><Relationship Id="rId2" Type="http://schemas.microsoft.com/office/2011/relationships/chartColorStyle" Target="colors91.xml"/><Relationship Id="rId1" Type="http://schemas.microsoft.com/office/2011/relationships/chartStyle" Target="style91.xml"/></Relationships>
</file>

<file path=xl/charts/_rels/chart95.xml.rels><?xml version="1.0" encoding="UTF-8" standalone="yes"?>
<Relationships xmlns="http://schemas.openxmlformats.org/package/2006/relationships"><Relationship Id="rId2" Type="http://schemas.microsoft.com/office/2011/relationships/chartColorStyle" Target="colors92.xml"/><Relationship Id="rId1" Type="http://schemas.microsoft.com/office/2011/relationships/chartStyle" Target="style92.xml"/></Relationships>
</file>

<file path=xl/charts/_rels/chart96.xml.rels><?xml version="1.0" encoding="UTF-8" standalone="yes"?>
<Relationships xmlns="http://schemas.openxmlformats.org/package/2006/relationships"><Relationship Id="rId2" Type="http://schemas.microsoft.com/office/2011/relationships/chartColorStyle" Target="colors93.xml"/><Relationship Id="rId1" Type="http://schemas.microsoft.com/office/2011/relationships/chartStyle" Target="style93.xml"/></Relationships>
</file>

<file path=xl/charts/_rels/chart97.xml.rels><?xml version="1.0" encoding="UTF-8" standalone="yes"?>
<Relationships xmlns="http://schemas.openxmlformats.org/package/2006/relationships"><Relationship Id="rId2" Type="http://schemas.microsoft.com/office/2011/relationships/chartColorStyle" Target="colors94.xml"/><Relationship Id="rId1" Type="http://schemas.microsoft.com/office/2011/relationships/chartStyle" Target="style94.xml"/></Relationships>
</file>

<file path=xl/charts/_rels/chart98.xml.rels><?xml version="1.0" encoding="UTF-8" standalone="yes"?>
<Relationships xmlns="http://schemas.openxmlformats.org/package/2006/relationships"><Relationship Id="rId2" Type="http://schemas.microsoft.com/office/2011/relationships/chartColorStyle" Target="colors95.xml"/><Relationship Id="rId1" Type="http://schemas.microsoft.com/office/2011/relationships/chartStyle" Target="style95.xml"/></Relationships>
</file>

<file path=xl/charts/_rels/chart99.xml.rels><?xml version="1.0" encoding="UTF-8" standalone="yes"?>
<Relationships xmlns="http://schemas.openxmlformats.org/package/2006/relationships"><Relationship Id="rId2" Type="http://schemas.microsoft.com/office/2011/relationships/chartColorStyle" Target="colors96.xml"/><Relationship Id="rId1" Type="http://schemas.microsoft.com/office/2011/relationships/chartStyle" Target="style96.xml"/></Relationships>
</file>

<file path=xl/charts/_rels/chart100.xml.rels><?xml version="1.0" encoding="UTF-8" standalone="yes"?>
<Relationships xmlns="http://schemas.openxmlformats.org/package/2006/relationships"><Relationship Id="rId2" Type="http://schemas.microsoft.com/office/2011/relationships/chartColorStyle" Target="colors97.xml"/><Relationship Id="rId1" Type="http://schemas.microsoft.com/office/2011/relationships/chartStyle" Target="style97.xml"/></Relationships>
</file>

<file path=xl/charts/_rels/chart101.xml.rels><?xml version="1.0" encoding="UTF-8" standalone="yes"?>
<Relationships xmlns="http://schemas.openxmlformats.org/package/2006/relationships"><Relationship Id="rId2" Type="http://schemas.microsoft.com/office/2011/relationships/chartColorStyle" Target="colors98.xml"/><Relationship Id="rId1" Type="http://schemas.microsoft.com/office/2011/relationships/chartStyle" Target="style98.xml"/></Relationships>
</file>

<file path=xl/charts/_rels/chart102.xml.rels><?xml version="1.0" encoding="UTF-8" standalone="yes"?>
<Relationships xmlns="http://schemas.openxmlformats.org/package/2006/relationships"><Relationship Id="rId2" Type="http://schemas.microsoft.com/office/2011/relationships/chartColorStyle" Target="colors99.xml"/><Relationship Id="rId1" Type="http://schemas.microsoft.com/office/2011/relationships/chartStyle" Target="style99.xml"/></Relationships>
</file>

<file path=xl/charts/_rels/chart103.xml.rels><?xml version="1.0" encoding="UTF-8" standalone="yes"?>
<Relationships xmlns="http://schemas.openxmlformats.org/package/2006/relationships"><Relationship Id="rId2" Type="http://schemas.microsoft.com/office/2011/relationships/chartColorStyle" Target="colors100.xml"/><Relationship Id="rId1" Type="http://schemas.microsoft.com/office/2011/relationships/chartStyle" Target="style100.xml"/></Relationships>
</file>

<file path=xl/charts/_rels/chart104.xml.rels><?xml version="1.0" encoding="UTF-8" standalone="yes"?>
<Relationships xmlns="http://schemas.openxmlformats.org/package/2006/relationships"><Relationship Id="rId2" Type="http://schemas.microsoft.com/office/2011/relationships/chartColorStyle" Target="colors101.xml"/><Relationship Id="rId1" Type="http://schemas.microsoft.com/office/2011/relationships/chartStyle" Target="style101.xml"/></Relationships>
</file>

<file path=xl/charts/_rels/chart105.xml.rels><?xml version="1.0" encoding="UTF-8" standalone="yes"?>
<Relationships xmlns="http://schemas.openxmlformats.org/package/2006/relationships"><Relationship Id="rId2" Type="http://schemas.microsoft.com/office/2011/relationships/chartColorStyle" Target="colors102.xml"/><Relationship Id="rId1" Type="http://schemas.microsoft.com/office/2011/relationships/chartStyle" Target="style102.xml"/></Relationships>
</file>

<file path=xl/charts/_rels/chart106.xml.rels><?xml version="1.0" encoding="UTF-8" standalone="yes"?>
<Relationships xmlns="http://schemas.openxmlformats.org/package/2006/relationships"><Relationship Id="rId2" Type="http://schemas.microsoft.com/office/2011/relationships/chartColorStyle" Target="colors103.xml"/><Relationship Id="rId1" Type="http://schemas.microsoft.com/office/2011/relationships/chartStyle" Target="style103.xml"/></Relationships>
</file>

<file path=xl/charts/_rels/chart107.xml.rels><?xml version="1.0" encoding="UTF-8" standalone="yes"?>
<Relationships xmlns="http://schemas.openxmlformats.org/package/2006/relationships"><Relationship Id="rId2" Type="http://schemas.microsoft.com/office/2011/relationships/chartColorStyle" Target="colors104.xml"/><Relationship Id="rId1" Type="http://schemas.microsoft.com/office/2011/relationships/chartStyle" Target="style104.xml"/></Relationships>
</file>

<file path=xl/charts/_rels/chart108.xml.rels><?xml version="1.0" encoding="UTF-8" standalone="yes"?>
<Relationships xmlns="http://schemas.openxmlformats.org/package/2006/relationships"><Relationship Id="rId2" Type="http://schemas.microsoft.com/office/2011/relationships/chartColorStyle" Target="colors105.xml"/><Relationship Id="rId1" Type="http://schemas.microsoft.com/office/2011/relationships/chartStyle" Target="style105.xml"/></Relationships>
</file>

<file path=xl/charts/_rels/chart109.xml.rels><?xml version="1.0" encoding="UTF-8" standalone="yes"?>
<Relationships xmlns="http://schemas.openxmlformats.org/package/2006/relationships"><Relationship Id="rId2" Type="http://schemas.microsoft.com/office/2011/relationships/chartColorStyle" Target="colors106.xml"/><Relationship Id="rId1" Type="http://schemas.microsoft.com/office/2011/relationships/chartStyle" Target="style106.xml"/></Relationships>
</file>

<file path=xl/charts/_rels/chart110.xml.rels><?xml version="1.0" encoding="UTF-8" standalone="yes"?>
<Relationships xmlns="http://schemas.openxmlformats.org/package/2006/relationships"><Relationship Id="rId2" Type="http://schemas.microsoft.com/office/2011/relationships/chartColorStyle" Target="colors107.xml"/><Relationship Id="rId1" Type="http://schemas.microsoft.com/office/2011/relationships/chartStyle" Target="style107.xml"/></Relationships>
</file>

<file path=xl/charts/_rels/chart111.xml.rels><?xml version="1.0" encoding="UTF-8" standalone="yes"?>
<Relationships xmlns="http://schemas.openxmlformats.org/package/2006/relationships"><Relationship Id="rId2" Type="http://schemas.microsoft.com/office/2011/relationships/chartColorStyle" Target="colors108.xml"/><Relationship Id="rId1" Type="http://schemas.microsoft.com/office/2011/relationships/chartStyle" Target="style10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295336758132133E-2"/>
          <c:y val="0.2951388888888889"/>
          <c:w val="0.8866335060880729"/>
          <c:h val="0.61805555555555558"/>
        </c:manualLayout>
      </c:layout>
      <c:lineChart>
        <c:grouping val="standard"/>
        <c:varyColors val="0"/>
        <c:ser>
          <c:idx val="0"/>
          <c:order val="0"/>
          <c:spPr>
            <a:ln w="41275" cap="rnd">
              <a:gradFill>
                <a:gsLst>
                  <a:gs pos="0">
                    <a:srgbClr val="111A37"/>
                  </a:gs>
                  <a:gs pos="50000">
                    <a:srgbClr val="CD154E"/>
                  </a:gs>
                  <a:gs pos="100000">
                    <a:srgbClr val="111A37"/>
                  </a:gs>
                </a:gsLst>
                <a:lin ang="0" scaled="0"/>
              </a:gradFill>
              <a:round/>
            </a:ln>
            <a:effectLst/>
          </c:spPr>
          <c:marker>
            <c:symbol val="none"/>
          </c:marker>
          <c:cat>
            <c:strRef>
              <c:f>Dashboard!$AK$2:$AK$13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Dashboard!$AN$2:$AN$13</c:f>
              <c:numCache>
                <c:formatCode>General</c:formatCode>
                <c:ptCount val="12"/>
                <c:pt idx="0">
                  <c:v>8448</c:v>
                </c:pt>
                <c:pt idx="1">
                  <c:v>2468</c:v>
                </c:pt>
                <c:pt idx="2">
                  <c:v>2468</c:v>
                </c:pt>
                <c:pt idx="3">
                  <c:v>4678</c:v>
                </c:pt>
                <c:pt idx="4">
                  <c:v>9668</c:v>
                </c:pt>
                <c:pt idx="5">
                  <c:v>9668</c:v>
                </c:pt>
                <c:pt idx="6">
                  <c:v>9668</c:v>
                </c:pt>
                <c:pt idx="7">
                  <c:v>4868</c:v>
                </c:pt>
                <c:pt idx="8">
                  <c:v>4868</c:v>
                </c:pt>
                <c:pt idx="9">
                  <c:v>6238</c:v>
                </c:pt>
                <c:pt idx="10">
                  <c:v>5668</c:v>
                </c:pt>
                <c:pt idx="11">
                  <c:v>6668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595-4220-A80F-419CA59830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1397072"/>
        <c:axId val="731764496"/>
      </c:lineChart>
      <c:catAx>
        <c:axId val="123139707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731764496"/>
        <c:crosses val="autoZero"/>
        <c:auto val="1"/>
        <c:lblAlgn val="ctr"/>
        <c:lblOffset val="100"/>
        <c:noMultiLvlLbl val="0"/>
      </c:catAx>
      <c:valAx>
        <c:axId val="73176449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231397072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295336758132133E-2"/>
          <c:y val="0.2951388888888889"/>
          <c:w val="0.8866335060880729"/>
          <c:h val="0.61805555555555558"/>
        </c:manualLayout>
      </c:layout>
      <c:lineChart>
        <c:grouping val="standard"/>
        <c:varyColors val="0"/>
        <c:ser>
          <c:idx val="0"/>
          <c:order val="0"/>
          <c:spPr>
            <a:ln w="41275" cap="rnd">
              <a:gradFill>
                <a:gsLst>
                  <a:gs pos="0">
                    <a:srgbClr val="111A37"/>
                  </a:gs>
                  <a:gs pos="52000">
                    <a:srgbClr val="00FE2A"/>
                  </a:gs>
                  <a:gs pos="100000">
                    <a:srgbClr val="181C3A"/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round/>
            </a:ln>
            <a:effectLst/>
          </c:spPr>
          <c:marker>
            <c:symbol val="none"/>
          </c:marker>
          <c:cat>
            <c:strRef>
              <c:f>Dashboard!$AK$2:$AK$13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Dashboard!$AL$2:$AL$13</c:f>
              <c:numCache>
                <c:formatCode>"R$"#,##0_);\("R$"#,##0\)</c:formatCode>
                <c:ptCount val="12"/>
                <c:pt idx="0">
                  <c:v>17150</c:v>
                </c:pt>
                <c:pt idx="1">
                  <c:v>12150</c:v>
                </c:pt>
                <c:pt idx="2">
                  <c:v>12150</c:v>
                </c:pt>
                <c:pt idx="3">
                  <c:v>12150</c:v>
                </c:pt>
                <c:pt idx="4">
                  <c:v>12150</c:v>
                </c:pt>
                <c:pt idx="5">
                  <c:v>17150</c:v>
                </c:pt>
                <c:pt idx="6">
                  <c:v>12150</c:v>
                </c:pt>
                <c:pt idx="7">
                  <c:v>12150</c:v>
                </c:pt>
                <c:pt idx="8">
                  <c:v>15050</c:v>
                </c:pt>
                <c:pt idx="9">
                  <c:v>7650</c:v>
                </c:pt>
                <c:pt idx="10">
                  <c:v>12150</c:v>
                </c:pt>
                <c:pt idx="11">
                  <c:v>12150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44EB-45C6-8D91-EA7C5BA68F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1397072"/>
        <c:axId val="731764496"/>
      </c:lineChart>
      <c:catAx>
        <c:axId val="123139707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731764496"/>
        <c:crosses val="autoZero"/>
        <c:auto val="1"/>
        <c:lblAlgn val="ctr"/>
        <c:lblOffset val="100"/>
        <c:noMultiLvlLbl val="0"/>
      </c:catAx>
      <c:valAx>
        <c:axId val="731764496"/>
        <c:scaling>
          <c:orientation val="minMax"/>
        </c:scaling>
        <c:delete val="1"/>
        <c:axPos val="l"/>
        <c:numFmt formatCode="&quot;R$&quot;#,##0_);\(&quot;R$&quot;#,##0\)" sourceLinked="1"/>
        <c:majorTickMark val="none"/>
        <c:minorTickMark val="none"/>
        <c:tickLblPos val="nextTo"/>
        <c:crossAx val="1231397072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295336758132133E-2"/>
          <c:y val="0.2951388888888889"/>
          <c:w val="0.8866335060880729"/>
          <c:h val="0.61805555555555558"/>
        </c:manualLayout>
      </c:layou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1397072"/>
        <c:axId val="731764496"/>
      </c:lineChart>
      <c:catAx>
        <c:axId val="123139707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731764496"/>
        <c:crosses val="autoZero"/>
        <c:auto val="1"/>
        <c:lblAlgn val="ctr"/>
        <c:lblOffset val="100"/>
        <c:noMultiLvlLbl val="0"/>
      </c:catAx>
      <c:valAx>
        <c:axId val="73176449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231397072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8229082233848147E-2"/>
          <c:y val="5.3315421590646714E-2"/>
          <c:w val="0.92354183553230373"/>
          <c:h val="0.83243724642939609"/>
        </c:manualLayout>
      </c:layout>
      <c:lineChart>
        <c:grouping val="standard"/>
        <c:varyColors val="0"/>
        <c:ser>
          <c:idx val="0"/>
          <c:order val="0"/>
          <c:spPr>
            <a:ln w="41275" cap="rnd">
              <a:gradFill>
                <a:gsLst>
                  <a:gs pos="0">
                    <a:srgbClr val="181C3A"/>
                  </a:gs>
                  <a:gs pos="52000">
                    <a:srgbClr val="00FE2A"/>
                  </a:gs>
                  <a:gs pos="100000">
                    <a:srgbClr val="181C3A"/>
                  </a:gs>
                  <a:gs pos="100000">
                    <a:srgbClr val="181C3A"/>
                  </a:gs>
                </a:gsLst>
                <a:lin ang="0" scaled="0"/>
              </a:gradFill>
              <a:round/>
            </a:ln>
            <a:effectLst/>
          </c:spPr>
          <c:marker>
            <c:symbol val="none"/>
          </c:marker>
          <c:cat>
            <c:strRef>
              <c:f>Dashboard!$AK$2:$AK$13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Dashboard!$AL$2:$AL$13</c:f>
              <c:numCache>
                <c:formatCode>"R$"#,##0_);\("R$"#,##0\)</c:formatCode>
                <c:ptCount val="12"/>
                <c:pt idx="0">
                  <c:v>17150</c:v>
                </c:pt>
                <c:pt idx="1">
                  <c:v>12150</c:v>
                </c:pt>
                <c:pt idx="2">
                  <c:v>12150</c:v>
                </c:pt>
                <c:pt idx="3">
                  <c:v>12150</c:v>
                </c:pt>
                <c:pt idx="4">
                  <c:v>12150</c:v>
                </c:pt>
                <c:pt idx="5">
                  <c:v>17150</c:v>
                </c:pt>
                <c:pt idx="6">
                  <c:v>12150</c:v>
                </c:pt>
                <c:pt idx="7">
                  <c:v>12150</c:v>
                </c:pt>
                <c:pt idx="8">
                  <c:v>15050</c:v>
                </c:pt>
                <c:pt idx="9">
                  <c:v>7650</c:v>
                </c:pt>
                <c:pt idx="10">
                  <c:v>12150</c:v>
                </c:pt>
                <c:pt idx="11">
                  <c:v>12150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F76F-4146-8BE9-02596AD7231B}"/>
            </c:ext>
          </c:extLst>
        </c:ser>
        <c:ser>
          <c:idx val="1"/>
          <c:order val="1"/>
          <c:spPr>
            <a:ln w="41275" cap="rnd">
              <a:gradFill>
                <a:gsLst>
                  <a:gs pos="0">
                    <a:srgbClr val="181C3A"/>
                  </a:gs>
                  <a:gs pos="50000">
                    <a:srgbClr val="CD154E"/>
                  </a:gs>
                  <a:gs pos="100000">
                    <a:srgbClr val="181C3A"/>
                  </a:gs>
                </a:gsLst>
                <a:lin ang="0" scaled="0"/>
              </a:gradFill>
              <a:round/>
            </a:ln>
            <a:effectLst/>
          </c:spPr>
          <c:marker>
            <c:symbol val="none"/>
          </c:marker>
          <c:cat>
            <c:strRef>
              <c:f>Dashboard!$AK$2:$AK$13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Dashboard!$AN$2:$AN$13</c:f>
              <c:numCache>
                <c:formatCode>General</c:formatCode>
                <c:ptCount val="12"/>
                <c:pt idx="0">
                  <c:v>8448</c:v>
                </c:pt>
                <c:pt idx="1">
                  <c:v>2468</c:v>
                </c:pt>
                <c:pt idx="2">
                  <c:v>2468</c:v>
                </c:pt>
                <c:pt idx="3">
                  <c:v>4678</c:v>
                </c:pt>
                <c:pt idx="4">
                  <c:v>9668</c:v>
                </c:pt>
                <c:pt idx="5">
                  <c:v>9668</c:v>
                </c:pt>
                <c:pt idx="6">
                  <c:v>9668</c:v>
                </c:pt>
                <c:pt idx="7">
                  <c:v>4868</c:v>
                </c:pt>
                <c:pt idx="8">
                  <c:v>4868</c:v>
                </c:pt>
                <c:pt idx="9">
                  <c:v>6238</c:v>
                </c:pt>
                <c:pt idx="10">
                  <c:v>5668</c:v>
                </c:pt>
                <c:pt idx="11">
                  <c:v>6668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76F-4146-8BE9-02596AD723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4302128"/>
        <c:axId val="1228512800"/>
      </c:lineChart>
      <c:catAx>
        <c:axId val="113430212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228512800"/>
        <c:crosses val="autoZero"/>
        <c:auto val="1"/>
        <c:lblAlgn val="ctr"/>
        <c:lblOffset val="100"/>
        <c:noMultiLvlLbl val="0"/>
      </c:catAx>
      <c:valAx>
        <c:axId val="1228512800"/>
        <c:scaling>
          <c:orientation val="minMax"/>
        </c:scaling>
        <c:delete val="1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R$&quot;#,##0_);\(&quot;R$&quot;#,##0\)" sourceLinked="1"/>
        <c:majorTickMark val="none"/>
        <c:minorTickMark val="none"/>
        <c:tickLblPos val="nextTo"/>
        <c:crossAx val="1134302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251845478556113"/>
          <c:y val="0.10423587926749879"/>
          <c:w val="0.52966248638136515"/>
          <c:h val="0.86904755767133379"/>
        </c:manualLayout>
      </c:layout>
      <c:doughnut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72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251845478556113"/>
          <c:y val="0.10423587926749879"/>
          <c:w val="0.52966248638136515"/>
          <c:h val="0.86904755767133379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CD154E"/>
              </a:solidFill>
              <a:ln w="50800">
                <a:solidFill>
                  <a:srgbClr val="CD154E">
                    <a:alpha val="88000"/>
                  </a:srgb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C09-4633-981F-06F447F37690}"/>
              </c:ext>
            </c:extLst>
          </c:dPt>
          <c:dPt>
            <c:idx val="1"/>
            <c:bubble3D val="0"/>
            <c:spPr>
              <a:gradFill>
                <a:gsLst>
                  <a:gs pos="0">
                    <a:schemeClr val="bg1">
                      <a:alpha val="25000"/>
                    </a:schemeClr>
                  </a:gs>
                  <a:gs pos="95000">
                    <a:schemeClr val="bg1">
                      <a:alpha val="25000"/>
                    </a:schemeClr>
                  </a:gs>
                  <a:gs pos="29000">
                    <a:schemeClr val="bg1"/>
                  </a:gs>
                </a:gsLst>
                <a:lin ang="2700000" scaled="1"/>
              </a:gra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C09-4633-981F-06F447F37690}"/>
              </c:ext>
            </c:extLst>
          </c:dPt>
          <c:val>
            <c:numRef>
              <c:f>(Dashboard!$AL$22,Dashboard!$AL$23)</c:f>
              <c:numCache>
                <c:formatCode>"R$"\ #,##0.00</c:formatCode>
                <c:ptCount val="2"/>
                <c:pt idx="0">
                  <c:v>75376</c:v>
                </c:pt>
                <c:pt idx="1">
                  <c:v>41164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C09-4633-981F-06F447F376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2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295336758132133E-2"/>
          <c:y val="0.2951388888888889"/>
          <c:w val="0.8866335060880729"/>
          <c:h val="0.61805555555555558"/>
        </c:manualLayout>
      </c:layout>
      <c:lineChart>
        <c:grouping val="standard"/>
        <c:varyColors val="0"/>
        <c:ser>
          <c:idx val="0"/>
          <c:order val="0"/>
          <c:spPr>
            <a:ln w="41275" cap="rnd">
              <a:gradFill>
                <a:gsLst>
                  <a:gs pos="0">
                    <a:srgbClr val="111A37"/>
                  </a:gs>
                  <a:gs pos="48000">
                    <a:srgbClr val="EE26C8"/>
                  </a:gs>
                  <a:gs pos="100000">
                    <a:srgbClr val="111A37"/>
                  </a:gs>
                </a:gsLst>
                <a:lin ang="5400000" scaled="1"/>
              </a:gradFill>
              <a:round/>
            </a:ln>
            <a:effectLst/>
          </c:spPr>
          <c:marker>
            <c:symbol val="none"/>
          </c:marker>
          <c:val>
            <c:numRef>
              <c:f>Dashboard!$AS$2:$AS$13</c:f>
              <c:numCache>
                <c:formatCode>General</c:formatCode>
                <c:ptCount val="12"/>
                <c:pt idx="0">
                  <c:v>1040</c:v>
                </c:pt>
                <c:pt idx="1">
                  <c:v>640</c:v>
                </c:pt>
                <c:pt idx="2">
                  <c:v>640</c:v>
                </c:pt>
                <c:pt idx="3">
                  <c:v>1100</c:v>
                </c:pt>
                <c:pt idx="4">
                  <c:v>640</c:v>
                </c:pt>
                <c:pt idx="5">
                  <c:v>4400</c:v>
                </c:pt>
                <c:pt idx="6">
                  <c:v>640</c:v>
                </c:pt>
                <c:pt idx="7">
                  <c:v>640</c:v>
                </c:pt>
                <c:pt idx="8">
                  <c:v>640</c:v>
                </c:pt>
                <c:pt idx="9">
                  <c:v>640</c:v>
                </c:pt>
                <c:pt idx="10">
                  <c:v>1700</c:v>
                </c:pt>
                <c:pt idx="11">
                  <c:v>640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F409-4409-9852-65552EAB69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1397072"/>
        <c:axId val="731764496"/>
      </c:lineChart>
      <c:catAx>
        <c:axId val="123139707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731764496"/>
        <c:crosses val="autoZero"/>
        <c:auto val="1"/>
        <c:lblAlgn val="ctr"/>
        <c:lblOffset val="100"/>
        <c:noMultiLvlLbl val="0"/>
      </c:catAx>
      <c:valAx>
        <c:axId val="73176449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231397072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areaChart>
        <c:grouping val="stacked"/>
        <c:varyColors val="0"/>
        <c:ser>
          <c:idx val="0"/>
          <c:order val="0"/>
          <c:spPr>
            <a:solidFill>
              <a:srgbClr val="00FE2A">
                <a:alpha val="44000"/>
              </a:srgbClr>
            </a:solidFill>
            <a:ln w="44450" cap="rnd">
              <a:solidFill>
                <a:srgbClr val="00FE2A"/>
              </a:solidFill>
              <a:round/>
            </a:ln>
            <a:effectLst>
              <a:glow>
                <a:schemeClr val="accent1">
                  <a:alpha val="48000"/>
                </a:schemeClr>
              </a:glow>
              <a:softEdge rad="0"/>
            </a:effectLst>
          </c:spPr>
          <c:val>
            <c:numRef>
              <c:f>Orçamento!$E$17:$P$17</c:f>
              <c:numCache>
                <c:formatCode>"R$"#,##0_);\("$"#.##0\)</c:formatCode>
                <c:ptCount val="12"/>
                <c:pt idx="0">
                  <c:v>9630</c:v>
                </c:pt>
                <c:pt idx="1">
                  <c:v>9400</c:v>
                </c:pt>
                <c:pt idx="2">
                  <c:v>9870</c:v>
                </c:pt>
                <c:pt idx="3">
                  <c:v>10020</c:v>
                </c:pt>
                <c:pt idx="4">
                  <c:v>9590</c:v>
                </c:pt>
                <c:pt idx="5">
                  <c:v>9275</c:v>
                </c:pt>
                <c:pt idx="6">
                  <c:v>9960</c:v>
                </c:pt>
                <c:pt idx="7">
                  <c:v>9770</c:v>
                </c:pt>
                <c:pt idx="8">
                  <c:v>9860</c:v>
                </c:pt>
                <c:pt idx="9">
                  <c:v>9890</c:v>
                </c:pt>
                <c:pt idx="10">
                  <c:v>9950</c:v>
                </c:pt>
                <c:pt idx="11">
                  <c:v>10010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640-4A91-80C6-43CF831BA6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1568495"/>
        <c:axId val="471569455"/>
      </c:areaChart>
      <c:catAx>
        <c:axId val="471568495"/>
        <c:scaling>
          <c:orientation val="minMax"/>
        </c:scaling>
        <c:delete val="1"/>
        <c:axPos val="b"/>
        <c:majorTickMark val="none"/>
        <c:minorTickMark val="none"/>
        <c:tickLblPos val="nextTo"/>
        <c:crossAx val="471569455"/>
        <c:crosses val="autoZero"/>
        <c:auto val="1"/>
        <c:lblAlgn val="ctr"/>
        <c:lblOffset val="100"/>
        <c:noMultiLvlLbl val="0"/>
      </c:catAx>
      <c:valAx>
        <c:axId val="471569455"/>
        <c:scaling>
          <c:orientation val="minMax"/>
        </c:scaling>
        <c:delete val="1"/>
        <c:axPos val="l"/>
        <c:numFmt formatCode="&quot;R$&quot;#,##0_);\(&quot;$&quot;#.##0\)" sourceLinked="1"/>
        <c:majorTickMark val="none"/>
        <c:minorTickMark val="none"/>
        <c:tickLblPos val="nextTo"/>
        <c:crossAx val="471568495"/>
        <c:crosses val="autoZero"/>
        <c:crossBetween val="midCat"/>
      </c:valAx>
      <c:spPr>
        <a:noFill/>
      </c:spPr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pt-PT" sz="1000">
                <a:effectLst/>
              </a:rPr>
              <a:t>Divisão das </a:t>
            </a:r>
            <a:r>
              <a:rPr lang="pt-PT" sz="1000" baseline="0">
                <a:effectLst/>
              </a:rPr>
              <a:t>Receitas</a:t>
            </a:r>
            <a:endParaRPr lang="pt-PT" sz="10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00FE2A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Orçamento!$C$9:$C$16</c:f>
              <c:strCache>
                <c:ptCount val="8"/>
                <c:pt idx="0">
                  <c:v>Salário</c:v>
                </c:pt>
                <c:pt idx="1">
                  <c:v>Salário Cônjuge</c:v>
                </c:pt>
                <c:pt idx="2">
                  <c:v>Dividendos</c:v>
                </c:pt>
                <c:pt idx="3">
                  <c:v>Reembolsos</c:v>
                </c:pt>
                <c:pt idx="4">
                  <c:v>Presentes Receitas</c:v>
                </c:pt>
                <c:pt idx="5">
                  <c:v>Aluguéis</c:v>
                </c:pt>
                <c:pt idx="6">
                  <c:v>Juros</c:v>
                </c:pt>
                <c:pt idx="7">
                  <c:v>Renda Extra</c:v>
                </c:pt>
              </c:strCache>
            </c:strRef>
          </c:cat>
          <c:val>
            <c:numRef>
              <c:f>Orçamento!$Q$9:$Q$16</c:f>
              <c:numCache>
                <c:formatCode>"R$"#,##0_);\("$"#.##0\)</c:formatCode>
                <c:ptCount val="8"/>
                <c:pt idx="0">
                  <c:v>54000</c:v>
                </c:pt>
                <c:pt idx="1">
                  <c:v>52200</c:v>
                </c:pt>
                <c:pt idx="2">
                  <c:v>4680</c:v>
                </c:pt>
                <c:pt idx="3">
                  <c:v>3300</c:v>
                </c:pt>
                <c:pt idx="4">
                  <c:v>1205</c:v>
                </c:pt>
                <c:pt idx="5">
                  <c:v>1140</c:v>
                </c:pt>
                <c:pt idx="6">
                  <c:v>300</c:v>
                </c:pt>
                <c:pt idx="7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96-47B7-9DC2-07625DD148C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4"/>
        <c:overlap val="-8"/>
        <c:axId val="1632027423"/>
        <c:axId val="1632044223"/>
      </c:barChart>
      <c:catAx>
        <c:axId val="163202742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32044223"/>
        <c:crosses val="autoZero"/>
        <c:auto val="1"/>
        <c:lblAlgn val="ctr"/>
        <c:lblOffset val="100"/>
        <c:noMultiLvlLbl val="0"/>
      </c:catAx>
      <c:valAx>
        <c:axId val="1632044223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minorGridlines>
          <c:spPr>
            <a:ln w="9525" cap="flat" cmpd="sng" algn="ctr">
              <a:noFill/>
              <a:round/>
            </a:ln>
            <a:effectLst/>
          </c:spPr>
        </c:minorGridlines>
        <c:numFmt formatCode="&quot;R$&quot;#,##0_);\(&quot;$&quot;#.##0\)" sourceLinked="1"/>
        <c:majorTickMark val="none"/>
        <c:minorTickMark val="none"/>
        <c:tickLblPos val="nextTo"/>
        <c:crossAx val="16320274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en-US" sz="850">
                <a:latin typeface="Arial" panose="020B0604020202020204" pitchFamily="34" charset="0"/>
                <a:cs typeface="Arial" panose="020B0604020202020204" pitchFamily="34" charset="0"/>
              </a:rPr>
              <a:t>Divisão</a:t>
            </a:r>
            <a:r>
              <a:rPr lang="en-US" sz="850" baseline="0">
                <a:latin typeface="Arial" panose="020B0604020202020204" pitchFamily="34" charset="0"/>
                <a:cs typeface="Arial" panose="020B0604020202020204" pitchFamily="34" charset="0"/>
              </a:rPr>
              <a:t> do Orçamento</a:t>
            </a:r>
            <a:endParaRPr lang="en-US" sz="85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40297311402441321"/>
          <c:y val="3.64937401901122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Categorias de Despesas</c:v>
          </c:tx>
          <c:spPr>
            <a:solidFill>
              <a:srgbClr val="FF010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Orçamento!$C$23:$C$37</c:f>
              <c:strCache>
                <c:ptCount val="15"/>
                <c:pt idx="0">
                  <c:v>Casa</c:v>
                </c:pt>
                <c:pt idx="1">
                  <c:v>Transporte</c:v>
                </c:pt>
                <c:pt idx="2">
                  <c:v>Alimentação</c:v>
                </c:pt>
                <c:pt idx="3">
                  <c:v>Utilidades</c:v>
                </c:pt>
                <c:pt idx="4">
                  <c:v>Seguro</c:v>
                </c:pt>
                <c:pt idx="5">
                  <c:v>Educação</c:v>
                </c:pt>
                <c:pt idx="6">
                  <c:v>Entretenimento</c:v>
                </c:pt>
                <c:pt idx="7">
                  <c:v>Roupas</c:v>
                </c:pt>
                <c:pt idx="8">
                  <c:v>Cuidados Pessoais</c:v>
                </c:pt>
                <c:pt idx="9">
                  <c:v>Presentes</c:v>
                </c:pt>
                <c:pt idx="10">
                  <c:v>Doações</c:v>
                </c:pt>
                <c:pt idx="11">
                  <c:v>Lazer</c:v>
                </c:pt>
                <c:pt idx="12">
                  <c:v>Animal de Estimação</c:v>
                </c:pt>
                <c:pt idx="13">
                  <c:v>Viagens</c:v>
                </c:pt>
                <c:pt idx="14">
                  <c:v>Streaming</c:v>
                </c:pt>
              </c:strCache>
            </c:strRef>
          </c:cat>
          <c:val>
            <c:numRef>
              <c:f>Orçamento!$Q$23:$Q$37</c:f>
              <c:numCache>
                <c:formatCode>"R$"#,##0_);\("$"#,##0\)</c:formatCode>
                <c:ptCount val="15"/>
                <c:pt idx="0">
                  <c:v>8820</c:v>
                </c:pt>
                <c:pt idx="1">
                  <c:v>6300</c:v>
                </c:pt>
                <c:pt idx="2">
                  <c:v>5070</c:v>
                </c:pt>
                <c:pt idx="3">
                  <c:v>3300</c:v>
                </c:pt>
                <c:pt idx="4">
                  <c:v>3820</c:v>
                </c:pt>
                <c:pt idx="5">
                  <c:v>3310</c:v>
                </c:pt>
                <c:pt idx="6">
                  <c:v>6230</c:v>
                </c:pt>
                <c:pt idx="7">
                  <c:v>2060</c:v>
                </c:pt>
                <c:pt idx="8">
                  <c:v>1720</c:v>
                </c:pt>
                <c:pt idx="9">
                  <c:v>1340</c:v>
                </c:pt>
                <c:pt idx="10">
                  <c:v>4040</c:v>
                </c:pt>
                <c:pt idx="11">
                  <c:v>1180</c:v>
                </c:pt>
                <c:pt idx="12">
                  <c:v>2190</c:v>
                </c:pt>
                <c:pt idx="13">
                  <c:v>4350</c:v>
                </c:pt>
                <c:pt idx="14">
                  <c:v>1140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A3-47F9-B2E3-487C7BC150A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4"/>
        <c:overlap val="-8"/>
        <c:axId val="1632027423"/>
        <c:axId val="1632044223"/>
      </c:barChart>
      <c:catAx>
        <c:axId val="163202742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32044223"/>
        <c:crosses val="autoZero"/>
        <c:auto val="1"/>
        <c:lblAlgn val="ctr"/>
        <c:lblOffset val="100"/>
        <c:noMultiLvlLbl val="0"/>
      </c:catAx>
      <c:valAx>
        <c:axId val="1632044223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minorGridlines>
          <c:spPr>
            <a:ln w="9525" cap="flat" cmpd="sng" algn="ctr">
              <a:noFill/>
              <a:round/>
            </a:ln>
            <a:effectLst/>
          </c:spPr>
        </c:minorGridlines>
        <c:numFmt formatCode="&quot;R$&quot;#,##0_);\(&quot;$&quot;#,##0\)" sourceLinked="1"/>
        <c:majorTickMark val="none"/>
        <c:minorTickMark val="none"/>
        <c:tickLblPos val="nextTo"/>
        <c:crossAx val="1632027423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areaChart>
        <c:grouping val="stacked"/>
        <c:varyColors val="0"/>
        <c:ser>
          <c:idx val="0"/>
          <c:order val="0"/>
          <c:spPr>
            <a:solidFill>
              <a:srgbClr val="FF0101">
                <a:alpha val="40000"/>
              </a:srgbClr>
            </a:solidFill>
            <a:ln w="44450">
              <a:solidFill>
                <a:srgbClr val="FF0101"/>
              </a:solidFill>
            </a:ln>
            <a:effectLst>
              <a:outerShdw blurRad="50800" dist="38100" dir="16200000" rotWithShape="0">
                <a:prstClr val="black">
                  <a:alpha val="40000"/>
                </a:prstClr>
              </a:outerShdw>
            </a:effectLst>
          </c:spPr>
          <c:val>
            <c:numRef>
              <c:f>Orçamento!$E$38:$P$38</c:f>
              <c:numCache>
                <c:formatCode>"R$"#,##0_);\("$"#,##0\)</c:formatCode>
                <c:ptCount val="12"/>
                <c:pt idx="0">
                  <c:v>3685</c:v>
                </c:pt>
                <c:pt idx="1">
                  <c:v>4195</c:v>
                </c:pt>
                <c:pt idx="2">
                  <c:v>4155</c:v>
                </c:pt>
                <c:pt idx="3">
                  <c:v>5415</c:v>
                </c:pt>
                <c:pt idx="4">
                  <c:v>3925</c:v>
                </c:pt>
                <c:pt idx="5">
                  <c:v>4525</c:v>
                </c:pt>
                <c:pt idx="6">
                  <c:v>4985</c:v>
                </c:pt>
                <c:pt idx="7">
                  <c:v>4835</c:v>
                </c:pt>
                <c:pt idx="8">
                  <c:v>4495</c:v>
                </c:pt>
                <c:pt idx="9">
                  <c:v>4525</c:v>
                </c:pt>
                <c:pt idx="10">
                  <c:v>4965</c:v>
                </c:pt>
                <c:pt idx="11">
                  <c:v>5165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1A-4EB3-86D0-CE2A35CBAE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1568495"/>
        <c:axId val="471569455"/>
      </c:areaChart>
      <c:catAx>
        <c:axId val="471568495"/>
        <c:scaling>
          <c:orientation val="minMax"/>
        </c:scaling>
        <c:delete val="1"/>
        <c:axPos val="b"/>
        <c:majorTickMark val="none"/>
        <c:minorTickMark val="none"/>
        <c:tickLblPos val="nextTo"/>
        <c:crossAx val="471569455"/>
        <c:crosses val="autoZero"/>
        <c:auto val="1"/>
        <c:lblAlgn val="ctr"/>
        <c:lblOffset val="100"/>
        <c:noMultiLvlLbl val="0"/>
      </c:catAx>
      <c:valAx>
        <c:axId val="471569455"/>
        <c:scaling>
          <c:orientation val="minMax"/>
        </c:scaling>
        <c:delete val="1"/>
        <c:axPos val="l"/>
        <c:numFmt formatCode="&quot;R$&quot;#,##0_);\(&quot;$&quot;#,##0\)" sourceLinked="1"/>
        <c:majorTickMark val="none"/>
        <c:minorTickMark val="none"/>
        <c:tickLblPos val="nextTo"/>
        <c:crossAx val="47156849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en-US" sz="800">
                <a:latin typeface="Arial" panose="020B0604020202020204" pitchFamily="34" charset="0"/>
                <a:cs typeface="Arial" panose="020B0604020202020204" pitchFamily="34" charset="0"/>
              </a:rPr>
              <a:t>Divisão das Dívidas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37ECFF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Orçamento!$C$44:$C$51</c:f>
              <c:strCache>
                <c:ptCount val="8"/>
                <c:pt idx="0">
                  <c:v>Financiamento Carro</c:v>
                </c:pt>
                <c:pt idx="1">
                  <c:v>Empréstimo Estudantil</c:v>
                </c:pt>
                <c:pt idx="2">
                  <c:v>Cartão de Crédito</c:v>
                </c:pt>
                <c:pt idx="3">
                  <c:v>Financiamento Apto</c:v>
                </c:pt>
                <c:pt idx="4">
                  <c:v>Consórcio</c:v>
                </c:pt>
                <c:pt idx="5">
                  <c:v>Empréstimo</c:v>
                </c:pt>
                <c:pt idx="6">
                  <c:v>Agiota</c:v>
                </c:pt>
                <c:pt idx="7">
                  <c:v>Financiamento Lote</c:v>
                </c:pt>
              </c:strCache>
            </c:strRef>
          </c:cat>
          <c:val>
            <c:numRef>
              <c:f>Orçamento!$Q$44:$Q$51</c:f>
              <c:numCache>
                <c:formatCode>"R$"#,##0_);\("$"#,##0\)</c:formatCode>
                <c:ptCount val="8"/>
                <c:pt idx="0">
                  <c:v>8760</c:v>
                </c:pt>
                <c:pt idx="1">
                  <c:v>3910</c:v>
                </c:pt>
                <c:pt idx="2">
                  <c:v>5570</c:v>
                </c:pt>
                <c:pt idx="3">
                  <c:v>2550</c:v>
                </c:pt>
                <c:pt idx="4">
                  <c:v>3670</c:v>
                </c:pt>
                <c:pt idx="5">
                  <c:v>4640</c:v>
                </c:pt>
                <c:pt idx="6">
                  <c:v>6690</c:v>
                </c:pt>
                <c:pt idx="7">
                  <c:v>2630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02-468D-8DEE-CFBF363A28E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4"/>
        <c:overlap val="-8"/>
        <c:axId val="1632027423"/>
        <c:axId val="1632044223"/>
      </c:barChart>
      <c:catAx>
        <c:axId val="163202742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32044223"/>
        <c:crosses val="autoZero"/>
        <c:auto val="1"/>
        <c:lblAlgn val="ctr"/>
        <c:lblOffset val="100"/>
        <c:noMultiLvlLbl val="0"/>
      </c:catAx>
      <c:valAx>
        <c:axId val="1632044223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minorGridlines>
          <c:spPr>
            <a:ln w="9525" cap="flat" cmpd="sng" algn="ctr">
              <a:noFill/>
              <a:round/>
            </a:ln>
            <a:effectLst/>
          </c:spPr>
        </c:minorGridlines>
        <c:numFmt formatCode="&quot;R$&quot;#,##0_);\(&quot;$&quot;#,##0\)" sourceLinked="1"/>
        <c:majorTickMark val="none"/>
        <c:minorTickMark val="none"/>
        <c:tickLblPos val="nextTo"/>
        <c:crossAx val="16320274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r>
              <a:rPr lang="en-US" sz="1000">
                <a:latin typeface="Arial" panose="020B0604020202020204" pitchFamily="34" charset="0"/>
                <a:cs typeface="Arial" panose="020B0604020202020204" pitchFamily="34" charset="0"/>
              </a:rPr>
              <a:t>Debt Payoff BreakDown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FF57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Orçamento!$C$58:$C$65</c:f>
              <c:strCache>
                <c:ptCount val="8"/>
                <c:pt idx="0">
                  <c:v>Reserva de Emergência</c:v>
                </c:pt>
                <c:pt idx="1">
                  <c:v>Previdência</c:v>
                </c:pt>
                <c:pt idx="2">
                  <c:v>Ações</c:v>
                </c:pt>
                <c:pt idx="3">
                  <c:v>Fundos Imobiliários</c:v>
                </c:pt>
                <c:pt idx="4">
                  <c:v>Renda Fixa</c:v>
                </c:pt>
                <c:pt idx="5">
                  <c:v>CDB Bradesco</c:v>
                </c:pt>
                <c:pt idx="6">
                  <c:v>CDB Itaú</c:v>
                </c:pt>
                <c:pt idx="7">
                  <c:v>Imóveis</c:v>
                </c:pt>
              </c:strCache>
            </c:strRef>
          </c:cat>
          <c:val>
            <c:numRef>
              <c:f>Orçamento!$Q$58:$Q$65</c:f>
              <c:numCache>
                <c:formatCode>"R$"#,##0_);\("$"#,##0\)</c:formatCode>
                <c:ptCount val="8"/>
                <c:pt idx="0">
                  <c:v>3070</c:v>
                </c:pt>
                <c:pt idx="1">
                  <c:v>3010</c:v>
                </c:pt>
                <c:pt idx="2">
                  <c:v>2900</c:v>
                </c:pt>
                <c:pt idx="3">
                  <c:v>2980</c:v>
                </c:pt>
                <c:pt idx="4">
                  <c:v>3020</c:v>
                </c:pt>
                <c:pt idx="5">
                  <c:v>2420</c:v>
                </c:pt>
                <c:pt idx="6">
                  <c:v>3410</c:v>
                </c:pt>
                <c:pt idx="7">
                  <c:v>3265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51-4C71-89AE-5FCCB6EBE3E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4"/>
        <c:overlap val="-8"/>
        <c:axId val="1632027423"/>
        <c:axId val="1632044223"/>
      </c:barChart>
      <c:catAx>
        <c:axId val="163202742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32044223"/>
        <c:crosses val="autoZero"/>
        <c:auto val="1"/>
        <c:lblAlgn val="ctr"/>
        <c:lblOffset val="100"/>
        <c:noMultiLvlLbl val="0"/>
      </c:catAx>
      <c:valAx>
        <c:axId val="1632044223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minorGridlines>
          <c:spPr>
            <a:ln w="9525" cap="flat" cmpd="sng" algn="ctr">
              <a:noFill/>
              <a:round/>
            </a:ln>
            <a:effectLst/>
          </c:spPr>
        </c:minorGridlines>
        <c:numFmt formatCode="&quot;R$&quot;#,##0_);\(&quot;$&quot;#,##0\)" sourceLinked="1"/>
        <c:majorTickMark val="none"/>
        <c:minorTickMark val="none"/>
        <c:tickLblPos val="nextTo"/>
        <c:crossAx val="16320274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areaChart>
        <c:grouping val="stacked"/>
        <c:varyColors val="0"/>
        <c:ser>
          <c:idx val="0"/>
          <c:order val="0"/>
          <c:spPr>
            <a:solidFill>
              <a:srgbClr val="37ECFF">
                <a:alpha val="40000"/>
              </a:srgbClr>
            </a:solidFill>
            <a:ln w="44450">
              <a:solidFill>
                <a:srgbClr val="37ECFF"/>
              </a:solidFill>
            </a:ln>
          </c:spPr>
          <c:val>
            <c:numRef>
              <c:f>Orçamento!$E$52:$P$52</c:f>
              <c:numCache>
                <c:formatCode>"R$"#,##0_);\("$"#,##0\)</c:formatCode>
                <c:ptCount val="12"/>
                <c:pt idx="0">
                  <c:v>3050</c:v>
                </c:pt>
                <c:pt idx="1">
                  <c:v>3070</c:v>
                </c:pt>
                <c:pt idx="2">
                  <c:v>3310</c:v>
                </c:pt>
                <c:pt idx="3">
                  <c:v>3160</c:v>
                </c:pt>
                <c:pt idx="4">
                  <c:v>3260</c:v>
                </c:pt>
                <c:pt idx="5">
                  <c:v>3060</c:v>
                </c:pt>
                <c:pt idx="6">
                  <c:v>3150</c:v>
                </c:pt>
                <c:pt idx="7">
                  <c:v>3290</c:v>
                </c:pt>
                <c:pt idx="8">
                  <c:v>3230</c:v>
                </c:pt>
                <c:pt idx="9">
                  <c:v>3320</c:v>
                </c:pt>
                <c:pt idx="10">
                  <c:v>3260</c:v>
                </c:pt>
                <c:pt idx="11">
                  <c:v>3260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15-43A7-8442-C1BEA2BF6E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1568495"/>
        <c:axId val="471569455"/>
      </c:areaChart>
      <c:catAx>
        <c:axId val="471568495"/>
        <c:scaling>
          <c:orientation val="minMax"/>
        </c:scaling>
        <c:delete val="1"/>
        <c:axPos val="b"/>
        <c:majorTickMark val="none"/>
        <c:minorTickMark val="none"/>
        <c:tickLblPos val="nextTo"/>
        <c:crossAx val="471569455"/>
        <c:crosses val="autoZero"/>
        <c:auto val="1"/>
        <c:lblAlgn val="ctr"/>
        <c:lblOffset val="100"/>
        <c:noMultiLvlLbl val="0"/>
      </c:catAx>
      <c:valAx>
        <c:axId val="471569455"/>
        <c:scaling>
          <c:orientation val="minMax"/>
        </c:scaling>
        <c:delete val="1"/>
        <c:axPos val="l"/>
        <c:numFmt formatCode="&quot;R$&quot;#,##0_);\(&quot;$&quot;#,##0\)" sourceLinked="1"/>
        <c:majorTickMark val="none"/>
        <c:minorTickMark val="none"/>
        <c:tickLblPos val="nextTo"/>
        <c:crossAx val="471568495"/>
        <c:crosses val="autoZero"/>
        <c:crossBetween val="midCat"/>
      </c:valAx>
      <c:spPr>
        <a:noFill/>
      </c:spPr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areaChart>
        <c:grouping val="stacked"/>
        <c:varyColors val="0"/>
        <c:ser>
          <c:idx val="0"/>
          <c:order val="0"/>
          <c:spPr>
            <a:solidFill>
              <a:srgbClr val="FFFF57">
                <a:alpha val="42000"/>
              </a:srgbClr>
            </a:solidFill>
            <a:ln w="44450">
              <a:solidFill>
                <a:srgbClr val="FFFF57"/>
              </a:solidFill>
            </a:ln>
          </c:spPr>
          <c:val>
            <c:numRef>
              <c:f>Orçamento!$E$66:$P$66</c:f>
              <c:numCache>
                <c:formatCode>"R$"#,##0_);\("$"#,##0\)</c:formatCode>
                <c:ptCount val="12"/>
                <c:pt idx="0">
                  <c:v>2650</c:v>
                </c:pt>
                <c:pt idx="1">
                  <c:v>2130</c:v>
                </c:pt>
                <c:pt idx="2">
                  <c:v>2120</c:v>
                </c:pt>
                <c:pt idx="3">
                  <c:v>1930</c:v>
                </c:pt>
                <c:pt idx="4">
                  <c:v>2220</c:v>
                </c:pt>
                <c:pt idx="5">
                  <c:v>2365</c:v>
                </c:pt>
                <c:pt idx="6">
                  <c:v>1700</c:v>
                </c:pt>
                <c:pt idx="7">
                  <c:v>2030</c:v>
                </c:pt>
                <c:pt idx="8">
                  <c:v>1950</c:v>
                </c:pt>
                <c:pt idx="9">
                  <c:v>1760</c:v>
                </c:pt>
                <c:pt idx="10">
                  <c:v>1630</c:v>
                </c:pt>
                <c:pt idx="11">
                  <c:v>1590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62-4C98-BCCF-AE250C90FE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1568495"/>
        <c:axId val="471569455"/>
      </c:areaChart>
      <c:catAx>
        <c:axId val="471568495"/>
        <c:scaling>
          <c:orientation val="minMax"/>
        </c:scaling>
        <c:delete val="1"/>
        <c:axPos val="b"/>
        <c:majorTickMark val="none"/>
        <c:minorTickMark val="none"/>
        <c:tickLblPos val="nextTo"/>
        <c:crossAx val="471569455"/>
        <c:crosses val="autoZero"/>
        <c:auto val="1"/>
        <c:lblAlgn val="ctr"/>
        <c:lblOffset val="100"/>
        <c:noMultiLvlLbl val="0"/>
      </c:catAx>
      <c:valAx>
        <c:axId val="471569455"/>
        <c:scaling>
          <c:orientation val="minMax"/>
        </c:scaling>
        <c:delete val="1"/>
        <c:axPos val="l"/>
        <c:numFmt formatCode="&quot;R$&quot;#,##0_);\(&quot;$&quot;#,##0\)" sourceLinked="1"/>
        <c:majorTickMark val="none"/>
        <c:minorTickMark val="none"/>
        <c:tickLblPos val="nextTo"/>
        <c:crossAx val="471568495"/>
        <c:crosses val="autoZero"/>
        <c:crossBetween val="midCat"/>
      </c:valAx>
      <c:spPr>
        <a:noFill/>
      </c:spPr>
    </c:plotArea>
    <c:plotVisOnly val="1"/>
    <c:dispBlanksAs val="gap"/>
    <c:showDLblsOverMax val="0"/>
    <c:extLst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7223570563865302"/>
          <c:y val="3.1653605576882966E-2"/>
          <c:w val="0.32500897833372938"/>
          <c:h val="0.93602338853550782"/>
        </c:manualLayout>
      </c:layout>
      <c:doughnutChart>
        <c:varyColors val="1"/>
        <c:ser>
          <c:idx val="0"/>
          <c:order val="0"/>
          <c:spPr>
            <a:ln>
              <a:noFill/>
            </a:ln>
            <a:scene3d>
              <a:camera prst="orthographicFront"/>
              <a:lightRig rig="threePt" dir="t"/>
            </a:scene3d>
            <a:sp3d>
              <a:bevelB prst="angle"/>
            </a:sp3d>
          </c:spPr>
          <c:dPt>
            <c:idx val="0"/>
            <c:bubble3D val="0"/>
            <c:spPr>
              <a:solidFill>
                <a:schemeClr val="accent6">
                  <a:shade val="45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8-FFE3-405C-A24E-124F5F7B3A58}"/>
              </c:ext>
            </c:extLst>
          </c:dPt>
          <c:dPt>
            <c:idx val="1"/>
            <c:bubble3D val="0"/>
            <c:spPr>
              <a:solidFill>
                <a:schemeClr val="accent6">
                  <a:shade val="61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2-FFE3-405C-A24E-124F5F7B3A58}"/>
              </c:ext>
            </c:extLst>
          </c:dPt>
          <c:dPt>
            <c:idx val="2"/>
            <c:bubble3D val="0"/>
            <c:spPr>
              <a:solidFill>
                <a:schemeClr val="accent6">
                  <a:shade val="7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3-FFE3-405C-A24E-124F5F7B3A58}"/>
              </c:ext>
            </c:extLst>
          </c:dPt>
          <c:dPt>
            <c:idx val="3"/>
            <c:bubble3D val="0"/>
            <c:spPr>
              <a:solidFill>
                <a:schemeClr val="accent6">
                  <a:shade val="9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9-FFE3-405C-A24E-124F5F7B3A58}"/>
              </c:ext>
            </c:extLst>
          </c:dPt>
          <c:dPt>
            <c:idx val="4"/>
            <c:bubble3D val="0"/>
            <c:spPr>
              <a:solidFill>
                <a:schemeClr val="accent6">
                  <a:tint val="93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7-FFE3-405C-A24E-124F5F7B3A58}"/>
              </c:ext>
            </c:extLst>
          </c:dPt>
          <c:dPt>
            <c:idx val="5"/>
            <c:bubble3D val="0"/>
            <c:spPr>
              <a:solidFill>
                <a:schemeClr val="accent6">
                  <a:tint val="77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6-FFE3-405C-A24E-124F5F7B3A58}"/>
              </c:ext>
            </c:extLst>
          </c:dPt>
          <c:dPt>
            <c:idx val="6"/>
            <c:bubble3D val="0"/>
            <c:spPr>
              <a:solidFill>
                <a:schemeClr val="accent6">
                  <a:tint val="6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5-FFE3-405C-A24E-124F5F7B3A58}"/>
              </c:ext>
            </c:extLst>
          </c:dPt>
          <c:dPt>
            <c:idx val="7"/>
            <c:bubble3D val="0"/>
            <c:spPr>
              <a:solidFill>
                <a:schemeClr val="accent6">
                  <a:tint val="4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4-FFE3-405C-A24E-124F5F7B3A58}"/>
              </c:ext>
            </c:extLst>
          </c:dPt>
          <c:cat>
            <c:strRef>
              <c:f>'Jan '!$C$12:$C$19</c:f>
              <c:strCache>
                <c:ptCount val="8"/>
                <c:pt idx="0">
                  <c:v>Salário</c:v>
                </c:pt>
                <c:pt idx="1">
                  <c:v>Salário Cônjuge</c:v>
                </c:pt>
                <c:pt idx="2">
                  <c:v>Dividendos</c:v>
                </c:pt>
                <c:pt idx="3">
                  <c:v>Reembolsos</c:v>
                </c:pt>
                <c:pt idx="4">
                  <c:v>Presentes Receitas</c:v>
                </c:pt>
                <c:pt idx="5">
                  <c:v>Aluguéis</c:v>
                </c:pt>
                <c:pt idx="6">
                  <c:v>Juros</c:v>
                </c:pt>
                <c:pt idx="7">
                  <c:v>Renda Extra</c:v>
                </c:pt>
              </c:strCache>
            </c:strRef>
          </c:cat>
          <c:val>
            <c:numRef>
              <c:f>'Jan '!$F$12:$F$19</c:f>
              <c:numCache>
                <c:formatCode>"R$"#,##0_);\("R$"#,##0\)</c:formatCode>
                <c:ptCount val="8"/>
                <c:pt idx="0">
                  <c:v>10000</c:v>
                </c:pt>
                <c:pt idx="1">
                  <c:v>3500</c:v>
                </c:pt>
                <c:pt idx="2">
                  <c:v>250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1400</c:v>
                </c:pt>
                <c:pt idx="7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E3-405C-A24E-124F5F7B3A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6.3165115037925018E-2"/>
          <c:y val="1.9322793854613631E-2"/>
          <c:w val="0.19929101969817412"/>
          <c:h val="0.945496498598128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"/>
          <c:y val="0.12552873844423082"/>
          <c:w val="0.73594310063860779"/>
          <c:h val="0.8744712615557691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0101">
                <a:alpha val="55000"/>
              </a:srgbClr>
            </a:solidFill>
            <a:ln w="28575">
              <a:solidFill>
                <a:srgbClr val="FF0101"/>
              </a:solidFill>
            </a:ln>
            <a:effectLst/>
          </c:spPr>
          <c:invertIfNegative val="0"/>
          <c:cat>
            <c:strRef>
              <c:f>'Jan '!$C$25:$C$40</c:f>
              <c:strCache>
                <c:ptCount val="16"/>
                <c:pt idx="0">
                  <c:v>Casa</c:v>
                </c:pt>
                <c:pt idx="1">
                  <c:v>Transporte</c:v>
                </c:pt>
                <c:pt idx="2">
                  <c:v>Alimentação</c:v>
                </c:pt>
                <c:pt idx="3">
                  <c:v>Utilidades</c:v>
                </c:pt>
                <c:pt idx="4">
                  <c:v>Seguro</c:v>
                </c:pt>
                <c:pt idx="5">
                  <c:v>Educação</c:v>
                </c:pt>
                <c:pt idx="6">
                  <c:v>Entretenimento</c:v>
                </c:pt>
                <c:pt idx="7">
                  <c:v>Roupas</c:v>
                </c:pt>
                <c:pt idx="8">
                  <c:v>Cuidados Pessoais</c:v>
                </c:pt>
                <c:pt idx="9">
                  <c:v>Presentes</c:v>
                </c:pt>
                <c:pt idx="10">
                  <c:v>Doações</c:v>
                </c:pt>
                <c:pt idx="11">
                  <c:v>Lazer</c:v>
                </c:pt>
                <c:pt idx="12">
                  <c:v>Animal de Estimação</c:v>
                </c:pt>
                <c:pt idx="13">
                  <c:v>Viagens</c:v>
                </c:pt>
                <c:pt idx="14">
                  <c:v>Streaming</c:v>
                </c:pt>
                <c:pt idx="15">
                  <c:v>Videogame</c:v>
                </c:pt>
              </c:strCache>
            </c:strRef>
          </c:cat>
          <c:val>
            <c:numRef>
              <c:f>'Jan '!$F$25:$F$40</c:f>
              <c:numCache>
                <c:formatCode>"R$"#,##0_);\("R$"#,##0\)</c:formatCode>
                <c:ptCount val="16"/>
                <c:pt idx="0">
                  <c:v>200</c:v>
                </c:pt>
                <c:pt idx="1">
                  <c:v>0</c:v>
                </c:pt>
                <c:pt idx="2">
                  <c:v>1285</c:v>
                </c:pt>
                <c:pt idx="3">
                  <c:v>0</c:v>
                </c:pt>
                <c:pt idx="4">
                  <c:v>0</c:v>
                </c:pt>
                <c:pt idx="5">
                  <c:v>95</c:v>
                </c:pt>
                <c:pt idx="6">
                  <c:v>500</c:v>
                </c:pt>
                <c:pt idx="7">
                  <c:v>1000</c:v>
                </c:pt>
                <c:pt idx="8">
                  <c:v>0</c:v>
                </c:pt>
                <c:pt idx="9">
                  <c:v>48</c:v>
                </c:pt>
                <c:pt idx="10">
                  <c:v>20</c:v>
                </c:pt>
                <c:pt idx="11">
                  <c:v>300</c:v>
                </c:pt>
                <c:pt idx="12">
                  <c:v>5000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E1-4520-917C-4B90BD98CD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35257872"/>
        <c:axId val="535258352"/>
      </c:barChart>
      <c:valAx>
        <c:axId val="535258352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R$&quot;#,##0_);\(&quot;R$&quot;#,##0\)" sourceLinked="1"/>
        <c:majorTickMark val="none"/>
        <c:minorTickMark val="none"/>
        <c:tickLblPos val="nextTo"/>
        <c:crossAx val="535257872"/>
        <c:crosses val="autoZero"/>
        <c:crossBetween val="between"/>
      </c:valAx>
      <c:catAx>
        <c:axId val="53525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35258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8201430335298327"/>
          <c:w val="0.59222745352707196"/>
          <c:h val="0.76403761306382678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CD154E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1783-46FF-9676-0C4341159490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783-46FF-9676-0C4341159490}"/>
              </c:ext>
            </c:extLst>
          </c:dPt>
          <c:dLbls>
            <c:dLbl>
              <c:idx val="0"/>
              <c:layout>
                <c:manualLayout>
                  <c:x val="0.10380103904537706"/>
                  <c:y val="-0.1295491270640006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519170937898959"/>
                      <c:h val="0.244377358490565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1783-46FF-9676-0C4341159490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783-46FF-9676-0C434115949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'Jan '!$J$36:$J$37</c:f>
              <c:numCache>
                <c:formatCode>0%</c:formatCode>
                <c:ptCount val="2"/>
                <c:pt idx="0">
                  <c:v>0.26666666666666666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83-46FF-9676-0C434115949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2881356613329231"/>
          <c:w val="0.69035060091172817"/>
          <c:h val="0.81723773877163353"/>
        </c:manualLayout>
      </c:layout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 sz="1050" b="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44703942693083942"/>
          <c:y val="3.63872570106865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5314340842695276E-2"/>
          <c:y val="4.1996552920733822E-2"/>
          <c:w val="0.93175019187583497"/>
          <c:h val="0.87432941976024292"/>
        </c:manualLayout>
      </c:layout>
      <c:lineChart>
        <c:grouping val="standard"/>
        <c:varyColors val="0"/>
        <c:ser>
          <c:idx val="0"/>
          <c:order val="0"/>
          <c:tx>
            <c:strRef>
              <c:f>'Jan '!$BC$70</c:f>
              <c:strCache>
                <c:ptCount val="1"/>
                <c:pt idx="0">
                  <c:v>Despesas</c:v>
                </c:pt>
              </c:strCache>
            </c:strRef>
          </c:tx>
          <c:spPr>
            <a:ln w="34925" cap="rnd">
              <a:solidFill>
                <a:srgbClr val="FF0101"/>
              </a:solidFill>
              <a:round/>
              <a:headEnd type="none"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'Jan '!$AX$71:$AX$101</c:f>
              <c:numCache>
                <c:formatCode>m/d/yyyy</c:formatCode>
                <c:ptCount val="31"/>
                <c:pt idx="0">
                  <c:v>45292</c:v>
                </c:pt>
                <c:pt idx="1">
                  <c:v>45293</c:v>
                </c:pt>
                <c:pt idx="2">
                  <c:v>45294</c:v>
                </c:pt>
                <c:pt idx="3">
                  <c:v>45295</c:v>
                </c:pt>
                <c:pt idx="4">
                  <c:v>45296</c:v>
                </c:pt>
                <c:pt idx="5">
                  <c:v>45297</c:v>
                </c:pt>
                <c:pt idx="6">
                  <c:v>45298</c:v>
                </c:pt>
                <c:pt idx="7">
                  <c:v>45299</c:v>
                </c:pt>
                <c:pt idx="8">
                  <c:v>45300</c:v>
                </c:pt>
                <c:pt idx="9">
                  <c:v>45301</c:v>
                </c:pt>
                <c:pt idx="10">
                  <c:v>45302</c:v>
                </c:pt>
                <c:pt idx="11">
                  <c:v>45303</c:v>
                </c:pt>
                <c:pt idx="12">
                  <c:v>45304</c:v>
                </c:pt>
                <c:pt idx="13">
                  <c:v>45305</c:v>
                </c:pt>
                <c:pt idx="14">
                  <c:v>45306</c:v>
                </c:pt>
                <c:pt idx="15">
                  <c:v>45307</c:v>
                </c:pt>
                <c:pt idx="16">
                  <c:v>45308</c:v>
                </c:pt>
                <c:pt idx="17">
                  <c:v>45309</c:v>
                </c:pt>
                <c:pt idx="18">
                  <c:v>45310</c:v>
                </c:pt>
                <c:pt idx="19">
                  <c:v>45311</c:v>
                </c:pt>
                <c:pt idx="20">
                  <c:v>45312</c:v>
                </c:pt>
                <c:pt idx="21">
                  <c:v>45313</c:v>
                </c:pt>
                <c:pt idx="22">
                  <c:v>45314</c:v>
                </c:pt>
                <c:pt idx="23">
                  <c:v>45315</c:v>
                </c:pt>
                <c:pt idx="24">
                  <c:v>45316</c:v>
                </c:pt>
                <c:pt idx="25">
                  <c:v>45317</c:v>
                </c:pt>
                <c:pt idx="26">
                  <c:v>45318</c:v>
                </c:pt>
                <c:pt idx="27">
                  <c:v>45319</c:v>
                </c:pt>
                <c:pt idx="28">
                  <c:v>45320</c:v>
                </c:pt>
                <c:pt idx="29">
                  <c:v>45321</c:v>
                </c:pt>
                <c:pt idx="30">
                  <c:v>45322</c:v>
                </c:pt>
              </c:numCache>
            </c:numRef>
          </c:cat>
          <c:val>
            <c:numRef>
              <c:f>'Jan '!$BC$71:$BC$101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600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500</c:v>
                </c:pt>
                <c:pt idx="17">
                  <c:v>1000</c:v>
                </c:pt>
                <c:pt idx="18">
                  <c:v>300</c:v>
                </c:pt>
                <c:pt idx="19">
                  <c:v>0</c:v>
                </c:pt>
                <c:pt idx="20">
                  <c:v>0</c:v>
                </c:pt>
                <c:pt idx="21">
                  <c:v>20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5000</c:v>
                </c:pt>
                <c:pt idx="26">
                  <c:v>95</c:v>
                </c:pt>
                <c:pt idx="27">
                  <c:v>0</c:v>
                </c:pt>
                <c:pt idx="28">
                  <c:v>0</c:v>
                </c:pt>
                <c:pt idx="29">
                  <c:v>685</c:v>
                </c:pt>
                <c:pt idx="30">
                  <c:v>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CB5-49A6-9D56-4DF50C24D1C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25166575"/>
        <c:axId val="825168975"/>
      </c:lineChart>
      <c:dateAx>
        <c:axId val="825166575"/>
        <c:scaling>
          <c:orientation val="minMax"/>
        </c:scaling>
        <c:delete val="0"/>
        <c:axPos val="b"/>
        <c:numFmt formatCode="dd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accent1">
                <a:lumMod val="40000"/>
                <a:lumOff val="60000"/>
                <a:alpha val="2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25168975"/>
        <c:crosses val="autoZero"/>
        <c:auto val="0"/>
        <c:lblOffset val="100"/>
        <c:baseTimeUnit val="days"/>
        <c:majorUnit val="1"/>
        <c:majorTimeUnit val="days"/>
      </c:dateAx>
      <c:valAx>
        <c:axId val="82516897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825166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6165645180955E-2"/>
          <c:y val="0.19202261794313227"/>
          <c:w val="0.656529219264956"/>
          <c:h val="0.69327020145255092"/>
        </c:manualLayout>
      </c:layout>
      <c:doughnutChart>
        <c:varyColors val="1"/>
        <c:ser>
          <c:idx val="0"/>
          <c:order val="0"/>
          <c:spPr>
            <a:solidFill>
              <a:srgbClr val="002060"/>
            </a:solidFill>
            <a:ln>
              <a:noFill/>
            </a:ln>
          </c:spPr>
          <c:dPt>
            <c:idx val="0"/>
            <c:bubble3D val="0"/>
            <c:spPr>
              <a:solidFill>
                <a:srgbClr val="FF010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589-416F-89B4-858A70D69F77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589-416F-89B4-858A70D69F77}"/>
              </c:ext>
            </c:extLst>
          </c:dPt>
          <c:dLbls>
            <c:dLbl>
              <c:idx val="0"/>
              <c:layout>
                <c:manualLayout>
                  <c:x val="0.22777055680674674"/>
                  <c:y val="-0.5524150750249184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51070336391435"/>
                      <c:h val="0.3468055555555555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0589-416F-89B4-858A70D69F77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589-416F-89B4-858A70D69F7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'Jan '!$K$36:$K$37</c:f>
              <c:numCache>
                <c:formatCode>0%</c:formatCode>
                <c:ptCount val="2"/>
                <c:pt idx="0">
                  <c:v>0.73333333333333328</c:v>
                </c:pt>
                <c:pt idx="1">
                  <c:v>0.26666666666666672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589-416F-89B4-858A70D69F7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242177336528582"/>
          <c:y val="3.0122141672064721E-2"/>
          <c:w val="0.26331402487732514"/>
          <c:h val="0.96206863656164754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explosion val="1"/>
          <c:dPt>
            <c:idx val="0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C02-44A6-8A6F-FDA8B2499D21}"/>
              </c:ext>
            </c:extLst>
          </c:dPt>
          <c:dPt>
            <c:idx val="1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C02-44A6-8A6F-FDA8B2499D21}"/>
              </c:ext>
            </c:extLst>
          </c:dPt>
          <c:dPt>
            <c:idx val="2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C02-44A6-8A6F-FDA8B2499D21}"/>
              </c:ext>
            </c:extLst>
          </c:dPt>
          <c:dPt>
            <c:idx val="3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C02-44A6-8A6F-FDA8B2499D21}"/>
              </c:ext>
            </c:extLst>
          </c:dPt>
          <c:dPt>
            <c:idx val="4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EC02-44A6-8A6F-FDA8B2499D21}"/>
              </c:ext>
            </c:extLst>
          </c:dPt>
          <c:dPt>
            <c:idx val="5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EC02-44A6-8A6F-FDA8B2499D21}"/>
              </c:ext>
            </c:extLst>
          </c:dPt>
          <c:dPt>
            <c:idx val="6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C02-44A6-8A6F-FDA8B2499D21}"/>
              </c:ext>
            </c:extLst>
          </c:dPt>
          <c:dPt>
            <c:idx val="7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EC02-44A6-8A6F-FDA8B2499D21}"/>
              </c:ext>
            </c:extLst>
          </c:dPt>
          <c:dLbls>
            <c:delete val="1"/>
          </c:dLbls>
          <c:cat>
            <c:strRef>
              <c:f>'Jan '!$C$46:$C$53</c:f>
              <c:strCache>
                <c:ptCount val="8"/>
                <c:pt idx="0">
                  <c:v>Financiamento Carro</c:v>
                </c:pt>
                <c:pt idx="1">
                  <c:v>Empréstimo Estudantil</c:v>
                </c:pt>
                <c:pt idx="2">
                  <c:v>Cartão de Crédito</c:v>
                </c:pt>
                <c:pt idx="3">
                  <c:v>Financiamento Apto</c:v>
                </c:pt>
                <c:pt idx="4">
                  <c:v>Consórcio</c:v>
                </c:pt>
                <c:pt idx="5">
                  <c:v>Empréstimo</c:v>
                </c:pt>
                <c:pt idx="6">
                  <c:v>Agiota</c:v>
                </c:pt>
                <c:pt idx="7">
                  <c:v>Financiamento Lote</c:v>
                </c:pt>
              </c:strCache>
            </c:strRef>
          </c:cat>
          <c:val>
            <c:numRef>
              <c:f>'Jan '!$F$46:$F$53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500</c:v>
                </c:pt>
                <c:pt idx="2">
                  <c:v>900</c:v>
                </c:pt>
                <c:pt idx="3">
                  <c:v>0</c:v>
                </c:pt>
                <c:pt idx="4">
                  <c:v>300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EC02-44A6-8A6F-FDA8B2499D2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7623188405797102"/>
          <c:y val="1.7393804182001999E-2"/>
          <c:w val="0.22948853132488875"/>
          <c:h val="0.959738174930938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705945452470614"/>
          <c:y val="9.5110029115732311E-3"/>
          <c:w val="0.25867013579824261"/>
          <c:h val="0.96555183581780313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4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CA0-42F9-9E32-398BA1BFF4B9}"/>
              </c:ext>
            </c:extLst>
          </c:dPt>
          <c:dPt>
            <c:idx val="1"/>
            <c:bubble3D val="0"/>
            <c:spPr>
              <a:solidFill>
                <a:schemeClr val="accent4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CA0-42F9-9E32-398BA1BFF4B9}"/>
              </c:ext>
            </c:extLst>
          </c:dPt>
          <c:dPt>
            <c:idx val="2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0CA0-42F9-9E32-398BA1BFF4B9}"/>
              </c:ext>
            </c:extLst>
          </c:dPt>
          <c:dPt>
            <c:idx val="3"/>
            <c:bubble3D val="0"/>
            <c:spPr>
              <a:solidFill>
                <a:schemeClr val="accent4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0CA0-42F9-9E32-398BA1BFF4B9}"/>
              </c:ext>
            </c:extLst>
          </c:dPt>
          <c:dPt>
            <c:idx val="4"/>
            <c:bubble3D val="0"/>
            <c:spPr>
              <a:solidFill>
                <a:schemeClr val="accent4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0CA0-42F9-9E32-398BA1BFF4B9}"/>
              </c:ext>
            </c:extLst>
          </c:dPt>
          <c:dPt>
            <c:idx val="5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0CA0-42F9-9E32-398BA1BFF4B9}"/>
              </c:ext>
            </c:extLst>
          </c:dPt>
          <c:dPt>
            <c:idx val="6"/>
            <c:bubble3D val="0"/>
            <c:spPr>
              <a:solidFill>
                <a:schemeClr val="accent4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0CA0-42F9-9E32-398BA1BFF4B9}"/>
              </c:ext>
            </c:extLst>
          </c:dPt>
          <c:dPt>
            <c:idx val="7"/>
            <c:bubble3D val="0"/>
            <c:spPr>
              <a:solidFill>
                <a:schemeClr val="accent4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0CA0-42F9-9E32-398BA1BFF4B9}"/>
              </c:ext>
            </c:extLst>
          </c:dPt>
          <c:cat>
            <c:strRef>
              <c:f>'Jan '!$C$59:$C$66</c:f>
              <c:strCache>
                <c:ptCount val="8"/>
                <c:pt idx="0">
                  <c:v>Reserva de Emergência</c:v>
                </c:pt>
                <c:pt idx="1">
                  <c:v>Previdência</c:v>
                </c:pt>
                <c:pt idx="2">
                  <c:v>Ações</c:v>
                </c:pt>
                <c:pt idx="3">
                  <c:v>Fundos Imobiliários</c:v>
                </c:pt>
                <c:pt idx="4">
                  <c:v>Renda Fixa</c:v>
                </c:pt>
                <c:pt idx="5">
                  <c:v>CDB Bradesco</c:v>
                </c:pt>
                <c:pt idx="6">
                  <c:v>CDB Itaú</c:v>
                </c:pt>
                <c:pt idx="7">
                  <c:v>Imóveis</c:v>
                </c:pt>
              </c:strCache>
            </c:strRef>
          </c:cat>
          <c:val>
            <c:numRef>
              <c:f>'Jan '!$F$59:$F$66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400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440</c:v>
                </c:pt>
                <c:pt idx="6">
                  <c:v>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0CA0-42F9-9E32-398BA1BFF4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6231884057971013"/>
          <c:y val="8.3542898639669527E-3"/>
          <c:w val="0.23391733424626271"/>
          <c:h val="0.979138420686510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7223570563865302"/>
          <c:y val="3.1653605576882966E-2"/>
          <c:w val="0.32500897833372938"/>
          <c:h val="0.93602338853550782"/>
        </c:manualLayout>
      </c:layout>
      <c:doughnutChart>
        <c:varyColors val="1"/>
        <c:ser>
          <c:idx val="0"/>
          <c:order val="0"/>
          <c:spPr>
            <a:ln>
              <a:noFill/>
            </a:ln>
            <a:scene3d>
              <a:camera prst="orthographicFront"/>
              <a:lightRig rig="threePt" dir="t"/>
            </a:scene3d>
            <a:sp3d>
              <a:bevelB prst="angle"/>
            </a:sp3d>
          </c:spPr>
          <c:dPt>
            <c:idx val="0"/>
            <c:bubble3D val="0"/>
            <c:spPr>
              <a:solidFill>
                <a:schemeClr val="accent6">
                  <a:shade val="45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1-9444-4811-9CC4-61C7A1107821}"/>
              </c:ext>
            </c:extLst>
          </c:dPt>
          <c:dPt>
            <c:idx val="1"/>
            <c:bubble3D val="0"/>
            <c:spPr>
              <a:solidFill>
                <a:schemeClr val="accent6">
                  <a:shade val="61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3-9444-4811-9CC4-61C7A1107821}"/>
              </c:ext>
            </c:extLst>
          </c:dPt>
          <c:dPt>
            <c:idx val="2"/>
            <c:bubble3D val="0"/>
            <c:spPr>
              <a:solidFill>
                <a:schemeClr val="accent6">
                  <a:shade val="7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5-9444-4811-9CC4-61C7A1107821}"/>
              </c:ext>
            </c:extLst>
          </c:dPt>
          <c:dPt>
            <c:idx val="3"/>
            <c:bubble3D val="0"/>
            <c:spPr>
              <a:solidFill>
                <a:schemeClr val="accent6">
                  <a:shade val="9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7-9444-4811-9CC4-61C7A1107821}"/>
              </c:ext>
            </c:extLst>
          </c:dPt>
          <c:dPt>
            <c:idx val="4"/>
            <c:bubble3D val="0"/>
            <c:spPr>
              <a:solidFill>
                <a:schemeClr val="accent6">
                  <a:tint val="93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9-9444-4811-9CC4-61C7A1107821}"/>
              </c:ext>
            </c:extLst>
          </c:dPt>
          <c:dPt>
            <c:idx val="5"/>
            <c:bubble3D val="0"/>
            <c:spPr>
              <a:solidFill>
                <a:schemeClr val="accent6">
                  <a:tint val="77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B-9444-4811-9CC4-61C7A1107821}"/>
              </c:ext>
            </c:extLst>
          </c:dPt>
          <c:dPt>
            <c:idx val="6"/>
            <c:bubble3D val="0"/>
            <c:spPr>
              <a:solidFill>
                <a:schemeClr val="accent6">
                  <a:tint val="6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D-9444-4811-9CC4-61C7A1107821}"/>
              </c:ext>
            </c:extLst>
          </c:dPt>
          <c:dPt>
            <c:idx val="7"/>
            <c:bubble3D val="0"/>
            <c:spPr>
              <a:solidFill>
                <a:schemeClr val="accent6">
                  <a:tint val="4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F-9444-4811-9CC4-61C7A1107821}"/>
              </c:ext>
            </c:extLst>
          </c:dPt>
          <c:cat>
            <c:strRef>
              <c:f>Fev!$C$12:$C$19</c:f>
              <c:strCache>
                <c:ptCount val="8"/>
                <c:pt idx="0">
                  <c:v>Salário</c:v>
                </c:pt>
                <c:pt idx="1">
                  <c:v>Salário Cônjuge</c:v>
                </c:pt>
                <c:pt idx="2">
                  <c:v>Dividendos</c:v>
                </c:pt>
                <c:pt idx="3">
                  <c:v>Reembolsos</c:v>
                </c:pt>
                <c:pt idx="4">
                  <c:v>Presentes Receitas</c:v>
                </c:pt>
                <c:pt idx="5">
                  <c:v>Aluguéis</c:v>
                </c:pt>
                <c:pt idx="6">
                  <c:v>Juros</c:v>
                </c:pt>
                <c:pt idx="7">
                  <c:v>Renda Extra</c:v>
                </c:pt>
              </c:strCache>
            </c:strRef>
          </c:cat>
          <c:val>
            <c:numRef>
              <c:f>Fev!$F$12:$F$19</c:f>
              <c:numCache>
                <c:formatCode>"R$"#,##0_);\("R$"#,##0\)</c:formatCode>
                <c:ptCount val="8"/>
                <c:pt idx="0">
                  <c:v>5000</c:v>
                </c:pt>
                <c:pt idx="1">
                  <c:v>3500</c:v>
                </c:pt>
                <c:pt idx="2">
                  <c:v>250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1400</c:v>
                </c:pt>
                <c:pt idx="7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9444-4811-9CC4-61C7A11078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6.3165115037925018E-2"/>
          <c:y val="1.9322793854613631E-2"/>
          <c:w val="0.19929101969817412"/>
          <c:h val="0.945496498598128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"/>
          <c:y val="0.12552873844423082"/>
          <c:w val="0.73594310063860779"/>
          <c:h val="0.8744712615557691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0101">
                <a:alpha val="55000"/>
              </a:srgbClr>
            </a:solidFill>
            <a:ln w="28575">
              <a:solidFill>
                <a:srgbClr val="FF0101"/>
              </a:solidFill>
            </a:ln>
            <a:effectLst/>
          </c:spPr>
          <c:invertIfNegative val="0"/>
          <c:cat>
            <c:strRef>
              <c:f>Fev!$C$25:$C$40</c:f>
              <c:strCache>
                <c:ptCount val="16"/>
                <c:pt idx="0">
                  <c:v>Casa</c:v>
                </c:pt>
                <c:pt idx="1">
                  <c:v>Transporte</c:v>
                </c:pt>
                <c:pt idx="2">
                  <c:v>Alimentação</c:v>
                </c:pt>
                <c:pt idx="3">
                  <c:v>Utilidades</c:v>
                </c:pt>
                <c:pt idx="4">
                  <c:v>Seguro</c:v>
                </c:pt>
                <c:pt idx="5">
                  <c:v>Educação</c:v>
                </c:pt>
                <c:pt idx="6">
                  <c:v>Entretenimento</c:v>
                </c:pt>
                <c:pt idx="7">
                  <c:v>Roupas</c:v>
                </c:pt>
                <c:pt idx="8">
                  <c:v>Cuidados Pessoais</c:v>
                </c:pt>
                <c:pt idx="9">
                  <c:v>Presentes</c:v>
                </c:pt>
                <c:pt idx="10">
                  <c:v>Doações</c:v>
                </c:pt>
                <c:pt idx="11">
                  <c:v>Lazer</c:v>
                </c:pt>
                <c:pt idx="12">
                  <c:v>Animal de Estimação</c:v>
                </c:pt>
                <c:pt idx="13">
                  <c:v>Viagens</c:v>
                </c:pt>
                <c:pt idx="14">
                  <c:v>Streaming</c:v>
                </c:pt>
                <c:pt idx="15">
                  <c:v>Videogame</c:v>
                </c:pt>
              </c:strCache>
            </c:strRef>
          </c:cat>
          <c:val>
            <c:numRef>
              <c:f>Fev!$F$25:$F$40</c:f>
              <c:numCache>
                <c:formatCode>"R$"#,##0_);\("R$"#,##0\)</c:formatCode>
                <c:ptCount val="16"/>
                <c:pt idx="0">
                  <c:v>200</c:v>
                </c:pt>
                <c:pt idx="1">
                  <c:v>0</c:v>
                </c:pt>
                <c:pt idx="2">
                  <c:v>715</c:v>
                </c:pt>
                <c:pt idx="3">
                  <c:v>0</c:v>
                </c:pt>
                <c:pt idx="4">
                  <c:v>0</c:v>
                </c:pt>
                <c:pt idx="5">
                  <c:v>95</c:v>
                </c:pt>
                <c:pt idx="6">
                  <c:v>600</c:v>
                </c:pt>
                <c:pt idx="7">
                  <c:v>500</c:v>
                </c:pt>
                <c:pt idx="8">
                  <c:v>0</c:v>
                </c:pt>
                <c:pt idx="9">
                  <c:v>48</c:v>
                </c:pt>
                <c:pt idx="10">
                  <c:v>20</c:v>
                </c:pt>
                <c:pt idx="11">
                  <c:v>90</c:v>
                </c:pt>
                <c:pt idx="12">
                  <c:v>200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A6-41B9-BA48-02C2B1416B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35257872"/>
        <c:axId val="535258352"/>
      </c:barChart>
      <c:valAx>
        <c:axId val="535258352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R$&quot;#,##0_);\(&quot;R$&quot;#,##0\)" sourceLinked="1"/>
        <c:majorTickMark val="none"/>
        <c:minorTickMark val="none"/>
        <c:tickLblPos val="nextTo"/>
        <c:crossAx val="535257872"/>
        <c:crosses val="autoZero"/>
        <c:crossBetween val="between"/>
      </c:valAx>
      <c:catAx>
        <c:axId val="53525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35258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8201430335298327"/>
          <c:w val="0.59222745352707196"/>
          <c:h val="0.76403761306382678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CD154E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D07-4D51-9716-B5323224E98D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D07-4D51-9716-B5323224E98D}"/>
              </c:ext>
            </c:extLst>
          </c:dPt>
          <c:dLbls>
            <c:dLbl>
              <c:idx val="0"/>
              <c:layout>
                <c:manualLayout>
                  <c:x val="0.10380103904537706"/>
                  <c:y val="-0.1295491270640006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519170937898959"/>
                      <c:h val="0.244377358490565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6D07-4D51-9716-B5323224E98D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D07-4D51-9716-B5323224E9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Fev!$J$36:$J$37</c:f>
              <c:numCache>
                <c:formatCode>0%</c:formatCode>
                <c:ptCount val="2"/>
                <c:pt idx="0">
                  <c:v>0.2857142857142857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D07-4D51-9716-B5323224E98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2881356613329231"/>
          <c:w val="0.69035060091172817"/>
          <c:h val="0.81723773877163353"/>
        </c:manualLayout>
      </c:layout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 sz="1050" b="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44703942693083942"/>
          <c:y val="3.63872570106865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5314340842695276E-2"/>
          <c:y val="4.1996552920733822E-2"/>
          <c:w val="0.93175019187583497"/>
          <c:h val="0.87432941976024292"/>
        </c:manualLayout>
      </c:layout>
      <c:lineChart>
        <c:grouping val="standard"/>
        <c:varyColors val="0"/>
        <c:ser>
          <c:idx val="0"/>
          <c:order val="0"/>
          <c:tx>
            <c:strRef>
              <c:f>Fev!$BC$70</c:f>
              <c:strCache>
                <c:ptCount val="1"/>
                <c:pt idx="0">
                  <c:v>Despesas</c:v>
                </c:pt>
              </c:strCache>
            </c:strRef>
          </c:tx>
          <c:spPr>
            <a:ln w="34925" cap="rnd">
              <a:solidFill>
                <a:srgbClr val="FF0101"/>
              </a:solidFill>
              <a:round/>
              <a:headEnd type="none"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Fev!$AX$71:$AX$101</c:f>
              <c:numCache>
                <c:formatCode>m/d/yyyy</c:formatCode>
                <c:ptCount val="31"/>
                <c:pt idx="0">
                  <c:v>45323</c:v>
                </c:pt>
                <c:pt idx="1">
                  <c:v>45324</c:v>
                </c:pt>
                <c:pt idx="2">
                  <c:v>45325</c:v>
                </c:pt>
                <c:pt idx="3">
                  <c:v>45326</c:v>
                </c:pt>
                <c:pt idx="4">
                  <c:v>45327</c:v>
                </c:pt>
                <c:pt idx="5">
                  <c:v>45328</c:v>
                </c:pt>
                <c:pt idx="6">
                  <c:v>45329</c:v>
                </c:pt>
                <c:pt idx="7">
                  <c:v>45330</c:v>
                </c:pt>
                <c:pt idx="8">
                  <c:v>45331</c:v>
                </c:pt>
                <c:pt idx="9">
                  <c:v>45332</c:v>
                </c:pt>
                <c:pt idx="10">
                  <c:v>45333</c:v>
                </c:pt>
                <c:pt idx="11">
                  <c:v>45334</c:v>
                </c:pt>
                <c:pt idx="12">
                  <c:v>45335</c:v>
                </c:pt>
                <c:pt idx="13">
                  <c:v>45336</c:v>
                </c:pt>
                <c:pt idx="14">
                  <c:v>45337</c:v>
                </c:pt>
                <c:pt idx="15">
                  <c:v>45338</c:v>
                </c:pt>
                <c:pt idx="16">
                  <c:v>45339</c:v>
                </c:pt>
                <c:pt idx="17">
                  <c:v>45340</c:v>
                </c:pt>
                <c:pt idx="18">
                  <c:v>45341</c:v>
                </c:pt>
                <c:pt idx="19">
                  <c:v>45342</c:v>
                </c:pt>
                <c:pt idx="20">
                  <c:v>45343</c:v>
                </c:pt>
                <c:pt idx="21">
                  <c:v>45344</c:v>
                </c:pt>
                <c:pt idx="22">
                  <c:v>45345</c:v>
                </c:pt>
                <c:pt idx="23">
                  <c:v>45346</c:v>
                </c:pt>
                <c:pt idx="24">
                  <c:v>45347</c:v>
                </c:pt>
                <c:pt idx="25">
                  <c:v>45348</c:v>
                </c:pt>
                <c:pt idx="26">
                  <c:v>45349</c:v>
                </c:pt>
                <c:pt idx="27">
                  <c:v>45350</c:v>
                </c:pt>
                <c:pt idx="28">
                  <c:v>45351</c:v>
                </c:pt>
                <c:pt idx="29">
                  <c:v>45352</c:v>
                </c:pt>
                <c:pt idx="30">
                  <c:v>45353</c:v>
                </c:pt>
              </c:numCache>
            </c:numRef>
          </c:cat>
          <c:val>
            <c:numRef>
              <c:f>Fev!$BC$71:$BC$101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600</c:v>
                </c:pt>
                <c:pt idx="17">
                  <c:v>500</c:v>
                </c:pt>
                <c:pt idx="18">
                  <c:v>90</c:v>
                </c:pt>
                <c:pt idx="19">
                  <c:v>0</c:v>
                </c:pt>
                <c:pt idx="20">
                  <c:v>0</c:v>
                </c:pt>
                <c:pt idx="21">
                  <c:v>20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200</c:v>
                </c:pt>
                <c:pt idx="26">
                  <c:v>95</c:v>
                </c:pt>
                <c:pt idx="27">
                  <c:v>0</c:v>
                </c:pt>
                <c:pt idx="28">
                  <c:v>0</c:v>
                </c:pt>
                <c:pt idx="29">
                  <c:v>685</c:v>
                </c:pt>
                <c:pt idx="30">
                  <c:v>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7B12-4888-B51B-84DE9039210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25166575"/>
        <c:axId val="825168975"/>
      </c:lineChart>
      <c:dateAx>
        <c:axId val="825166575"/>
        <c:scaling>
          <c:orientation val="minMax"/>
        </c:scaling>
        <c:delete val="0"/>
        <c:axPos val="b"/>
        <c:numFmt formatCode="dd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accent1">
                <a:lumMod val="40000"/>
                <a:lumOff val="60000"/>
                <a:alpha val="2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25168975"/>
        <c:crosses val="autoZero"/>
        <c:auto val="0"/>
        <c:lblOffset val="100"/>
        <c:baseTimeUnit val="days"/>
        <c:majorUnit val="1"/>
        <c:majorTimeUnit val="days"/>
      </c:dateAx>
      <c:valAx>
        <c:axId val="82516897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825166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6165645180955E-2"/>
          <c:y val="0.19202261794313227"/>
          <c:w val="0.656529219264956"/>
          <c:h val="0.69327020145255092"/>
        </c:manualLayout>
      </c:layout>
      <c:doughnutChart>
        <c:varyColors val="1"/>
        <c:ser>
          <c:idx val="0"/>
          <c:order val="0"/>
          <c:spPr>
            <a:solidFill>
              <a:srgbClr val="002060"/>
            </a:solidFill>
            <a:ln>
              <a:noFill/>
            </a:ln>
          </c:spPr>
          <c:dPt>
            <c:idx val="0"/>
            <c:bubble3D val="0"/>
            <c:spPr>
              <a:solidFill>
                <a:srgbClr val="FF010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0B9-4E44-A514-9AEE05A4E5B6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0B9-4E44-A514-9AEE05A4E5B6}"/>
              </c:ext>
            </c:extLst>
          </c:dPt>
          <c:dLbls>
            <c:dLbl>
              <c:idx val="0"/>
              <c:layout>
                <c:manualLayout>
                  <c:x val="0.22777055680674674"/>
                  <c:y val="-0.5524150750249184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51070336391435"/>
                      <c:h val="0.3468055555555555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10B9-4E44-A514-9AEE05A4E5B6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0B9-4E44-A514-9AEE05A4E5B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Fev!$K$36:$K$37</c:f>
              <c:numCache>
                <c:formatCode>0%</c:formatCode>
                <c:ptCount val="2"/>
                <c:pt idx="0">
                  <c:v>0.7142857142857143</c:v>
                </c:pt>
                <c:pt idx="1">
                  <c:v>0.2857142857142857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0B9-4E44-A514-9AEE05A4E5B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242177336528582"/>
          <c:y val="3.0122141672064721E-2"/>
          <c:w val="0.26331402487732514"/>
          <c:h val="0.96206863656164754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explosion val="1"/>
          <c:dPt>
            <c:idx val="0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ECF-4807-BE19-AAB43E47CBD2}"/>
              </c:ext>
            </c:extLst>
          </c:dPt>
          <c:dPt>
            <c:idx val="1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8ECF-4807-BE19-AAB43E47CBD2}"/>
              </c:ext>
            </c:extLst>
          </c:dPt>
          <c:dPt>
            <c:idx val="2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8ECF-4807-BE19-AAB43E47CBD2}"/>
              </c:ext>
            </c:extLst>
          </c:dPt>
          <c:dPt>
            <c:idx val="3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8ECF-4807-BE19-AAB43E47CBD2}"/>
              </c:ext>
            </c:extLst>
          </c:dPt>
          <c:dPt>
            <c:idx val="4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8ECF-4807-BE19-AAB43E47CBD2}"/>
              </c:ext>
            </c:extLst>
          </c:dPt>
          <c:dPt>
            <c:idx val="5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8ECF-4807-BE19-AAB43E47CBD2}"/>
              </c:ext>
            </c:extLst>
          </c:dPt>
          <c:dPt>
            <c:idx val="6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8ECF-4807-BE19-AAB43E47CBD2}"/>
              </c:ext>
            </c:extLst>
          </c:dPt>
          <c:dPt>
            <c:idx val="7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8ECF-4807-BE19-AAB43E47CBD2}"/>
              </c:ext>
            </c:extLst>
          </c:dPt>
          <c:dLbls>
            <c:delete val="1"/>
          </c:dLbls>
          <c:cat>
            <c:strRef>
              <c:f>Fev!$C$46:$C$53</c:f>
              <c:strCache>
                <c:ptCount val="8"/>
                <c:pt idx="0">
                  <c:v>Financiamento Carro</c:v>
                </c:pt>
                <c:pt idx="1">
                  <c:v>Empréstimo Estudantil</c:v>
                </c:pt>
                <c:pt idx="2">
                  <c:v>Cartão de Crédito</c:v>
                </c:pt>
                <c:pt idx="3">
                  <c:v>Financiamento Apto</c:v>
                </c:pt>
                <c:pt idx="4">
                  <c:v>Consórcio</c:v>
                </c:pt>
                <c:pt idx="5">
                  <c:v>Empréstimo</c:v>
                </c:pt>
                <c:pt idx="6">
                  <c:v>Agiota</c:v>
                </c:pt>
                <c:pt idx="7">
                  <c:v>Financiamento Lote</c:v>
                </c:pt>
              </c:strCache>
            </c:strRef>
          </c:cat>
          <c:val>
            <c:numRef>
              <c:f>Fev!$F$46:$F$53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500</c:v>
                </c:pt>
                <c:pt idx="2">
                  <c:v>900</c:v>
                </c:pt>
                <c:pt idx="3">
                  <c:v>0</c:v>
                </c:pt>
                <c:pt idx="4">
                  <c:v>300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8ECF-4807-BE19-AAB43E47CBD2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7623188405797102"/>
          <c:y val="1.7393804182001999E-2"/>
          <c:w val="0.22948853132488875"/>
          <c:h val="0.959738174930938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705945452470614"/>
          <c:y val="9.5110029115732311E-3"/>
          <c:w val="0.25867013579824261"/>
          <c:h val="0.96555183581780313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4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F91-42DE-8217-CF77F18D46DA}"/>
              </c:ext>
            </c:extLst>
          </c:dPt>
          <c:dPt>
            <c:idx val="1"/>
            <c:bubble3D val="0"/>
            <c:spPr>
              <a:solidFill>
                <a:schemeClr val="accent4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F91-42DE-8217-CF77F18D46DA}"/>
              </c:ext>
            </c:extLst>
          </c:dPt>
          <c:dPt>
            <c:idx val="2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6F91-42DE-8217-CF77F18D46DA}"/>
              </c:ext>
            </c:extLst>
          </c:dPt>
          <c:dPt>
            <c:idx val="3"/>
            <c:bubble3D val="0"/>
            <c:spPr>
              <a:solidFill>
                <a:schemeClr val="accent4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6F91-42DE-8217-CF77F18D46DA}"/>
              </c:ext>
            </c:extLst>
          </c:dPt>
          <c:dPt>
            <c:idx val="4"/>
            <c:bubble3D val="0"/>
            <c:spPr>
              <a:solidFill>
                <a:schemeClr val="accent4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6F91-42DE-8217-CF77F18D46DA}"/>
              </c:ext>
            </c:extLst>
          </c:dPt>
          <c:dPt>
            <c:idx val="5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6F91-42DE-8217-CF77F18D46DA}"/>
              </c:ext>
            </c:extLst>
          </c:dPt>
          <c:dPt>
            <c:idx val="6"/>
            <c:bubble3D val="0"/>
            <c:spPr>
              <a:solidFill>
                <a:schemeClr val="accent4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6F91-42DE-8217-CF77F18D46DA}"/>
              </c:ext>
            </c:extLst>
          </c:dPt>
          <c:dPt>
            <c:idx val="7"/>
            <c:bubble3D val="0"/>
            <c:spPr>
              <a:solidFill>
                <a:schemeClr val="accent4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6F91-42DE-8217-CF77F18D46DA}"/>
              </c:ext>
            </c:extLst>
          </c:dPt>
          <c:cat>
            <c:strRef>
              <c:f>Fev!$C$59:$C$66</c:f>
              <c:strCache>
                <c:ptCount val="8"/>
                <c:pt idx="0">
                  <c:v>Reserva de Emergência</c:v>
                </c:pt>
                <c:pt idx="1">
                  <c:v>Previdência</c:v>
                </c:pt>
                <c:pt idx="2">
                  <c:v>Ações</c:v>
                </c:pt>
                <c:pt idx="3">
                  <c:v>Fundos Imobiliários</c:v>
                </c:pt>
                <c:pt idx="4">
                  <c:v>Renda Fixa</c:v>
                </c:pt>
                <c:pt idx="5">
                  <c:v>CDB Bradesco</c:v>
                </c:pt>
                <c:pt idx="6">
                  <c:v>CDB Itaú</c:v>
                </c:pt>
                <c:pt idx="7">
                  <c:v>Imóveis</c:v>
                </c:pt>
              </c:strCache>
            </c:strRef>
          </c:cat>
          <c:val>
            <c:numRef>
              <c:f>Fev!$F$59:$F$66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440</c:v>
                </c:pt>
                <c:pt idx="6">
                  <c:v>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6F91-42DE-8217-CF77F18D46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6231884057971013"/>
          <c:y val="8.3542898639669527E-3"/>
          <c:w val="0.23391733424626271"/>
          <c:h val="0.979138420686510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7223570563865302"/>
          <c:y val="3.1653605576882966E-2"/>
          <c:w val="0.32500897833372938"/>
          <c:h val="0.93602338853550782"/>
        </c:manualLayout>
      </c:layout>
      <c:doughnutChart>
        <c:varyColors val="1"/>
        <c:ser>
          <c:idx val="0"/>
          <c:order val="0"/>
          <c:spPr>
            <a:ln>
              <a:noFill/>
            </a:ln>
            <a:scene3d>
              <a:camera prst="orthographicFront"/>
              <a:lightRig rig="threePt" dir="t"/>
            </a:scene3d>
            <a:sp3d>
              <a:bevelB prst="angle"/>
            </a:sp3d>
          </c:spPr>
          <c:dPt>
            <c:idx val="0"/>
            <c:bubble3D val="0"/>
            <c:spPr>
              <a:solidFill>
                <a:schemeClr val="accent6">
                  <a:shade val="45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1-42E7-470C-BA50-D33EC791A59D}"/>
              </c:ext>
            </c:extLst>
          </c:dPt>
          <c:dPt>
            <c:idx val="1"/>
            <c:bubble3D val="0"/>
            <c:spPr>
              <a:solidFill>
                <a:schemeClr val="accent6">
                  <a:shade val="61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3-42E7-470C-BA50-D33EC791A59D}"/>
              </c:ext>
            </c:extLst>
          </c:dPt>
          <c:dPt>
            <c:idx val="2"/>
            <c:bubble3D val="0"/>
            <c:spPr>
              <a:solidFill>
                <a:schemeClr val="accent6">
                  <a:shade val="7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5-42E7-470C-BA50-D33EC791A59D}"/>
              </c:ext>
            </c:extLst>
          </c:dPt>
          <c:dPt>
            <c:idx val="3"/>
            <c:bubble3D val="0"/>
            <c:spPr>
              <a:solidFill>
                <a:schemeClr val="accent6">
                  <a:shade val="9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7-42E7-470C-BA50-D33EC791A59D}"/>
              </c:ext>
            </c:extLst>
          </c:dPt>
          <c:dPt>
            <c:idx val="4"/>
            <c:bubble3D val="0"/>
            <c:spPr>
              <a:solidFill>
                <a:schemeClr val="accent6">
                  <a:tint val="93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9-42E7-470C-BA50-D33EC791A59D}"/>
              </c:ext>
            </c:extLst>
          </c:dPt>
          <c:dPt>
            <c:idx val="5"/>
            <c:bubble3D val="0"/>
            <c:spPr>
              <a:solidFill>
                <a:schemeClr val="accent6">
                  <a:tint val="77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B-42E7-470C-BA50-D33EC791A59D}"/>
              </c:ext>
            </c:extLst>
          </c:dPt>
          <c:dPt>
            <c:idx val="6"/>
            <c:bubble3D val="0"/>
            <c:spPr>
              <a:solidFill>
                <a:schemeClr val="accent6">
                  <a:tint val="6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D-42E7-470C-BA50-D33EC791A59D}"/>
              </c:ext>
            </c:extLst>
          </c:dPt>
          <c:dPt>
            <c:idx val="7"/>
            <c:bubble3D val="0"/>
            <c:spPr>
              <a:solidFill>
                <a:schemeClr val="accent6">
                  <a:tint val="4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F-42E7-470C-BA50-D33EC791A59D}"/>
              </c:ext>
            </c:extLst>
          </c:dPt>
          <c:cat>
            <c:strRef>
              <c:f>Mar!$C$12:$C$19</c:f>
              <c:strCache>
                <c:ptCount val="8"/>
                <c:pt idx="0">
                  <c:v>Salário</c:v>
                </c:pt>
                <c:pt idx="1">
                  <c:v>Salário Cônjuge</c:v>
                </c:pt>
                <c:pt idx="2">
                  <c:v>Dividendos</c:v>
                </c:pt>
                <c:pt idx="3">
                  <c:v>Reembolsos</c:v>
                </c:pt>
                <c:pt idx="4">
                  <c:v>Presentes Receitas</c:v>
                </c:pt>
                <c:pt idx="5">
                  <c:v>Aluguéis</c:v>
                </c:pt>
                <c:pt idx="6">
                  <c:v>Juros</c:v>
                </c:pt>
                <c:pt idx="7">
                  <c:v>Renda Extra</c:v>
                </c:pt>
              </c:strCache>
            </c:strRef>
          </c:cat>
          <c:val>
            <c:numRef>
              <c:f>Mar!$F$12:$F$19</c:f>
              <c:numCache>
                <c:formatCode>"R$"#,##0_);\("R$"#,##0\)</c:formatCode>
                <c:ptCount val="8"/>
                <c:pt idx="0">
                  <c:v>5000</c:v>
                </c:pt>
                <c:pt idx="1">
                  <c:v>3500</c:v>
                </c:pt>
                <c:pt idx="2">
                  <c:v>250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1400</c:v>
                </c:pt>
                <c:pt idx="7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42E7-470C-BA50-D33EC791A5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6.3165115037925018E-2"/>
          <c:y val="1.9322793854613631E-2"/>
          <c:w val="0.19929101969817412"/>
          <c:h val="0.945496498598128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"/>
          <c:y val="0.12552873844423082"/>
          <c:w val="0.73594310063860779"/>
          <c:h val="0.8744712615557691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0101">
                <a:alpha val="55000"/>
              </a:srgbClr>
            </a:solidFill>
            <a:ln w="28575">
              <a:solidFill>
                <a:srgbClr val="FF0101"/>
              </a:solidFill>
            </a:ln>
            <a:effectLst/>
          </c:spPr>
          <c:invertIfNegative val="0"/>
          <c:cat>
            <c:strRef>
              <c:f>Mar!$C$25:$C$40</c:f>
              <c:strCache>
                <c:ptCount val="16"/>
                <c:pt idx="0">
                  <c:v>Casa</c:v>
                </c:pt>
                <c:pt idx="1">
                  <c:v>Transporte</c:v>
                </c:pt>
                <c:pt idx="2">
                  <c:v>Alimentação</c:v>
                </c:pt>
                <c:pt idx="3">
                  <c:v>Utilidades</c:v>
                </c:pt>
                <c:pt idx="4">
                  <c:v>Seguro</c:v>
                </c:pt>
                <c:pt idx="5">
                  <c:v>Educação</c:v>
                </c:pt>
                <c:pt idx="6">
                  <c:v>Entretenimento</c:v>
                </c:pt>
                <c:pt idx="7">
                  <c:v>Roupas</c:v>
                </c:pt>
                <c:pt idx="8">
                  <c:v>Cuidados Pessoais</c:v>
                </c:pt>
                <c:pt idx="9">
                  <c:v>Presentes</c:v>
                </c:pt>
                <c:pt idx="10">
                  <c:v>Doações</c:v>
                </c:pt>
                <c:pt idx="11">
                  <c:v>Lazer</c:v>
                </c:pt>
                <c:pt idx="12">
                  <c:v>Animal de Estimação</c:v>
                </c:pt>
                <c:pt idx="13">
                  <c:v>Viagens</c:v>
                </c:pt>
                <c:pt idx="14">
                  <c:v>Streaming</c:v>
                </c:pt>
                <c:pt idx="15">
                  <c:v>Videogame</c:v>
                </c:pt>
              </c:strCache>
            </c:strRef>
          </c:cat>
          <c:val>
            <c:numRef>
              <c:f>Mar!$F$25:$F$40</c:f>
              <c:numCache>
                <c:formatCode>"R$"#,##0_);\("R$"#,##0\)</c:formatCode>
                <c:ptCount val="16"/>
                <c:pt idx="0">
                  <c:v>200</c:v>
                </c:pt>
                <c:pt idx="1">
                  <c:v>0</c:v>
                </c:pt>
                <c:pt idx="2">
                  <c:v>715</c:v>
                </c:pt>
                <c:pt idx="3">
                  <c:v>0</c:v>
                </c:pt>
                <c:pt idx="4">
                  <c:v>0</c:v>
                </c:pt>
                <c:pt idx="5">
                  <c:v>95</c:v>
                </c:pt>
                <c:pt idx="6">
                  <c:v>500</c:v>
                </c:pt>
                <c:pt idx="7">
                  <c:v>500</c:v>
                </c:pt>
                <c:pt idx="8">
                  <c:v>0</c:v>
                </c:pt>
                <c:pt idx="9">
                  <c:v>48</c:v>
                </c:pt>
                <c:pt idx="10">
                  <c:v>20</c:v>
                </c:pt>
                <c:pt idx="11">
                  <c:v>90</c:v>
                </c:pt>
                <c:pt idx="12">
                  <c:v>300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F5-41F6-97FF-53F9A2D3AB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35257872"/>
        <c:axId val="535258352"/>
      </c:barChart>
      <c:valAx>
        <c:axId val="535258352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R$&quot;#,##0_);\(&quot;R$&quot;#,##0\)" sourceLinked="1"/>
        <c:majorTickMark val="none"/>
        <c:minorTickMark val="none"/>
        <c:tickLblPos val="nextTo"/>
        <c:crossAx val="535257872"/>
        <c:crosses val="autoZero"/>
        <c:crossBetween val="between"/>
      </c:valAx>
      <c:catAx>
        <c:axId val="53525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35258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8201430335298327"/>
          <c:w val="0.59222745352707196"/>
          <c:h val="0.76403761306382678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CD154E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16A-4ECD-AD6C-70A685B5193B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16A-4ECD-AD6C-70A685B5193B}"/>
              </c:ext>
            </c:extLst>
          </c:dPt>
          <c:dLbls>
            <c:dLbl>
              <c:idx val="0"/>
              <c:layout>
                <c:manualLayout>
                  <c:x val="0.10380103904537706"/>
                  <c:y val="-0.1295491270640006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519170937898959"/>
                      <c:h val="0.244377358490565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316A-4ECD-AD6C-70A685B5193B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16A-4ECD-AD6C-70A685B5193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Mar!$J$36:$J$37</c:f>
              <c:numCache>
                <c:formatCode>0%</c:formatCode>
                <c:ptCount val="2"/>
                <c:pt idx="0">
                  <c:v>0.21428571428571427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16A-4ECD-AD6C-70A685B5193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2881356613329231"/>
          <c:w val="0.69035060091172817"/>
          <c:h val="0.81723773877163353"/>
        </c:manualLayout>
      </c:layout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 sz="1050" b="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44703942693083942"/>
          <c:y val="3.63872570106865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5314340842695276E-2"/>
          <c:y val="4.1996552920733822E-2"/>
          <c:w val="0.93175019187583497"/>
          <c:h val="0.87432941976024292"/>
        </c:manualLayout>
      </c:layout>
      <c:lineChart>
        <c:grouping val="standard"/>
        <c:varyColors val="0"/>
        <c:ser>
          <c:idx val="0"/>
          <c:order val="0"/>
          <c:tx>
            <c:strRef>
              <c:f>Mar!$BC$70</c:f>
              <c:strCache>
                <c:ptCount val="1"/>
                <c:pt idx="0">
                  <c:v>Despesas</c:v>
                </c:pt>
              </c:strCache>
            </c:strRef>
          </c:tx>
          <c:spPr>
            <a:ln w="34925" cap="rnd">
              <a:solidFill>
                <a:srgbClr val="FF0101"/>
              </a:solidFill>
              <a:round/>
              <a:headEnd type="none"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Mar!$AX$71:$AX$101</c:f>
              <c:numCache>
                <c:formatCode>m/d/yyyy</c:formatCode>
                <c:ptCount val="31"/>
                <c:pt idx="0">
                  <c:v>45352</c:v>
                </c:pt>
                <c:pt idx="1">
                  <c:v>45353</c:v>
                </c:pt>
                <c:pt idx="2">
                  <c:v>45354</c:v>
                </c:pt>
                <c:pt idx="3">
                  <c:v>45355</c:v>
                </c:pt>
                <c:pt idx="4">
                  <c:v>45356</c:v>
                </c:pt>
                <c:pt idx="5">
                  <c:v>45357</c:v>
                </c:pt>
                <c:pt idx="6">
                  <c:v>45358</c:v>
                </c:pt>
                <c:pt idx="7">
                  <c:v>45359</c:v>
                </c:pt>
                <c:pt idx="8">
                  <c:v>45360</c:v>
                </c:pt>
                <c:pt idx="9">
                  <c:v>45361</c:v>
                </c:pt>
                <c:pt idx="10">
                  <c:v>45362</c:v>
                </c:pt>
                <c:pt idx="11">
                  <c:v>45363</c:v>
                </c:pt>
                <c:pt idx="12">
                  <c:v>45364</c:v>
                </c:pt>
                <c:pt idx="13">
                  <c:v>45365</c:v>
                </c:pt>
                <c:pt idx="14">
                  <c:v>45366</c:v>
                </c:pt>
                <c:pt idx="15">
                  <c:v>45367</c:v>
                </c:pt>
                <c:pt idx="16">
                  <c:v>45368</c:v>
                </c:pt>
                <c:pt idx="17">
                  <c:v>45369</c:v>
                </c:pt>
                <c:pt idx="18">
                  <c:v>45370</c:v>
                </c:pt>
                <c:pt idx="19">
                  <c:v>45371</c:v>
                </c:pt>
                <c:pt idx="20">
                  <c:v>45372</c:v>
                </c:pt>
                <c:pt idx="21">
                  <c:v>45373</c:v>
                </c:pt>
                <c:pt idx="22">
                  <c:v>45374</c:v>
                </c:pt>
                <c:pt idx="23">
                  <c:v>45375</c:v>
                </c:pt>
                <c:pt idx="24">
                  <c:v>45376</c:v>
                </c:pt>
                <c:pt idx="25">
                  <c:v>45377</c:v>
                </c:pt>
                <c:pt idx="26">
                  <c:v>45378</c:v>
                </c:pt>
                <c:pt idx="27">
                  <c:v>45379</c:v>
                </c:pt>
                <c:pt idx="28">
                  <c:v>45380</c:v>
                </c:pt>
                <c:pt idx="29">
                  <c:v>45381</c:v>
                </c:pt>
                <c:pt idx="30">
                  <c:v>45382</c:v>
                </c:pt>
              </c:numCache>
            </c:numRef>
          </c:cat>
          <c:val>
            <c:numRef>
              <c:f>Mar!$BC$71:$BC$101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500</c:v>
                </c:pt>
                <c:pt idx="17">
                  <c:v>500</c:v>
                </c:pt>
                <c:pt idx="18">
                  <c:v>90</c:v>
                </c:pt>
                <c:pt idx="19">
                  <c:v>0</c:v>
                </c:pt>
                <c:pt idx="20">
                  <c:v>0</c:v>
                </c:pt>
                <c:pt idx="21">
                  <c:v>20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300</c:v>
                </c:pt>
                <c:pt idx="26">
                  <c:v>95</c:v>
                </c:pt>
                <c:pt idx="27">
                  <c:v>0</c:v>
                </c:pt>
                <c:pt idx="28">
                  <c:v>0</c:v>
                </c:pt>
                <c:pt idx="29">
                  <c:v>685</c:v>
                </c:pt>
                <c:pt idx="30">
                  <c:v>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7D60-43B6-91F3-B88423DF5CF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25166575"/>
        <c:axId val="825168975"/>
      </c:lineChart>
      <c:dateAx>
        <c:axId val="825166575"/>
        <c:scaling>
          <c:orientation val="minMax"/>
        </c:scaling>
        <c:delete val="0"/>
        <c:axPos val="b"/>
        <c:numFmt formatCode="dd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accent1">
                <a:lumMod val="40000"/>
                <a:lumOff val="60000"/>
                <a:alpha val="2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25168975"/>
        <c:crosses val="autoZero"/>
        <c:auto val="0"/>
        <c:lblOffset val="100"/>
        <c:baseTimeUnit val="days"/>
        <c:majorUnit val="1"/>
        <c:majorTimeUnit val="days"/>
      </c:dateAx>
      <c:valAx>
        <c:axId val="82516897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825166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6165645180955E-2"/>
          <c:y val="0.19202261794313227"/>
          <c:w val="0.656529219264956"/>
          <c:h val="0.69327020145255092"/>
        </c:manualLayout>
      </c:layout>
      <c:doughnutChart>
        <c:varyColors val="1"/>
        <c:ser>
          <c:idx val="0"/>
          <c:order val="0"/>
          <c:spPr>
            <a:solidFill>
              <a:srgbClr val="002060"/>
            </a:solidFill>
            <a:ln>
              <a:noFill/>
            </a:ln>
          </c:spPr>
          <c:dPt>
            <c:idx val="0"/>
            <c:bubble3D val="0"/>
            <c:spPr>
              <a:solidFill>
                <a:srgbClr val="FF010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746-4E75-8E28-9804A2793173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746-4E75-8E28-9804A2793173}"/>
              </c:ext>
            </c:extLst>
          </c:dPt>
          <c:dLbls>
            <c:dLbl>
              <c:idx val="0"/>
              <c:layout>
                <c:manualLayout>
                  <c:x val="0.22777055680674674"/>
                  <c:y val="-0.5524150750249184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51070336391435"/>
                      <c:h val="0.3468055555555555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0746-4E75-8E28-9804A2793173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746-4E75-8E28-9804A279317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Mar!$K$36:$K$37</c:f>
              <c:numCache>
                <c:formatCode>0%</c:formatCode>
                <c:ptCount val="2"/>
                <c:pt idx="0">
                  <c:v>0.7857142857142857</c:v>
                </c:pt>
                <c:pt idx="1">
                  <c:v>0.2142857142857143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746-4E75-8E28-9804A279317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242177336528582"/>
          <c:y val="3.0122141672064721E-2"/>
          <c:w val="0.26331402487732514"/>
          <c:h val="0.96206863656164754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explosion val="1"/>
          <c:dPt>
            <c:idx val="0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2C9-4372-98B4-53BE638A436A}"/>
              </c:ext>
            </c:extLst>
          </c:dPt>
          <c:dPt>
            <c:idx val="1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2C9-4372-98B4-53BE638A436A}"/>
              </c:ext>
            </c:extLst>
          </c:dPt>
          <c:dPt>
            <c:idx val="2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D2C9-4372-98B4-53BE638A436A}"/>
              </c:ext>
            </c:extLst>
          </c:dPt>
          <c:dPt>
            <c:idx val="3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D2C9-4372-98B4-53BE638A436A}"/>
              </c:ext>
            </c:extLst>
          </c:dPt>
          <c:dPt>
            <c:idx val="4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D2C9-4372-98B4-53BE638A436A}"/>
              </c:ext>
            </c:extLst>
          </c:dPt>
          <c:dPt>
            <c:idx val="5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D2C9-4372-98B4-53BE638A436A}"/>
              </c:ext>
            </c:extLst>
          </c:dPt>
          <c:dPt>
            <c:idx val="6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D2C9-4372-98B4-53BE638A436A}"/>
              </c:ext>
            </c:extLst>
          </c:dPt>
          <c:dPt>
            <c:idx val="7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D2C9-4372-98B4-53BE638A436A}"/>
              </c:ext>
            </c:extLst>
          </c:dPt>
          <c:dLbls>
            <c:delete val="1"/>
          </c:dLbls>
          <c:cat>
            <c:strRef>
              <c:f>Mar!$C$46:$C$53</c:f>
              <c:strCache>
                <c:ptCount val="8"/>
                <c:pt idx="0">
                  <c:v>Financiamento Carro</c:v>
                </c:pt>
                <c:pt idx="1">
                  <c:v>Empréstimo Estudantil</c:v>
                </c:pt>
                <c:pt idx="2">
                  <c:v>Cartão de Crédito</c:v>
                </c:pt>
                <c:pt idx="3">
                  <c:v>Financiamento Apto</c:v>
                </c:pt>
                <c:pt idx="4">
                  <c:v>Consórcio</c:v>
                </c:pt>
                <c:pt idx="5">
                  <c:v>Empréstimo</c:v>
                </c:pt>
                <c:pt idx="6">
                  <c:v>Agiota</c:v>
                </c:pt>
                <c:pt idx="7">
                  <c:v>Financiamento Lote</c:v>
                </c:pt>
              </c:strCache>
            </c:strRef>
          </c:cat>
          <c:val>
            <c:numRef>
              <c:f>Mar!$F$46:$F$53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500</c:v>
                </c:pt>
                <c:pt idx="2">
                  <c:v>900</c:v>
                </c:pt>
                <c:pt idx="3">
                  <c:v>0</c:v>
                </c:pt>
                <c:pt idx="4">
                  <c:v>300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D2C9-4372-98B4-53BE638A436A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7623188405797102"/>
          <c:y val="1.7393804182001999E-2"/>
          <c:w val="0.22948853132488875"/>
          <c:h val="0.959738174930938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705945452470614"/>
          <c:y val="9.5110029115732311E-3"/>
          <c:w val="0.25867013579824261"/>
          <c:h val="0.96555183581780313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4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62B-43CE-8DEA-1E9306A3360B}"/>
              </c:ext>
            </c:extLst>
          </c:dPt>
          <c:dPt>
            <c:idx val="1"/>
            <c:bubble3D val="0"/>
            <c:spPr>
              <a:solidFill>
                <a:schemeClr val="accent4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62B-43CE-8DEA-1E9306A3360B}"/>
              </c:ext>
            </c:extLst>
          </c:dPt>
          <c:dPt>
            <c:idx val="2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D62B-43CE-8DEA-1E9306A3360B}"/>
              </c:ext>
            </c:extLst>
          </c:dPt>
          <c:dPt>
            <c:idx val="3"/>
            <c:bubble3D val="0"/>
            <c:spPr>
              <a:solidFill>
                <a:schemeClr val="accent4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D62B-43CE-8DEA-1E9306A3360B}"/>
              </c:ext>
            </c:extLst>
          </c:dPt>
          <c:dPt>
            <c:idx val="4"/>
            <c:bubble3D val="0"/>
            <c:spPr>
              <a:solidFill>
                <a:schemeClr val="accent4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D62B-43CE-8DEA-1E9306A3360B}"/>
              </c:ext>
            </c:extLst>
          </c:dPt>
          <c:dPt>
            <c:idx val="5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D62B-43CE-8DEA-1E9306A3360B}"/>
              </c:ext>
            </c:extLst>
          </c:dPt>
          <c:dPt>
            <c:idx val="6"/>
            <c:bubble3D val="0"/>
            <c:spPr>
              <a:solidFill>
                <a:schemeClr val="accent4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D62B-43CE-8DEA-1E9306A3360B}"/>
              </c:ext>
            </c:extLst>
          </c:dPt>
          <c:dPt>
            <c:idx val="7"/>
            <c:bubble3D val="0"/>
            <c:spPr>
              <a:solidFill>
                <a:schemeClr val="accent4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D62B-43CE-8DEA-1E9306A3360B}"/>
              </c:ext>
            </c:extLst>
          </c:dPt>
          <c:cat>
            <c:strRef>
              <c:f>Mar!$C$59:$C$66</c:f>
              <c:strCache>
                <c:ptCount val="8"/>
                <c:pt idx="0">
                  <c:v>Reserva de Emergência</c:v>
                </c:pt>
                <c:pt idx="1">
                  <c:v>Previdência</c:v>
                </c:pt>
                <c:pt idx="2">
                  <c:v>Ações</c:v>
                </c:pt>
                <c:pt idx="3">
                  <c:v>Fundos Imobiliários</c:v>
                </c:pt>
                <c:pt idx="4">
                  <c:v>Renda Fixa</c:v>
                </c:pt>
                <c:pt idx="5">
                  <c:v>CDB Bradesco</c:v>
                </c:pt>
                <c:pt idx="6">
                  <c:v>CDB Itaú</c:v>
                </c:pt>
                <c:pt idx="7">
                  <c:v>Imóveis</c:v>
                </c:pt>
              </c:strCache>
            </c:strRef>
          </c:cat>
          <c:val>
            <c:numRef>
              <c:f>Mar!$F$59:$F$66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440</c:v>
                </c:pt>
                <c:pt idx="6">
                  <c:v>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D62B-43CE-8DEA-1E9306A336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6231884057971013"/>
          <c:y val="8.3542898639669527E-3"/>
          <c:w val="0.23391733424626271"/>
          <c:h val="0.979138420686510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7223570563865302"/>
          <c:y val="3.1653605576882966E-2"/>
          <c:w val="0.32500897833372938"/>
          <c:h val="0.93602338853550782"/>
        </c:manualLayout>
      </c:layout>
      <c:doughnutChart>
        <c:varyColors val="1"/>
        <c:ser>
          <c:idx val="0"/>
          <c:order val="0"/>
          <c:spPr>
            <a:ln>
              <a:noFill/>
            </a:ln>
            <a:scene3d>
              <a:camera prst="orthographicFront"/>
              <a:lightRig rig="threePt" dir="t"/>
            </a:scene3d>
            <a:sp3d>
              <a:bevelB prst="angle"/>
            </a:sp3d>
          </c:spPr>
          <c:dPt>
            <c:idx val="0"/>
            <c:bubble3D val="0"/>
            <c:spPr>
              <a:solidFill>
                <a:schemeClr val="accent6">
                  <a:shade val="45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1-9818-4C44-93FD-AE81CCBEEAE1}"/>
              </c:ext>
            </c:extLst>
          </c:dPt>
          <c:dPt>
            <c:idx val="1"/>
            <c:bubble3D val="0"/>
            <c:spPr>
              <a:solidFill>
                <a:schemeClr val="accent6">
                  <a:shade val="61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3-9818-4C44-93FD-AE81CCBEEAE1}"/>
              </c:ext>
            </c:extLst>
          </c:dPt>
          <c:dPt>
            <c:idx val="2"/>
            <c:bubble3D val="0"/>
            <c:spPr>
              <a:solidFill>
                <a:schemeClr val="accent6">
                  <a:shade val="7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5-9818-4C44-93FD-AE81CCBEEAE1}"/>
              </c:ext>
            </c:extLst>
          </c:dPt>
          <c:dPt>
            <c:idx val="3"/>
            <c:bubble3D val="0"/>
            <c:spPr>
              <a:solidFill>
                <a:schemeClr val="accent6">
                  <a:shade val="9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7-9818-4C44-93FD-AE81CCBEEAE1}"/>
              </c:ext>
            </c:extLst>
          </c:dPt>
          <c:dPt>
            <c:idx val="4"/>
            <c:bubble3D val="0"/>
            <c:spPr>
              <a:solidFill>
                <a:schemeClr val="accent6">
                  <a:tint val="93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9-9818-4C44-93FD-AE81CCBEEAE1}"/>
              </c:ext>
            </c:extLst>
          </c:dPt>
          <c:dPt>
            <c:idx val="5"/>
            <c:bubble3D val="0"/>
            <c:spPr>
              <a:solidFill>
                <a:schemeClr val="accent6">
                  <a:tint val="77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B-9818-4C44-93FD-AE81CCBEEAE1}"/>
              </c:ext>
            </c:extLst>
          </c:dPt>
          <c:dPt>
            <c:idx val="6"/>
            <c:bubble3D val="0"/>
            <c:spPr>
              <a:solidFill>
                <a:schemeClr val="accent6">
                  <a:tint val="6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D-9818-4C44-93FD-AE81CCBEEAE1}"/>
              </c:ext>
            </c:extLst>
          </c:dPt>
          <c:dPt>
            <c:idx val="7"/>
            <c:bubble3D val="0"/>
            <c:spPr>
              <a:solidFill>
                <a:schemeClr val="accent6">
                  <a:tint val="4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F-9818-4C44-93FD-AE81CCBEEAE1}"/>
              </c:ext>
            </c:extLst>
          </c:dPt>
          <c:cat>
            <c:strRef>
              <c:f>Abr!$C$12:$C$19</c:f>
              <c:strCache>
                <c:ptCount val="8"/>
                <c:pt idx="0">
                  <c:v>Salário</c:v>
                </c:pt>
                <c:pt idx="1">
                  <c:v>Salário Cônjuge</c:v>
                </c:pt>
                <c:pt idx="2">
                  <c:v>Dividendos</c:v>
                </c:pt>
                <c:pt idx="3">
                  <c:v>Reembolsos</c:v>
                </c:pt>
                <c:pt idx="4">
                  <c:v>Presentes Receitas</c:v>
                </c:pt>
                <c:pt idx="5">
                  <c:v>Aluguéis</c:v>
                </c:pt>
                <c:pt idx="6">
                  <c:v>Juros</c:v>
                </c:pt>
                <c:pt idx="7">
                  <c:v>Renda Extra</c:v>
                </c:pt>
              </c:strCache>
            </c:strRef>
          </c:cat>
          <c:val>
            <c:numRef>
              <c:f>Abr!$F$12:$F$19</c:f>
              <c:numCache>
                <c:formatCode>"R$"#,##0_);\("R$"#,##0\)</c:formatCode>
                <c:ptCount val="8"/>
                <c:pt idx="0">
                  <c:v>5000</c:v>
                </c:pt>
                <c:pt idx="1">
                  <c:v>3500</c:v>
                </c:pt>
                <c:pt idx="2">
                  <c:v>250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1400</c:v>
                </c:pt>
                <c:pt idx="7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9818-4C44-93FD-AE81CCBEEA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6.3165115037925018E-2"/>
          <c:y val="1.9322793854613631E-2"/>
          <c:w val="0.19929101969817412"/>
          <c:h val="0.945496498598128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"/>
          <c:y val="0.12552873844423082"/>
          <c:w val="0.73594310063860779"/>
          <c:h val="0.8744712615557691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0101">
                <a:alpha val="55000"/>
              </a:srgbClr>
            </a:solidFill>
            <a:ln w="28575">
              <a:solidFill>
                <a:srgbClr val="FF0101"/>
              </a:solidFill>
            </a:ln>
            <a:effectLst/>
          </c:spPr>
          <c:invertIfNegative val="0"/>
          <c:cat>
            <c:strRef>
              <c:f>Abr!$C$25:$C$40</c:f>
              <c:strCache>
                <c:ptCount val="16"/>
                <c:pt idx="0">
                  <c:v>Casa</c:v>
                </c:pt>
                <c:pt idx="1">
                  <c:v>Transporte</c:v>
                </c:pt>
                <c:pt idx="2">
                  <c:v>Alimentação</c:v>
                </c:pt>
                <c:pt idx="3">
                  <c:v>Utilidades</c:v>
                </c:pt>
                <c:pt idx="4">
                  <c:v>Seguro</c:v>
                </c:pt>
                <c:pt idx="5">
                  <c:v>Educação</c:v>
                </c:pt>
                <c:pt idx="6">
                  <c:v>Entretenimento</c:v>
                </c:pt>
                <c:pt idx="7">
                  <c:v>Roupas</c:v>
                </c:pt>
                <c:pt idx="8">
                  <c:v>Cuidados Pessoais</c:v>
                </c:pt>
                <c:pt idx="9">
                  <c:v>Presentes</c:v>
                </c:pt>
                <c:pt idx="10">
                  <c:v>Doações</c:v>
                </c:pt>
                <c:pt idx="11">
                  <c:v>Lazer</c:v>
                </c:pt>
                <c:pt idx="12">
                  <c:v>Animal de Estimação</c:v>
                </c:pt>
                <c:pt idx="13">
                  <c:v>Viagens</c:v>
                </c:pt>
                <c:pt idx="14">
                  <c:v>Streaming</c:v>
                </c:pt>
                <c:pt idx="15">
                  <c:v>Videogame</c:v>
                </c:pt>
              </c:strCache>
            </c:strRef>
          </c:cat>
          <c:val>
            <c:numRef>
              <c:f>Abr!$F$25:$F$40</c:f>
              <c:numCache>
                <c:formatCode>"R$"#,##0_);\("R$"#,##0\)</c:formatCode>
                <c:ptCount val="16"/>
                <c:pt idx="0">
                  <c:v>200</c:v>
                </c:pt>
                <c:pt idx="1">
                  <c:v>0</c:v>
                </c:pt>
                <c:pt idx="2">
                  <c:v>715</c:v>
                </c:pt>
                <c:pt idx="3">
                  <c:v>0</c:v>
                </c:pt>
                <c:pt idx="4">
                  <c:v>0</c:v>
                </c:pt>
                <c:pt idx="5">
                  <c:v>95</c:v>
                </c:pt>
                <c:pt idx="6">
                  <c:v>200</c:v>
                </c:pt>
                <c:pt idx="7">
                  <c:v>500</c:v>
                </c:pt>
                <c:pt idx="8">
                  <c:v>0</c:v>
                </c:pt>
                <c:pt idx="9">
                  <c:v>48</c:v>
                </c:pt>
                <c:pt idx="10">
                  <c:v>20</c:v>
                </c:pt>
                <c:pt idx="11">
                  <c:v>900</c:v>
                </c:pt>
                <c:pt idx="12">
                  <c:v>2000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43-46EC-B1DC-6FADA1E6A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35257872"/>
        <c:axId val="535258352"/>
      </c:barChart>
      <c:valAx>
        <c:axId val="535258352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R$&quot;#,##0_);\(&quot;R$&quot;#,##0\)" sourceLinked="1"/>
        <c:majorTickMark val="none"/>
        <c:minorTickMark val="none"/>
        <c:tickLblPos val="nextTo"/>
        <c:crossAx val="535257872"/>
        <c:crosses val="autoZero"/>
        <c:crossBetween val="between"/>
      </c:valAx>
      <c:catAx>
        <c:axId val="53525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35258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8201430335298327"/>
          <c:w val="0.59222745352707196"/>
          <c:h val="0.76403761306382678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CD154E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DCD-4CA5-AF4C-B315D3E71B44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DCD-4CA5-AF4C-B315D3E71B44}"/>
              </c:ext>
            </c:extLst>
          </c:dPt>
          <c:dLbls>
            <c:dLbl>
              <c:idx val="0"/>
              <c:layout>
                <c:manualLayout>
                  <c:x val="0.10380103904537706"/>
                  <c:y val="-0.1295491270640006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519170937898959"/>
                      <c:h val="0.244377358490565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5DCD-4CA5-AF4C-B315D3E71B44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DCD-4CA5-AF4C-B315D3E71B4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Abr!$J$36:$J$37</c:f>
              <c:numCache>
                <c:formatCode>0%</c:formatCode>
                <c:ptCount val="2"/>
                <c:pt idx="0">
                  <c:v>0.26666666666666666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DCD-4CA5-AF4C-B315D3E71B4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2881356613329231"/>
          <c:w val="0.69035060091172817"/>
          <c:h val="0.81723773877163353"/>
        </c:manualLayout>
      </c:layout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 sz="1050" b="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44703942693083942"/>
          <c:y val="3.63872570106865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5314340842695276E-2"/>
          <c:y val="4.1996552920733822E-2"/>
          <c:w val="0.93175019187583497"/>
          <c:h val="0.87432941976024292"/>
        </c:manualLayout>
      </c:layout>
      <c:lineChart>
        <c:grouping val="standard"/>
        <c:varyColors val="0"/>
        <c:ser>
          <c:idx val="0"/>
          <c:order val="0"/>
          <c:tx>
            <c:strRef>
              <c:f>Abr!$BC$70</c:f>
              <c:strCache>
                <c:ptCount val="1"/>
                <c:pt idx="0">
                  <c:v>Despesas</c:v>
                </c:pt>
              </c:strCache>
            </c:strRef>
          </c:tx>
          <c:spPr>
            <a:ln w="34925" cap="rnd">
              <a:solidFill>
                <a:srgbClr val="FF0101"/>
              </a:solidFill>
              <a:round/>
              <a:headEnd type="none"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Abr!$AX$71:$AX$101</c:f>
              <c:numCache>
                <c:formatCode>m/d/yyyy</c:formatCode>
                <c:ptCount val="31"/>
                <c:pt idx="0">
                  <c:v>45383</c:v>
                </c:pt>
                <c:pt idx="1">
                  <c:v>45384</c:v>
                </c:pt>
                <c:pt idx="2">
                  <c:v>45385</c:v>
                </c:pt>
                <c:pt idx="3">
                  <c:v>45386</c:v>
                </c:pt>
                <c:pt idx="4">
                  <c:v>45387</c:v>
                </c:pt>
                <c:pt idx="5">
                  <c:v>45388</c:v>
                </c:pt>
                <c:pt idx="6">
                  <c:v>45389</c:v>
                </c:pt>
                <c:pt idx="7">
                  <c:v>45390</c:v>
                </c:pt>
                <c:pt idx="8">
                  <c:v>45391</c:v>
                </c:pt>
                <c:pt idx="9">
                  <c:v>45392</c:v>
                </c:pt>
                <c:pt idx="10">
                  <c:v>45393</c:v>
                </c:pt>
                <c:pt idx="11">
                  <c:v>45394</c:v>
                </c:pt>
                <c:pt idx="12">
                  <c:v>45395</c:v>
                </c:pt>
                <c:pt idx="13">
                  <c:v>45396</c:v>
                </c:pt>
                <c:pt idx="14">
                  <c:v>45397</c:v>
                </c:pt>
                <c:pt idx="15">
                  <c:v>45398</c:v>
                </c:pt>
                <c:pt idx="16">
                  <c:v>45399</c:v>
                </c:pt>
                <c:pt idx="17">
                  <c:v>45400</c:v>
                </c:pt>
                <c:pt idx="18">
                  <c:v>45401</c:v>
                </c:pt>
                <c:pt idx="19">
                  <c:v>45402</c:v>
                </c:pt>
                <c:pt idx="20">
                  <c:v>45403</c:v>
                </c:pt>
                <c:pt idx="21">
                  <c:v>45404</c:v>
                </c:pt>
                <c:pt idx="22">
                  <c:v>45405</c:v>
                </c:pt>
                <c:pt idx="23">
                  <c:v>45406</c:v>
                </c:pt>
                <c:pt idx="24">
                  <c:v>45407</c:v>
                </c:pt>
                <c:pt idx="25">
                  <c:v>45408</c:v>
                </c:pt>
                <c:pt idx="26">
                  <c:v>45409</c:v>
                </c:pt>
                <c:pt idx="27">
                  <c:v>45410</c:v>
                </c:pt>
                <c:pt idx="28">
                  <c:v>45411</c:v>
                </c:pt>
                <c:pt idx="29">
                  <c:v>45412</c:v>
                </c:pt>
                <c:pt idx="30">
                  <c:v>45413</c:v>
                </c:pt>
              </c:numCache>
            </c:numRef>
          </c:cat>
          <c:val>
            <c:numRef>
              <c:f>Abr!$BC$71:$BC$101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200</c:v>
                </c:pt>
                <c:pt idx="17">
                  <c:v>500</c:v>
                </c:pt>
                <c:pt idx="18">
                  <c:v>900</c:v>
                </c:pt>
                <c:pt idx="19">
                  <c:v>0</c:v>
                </c:pt>
                <c:pt idx="20">
                  <c:v>0</c:v>
                </c:pt>
                <c:pt idx="21">
                  <c:v>20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2000</c:v>
                </c:pt>
                <c:pt idx="26">
                  <c:v>95</c:v>
                </c:pt>
                <c:pt idx="27">
                  <c:v>0</c:v>
                </c:pt>
                <c:pt idx="28">
                  <c:v>0</c:v>
                </c:pt>
                <c:pt idx="29">
                  <c:v>685</c:v>
                </c:pt>
                <c:pt idx="30">
                  <c:v>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6E42-41B2-BB4B-4D99BFA15A2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25166575"/>
        <c:axId val="825168975"/>
      </c:lineChart>
      <c:dateAx>
        <c:axId val="825166575"/>
        <c:scaling>
          <c:orientation val="minMax"/>
        </c:scaling>
        <c:delete val="0"/>
        <c:axPos val="b"/>
        <c:numFmt formatCode="dd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accent1">
                <a:lumMod val="40000"/>
                <a:lumOff val="60000"/>
                <a:alpha val="2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25168975"/>
        <c:crosses val="autoZero"/>
        <c:auto val="0"/>
        <c:lblOffset val="100"/>
        <c:baseTimeUnit val="days"/>
        <c:majorUnit val="1"/>
        <c:majorTimeUnit val="days"/>
      </c:dateAx>
      <c:valAx>
        <c:axId val="82516897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825166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6165645180955E-2"/>
          <c:y val="0.19202261794313227"/>
          <c:w val="0.656529219264956"/>
          <c:h val="0.69327020145255092"/>
        </c:manualLayout>
      </c:layout>
      <c:doughnutChart>
        <c:varyColors val="1"/>
        <c:ser>
          <c:idx val="0"/>
          <c:order val="0"/>
          <c:spPr>
            <a:solidFill>
              <a:srgbClr val="002060"/>
            </a:solidFill>
            <a:ln>
              <a:noFill/>
            </a:ln>
          </c:spPr>
          <c:dPt>
            <c:idx val="0"/>
            <c:bubble3D val="0"/>
            <c:spPr>
              <a:solidFill>
                <a:srgbClr val="FF010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050-4435-96D3-3D86A3E5B160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050-4435-96D3-3D86A3E5B160}"/>
              </c:ext>
            </c:extLst>
          </c:dPt>
          <c:dLbls>
            <c:dLbl>
              <c:idx val="0"/>
              <c:layout>
                <c:manualLayout>
                  <c:x val="0.22777055680674674"/>
                  <c:y val="-0.5524150750249184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51070336391435"/>
                      <c:h val="0.3468055555555555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4050-4435-96D3-3D86A3E5B160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050-4435-96D3-3D86A3E5B16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Abr!$K$36:$K$37</c:f>
              <c:numCache>
                <c:formatCode>0%</c:formatCode>
                <c:ptCount val="2"/>
                <c:pt idx="0">
                  <c:v>0.73333333333333328</c:v>
                </c:pt>
                <c:pt idx="1">
                  <c:v>0.26666666666666672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050-4435-96D3-3D86A3E5B16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242177336528582"/>
          <c:y val="3.0122141672064721E-2"/>
          <c:w val="0.26331402487732514"/>
          <c:h val="0.96206863656164754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explosion val="1"/>
          <c:dPt>
            <c:idx val="0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C0E-492E-A3ED-FD0DBC854580}"/>
              </c:ext>
            </c:extLst>
          </c:dPt>
          <c:dPt>
            <c:idx val="1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C0E-492E-A3ED-FD0DBC854580}"/>
              </c:ext>
            </c:extLst>
          </c:dPt>
          <c:dPt>
            <c:idx val="2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C0E-492E-A3ED-FD0DBC854580}"/>
              </c:ext>
            </c:extLst>
          </c:dPt>
          <c:dPt>
            <c:idx val="3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C0E-492E-A3ED-FD0DBC854580}"/>
              </c:ext>
            </c:extLst>
          </c:dPt>
          <c:dPt>
            <c:idx val="4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3C0E-492E-A3ED-FD0DBC854580}"/>
              </c:ext>
            </c:extLst>
          </c:dPt>
          <c:dPt>
            <c:idx val="5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3C0E-492E-A3ED-FD0DBC854580}"/>
              </c:ext>
            </c:extLst>
          </c:dPt>
          <c:dPt>
            <c:idx val="6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3C0E-492E-A3ED-FD0DBC854580}"/>
              </c:ext>
            </c:extLst>
          </c:dPt>
          <c:dPt>
            <c:idx val="7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3C0E-492E-A3ED-FD0DBC854580}"/>
              </c:ext>
            </c:extLst>
          </c:dPt>
          <c:dLbls>
            <c:delete val="1"/>
          </c:dLbls>
          <c:cat>
            <c:strRef>
              <c:f>Abr!$C$46:$C$53</c:f>
              <c:strCache>
                <c:ptCount val="8"/>
                <c:pt idx="0">
                  <c:v>Financiamento Carro</c:v>
                </c:pt>
                <c:pt idx="1">
                  <c:v>Empréstimo Estudantil</c:v>
                </c:pt>
                <c:pt idx="2">
                  <c:v>Cartão de Crédito</c:v>
                </c:pt>
                <c:pt idx="3">
                  <c:v>Financiamento Apto</c:v>
                </c:pt>
                <c:pt idx="4">
                  <c:v>Consórcio</c:v>
                </c:pt>
                <c:pt idx="5">
                  <c:v>Empréstimo</c:v>
                </c:pt>
                <c:pt idx="6">
                  <c:v>Agiota</c:v>
                </c:pt>
                <c:pt idx="7">
                  <c:v>Financiamento Lote</c:v>
                </c:pt>
              </c:strCache>
            </c:strRef>
          </c:cat>
          <c:val>
            <c:numRef>
              <c:f>Abr!$F$46:$F$53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500</c:v>
                </c:pt>
                <c:pt idx="2">
                  <c:v>900</c:v>
                </c:pt>
                <c:pt idx="3">
                  <c:v>0</c:v>
                </c:pt>
                <c:pt idx="4">
                  <c:v>300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3C0E-492E-A3ED-FD0DBC854580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7623188405797102"/>
          <c:y val="1.7393804182001999E-2"/>
          <c:w val="0.22948853132488875"/>
          <c:h val="0.959738174930938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705945452470614"/>
          <c:y val="9.5110029115732311E-3"/>
          <c:w val="0.25867013579824261"/>
          <c:h val="0.96555183581780313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4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8A3-4DD6-BB9C-0D5F782BA923}"/>
              </c:ext>
            </c:extLst>
          </c:dPt>
          <c:dPt>
            <c:idx val="1"/>
            <c:bubble3D val="0"/>
            <c:spPr>
              <a:solidFill>
                <a:schemeClr val="accent4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8A3-4DD6-BB9C-0D5F782BA923}"/>
              </c:ext>
            </c:extLst>
          </c:dPt>
          <c:dPt>
            <c:idx val="2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08A3-4DD6-BB9C-0D5F782BA923}"/>
              </c:ext>
            </c:extLst>
          </c:dPt>
          <c:dPt>
            <c:idx val="3"/>
            <c:bubble3D val="0"/>
            <c:spPr>
              <a:solidFill>
                <a:schemeClr val="accent4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08A3-4DD6-BB9C-0D5F782BA923}"/>
              </c:ext>
            </c:extLst>
          </c:dPt>
          <c:dPt>
            <c:idx val="4"/>
            <c:bubble3D val="0"/>
            <c:spPr>
              <a:solidFill>
                <a:schemeClr val="accent4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08A3-4DD6-BB9C-0D5F782BA923}"/>
              </c:ext>
            </c:extLst>
          </c:dPt>
          <c:dPt>
            <c:idx val="5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08A3-4DD6-BB9C-0D5F782BA923}"/>
              </c:ext>
            </c:extLst>
          </c:dPt>
          <c:dPt>
            <c:idx val="6"/>
            <c:bubble3D val="0"/>
            <c:spPr>
              <a:solidFill>
                <a:schemeClr val="accent4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08A3-4DD6-BB9C-0D5F782BA923}"/>
              </c:ext>
            </c:extLst>
          </c:dPt>
          <c:dPt>
            <c:idx val="7"/>
            <c:bubble3D val="0"/>
            <c:spPr>
              <a:solidFill>
                <a:schemeClr val="accent4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08A3-4DD6-BB9C-0D5F782BA923}"/>
              </c:ext>
            </c:extLst>
          </c:dPt>
          <c:cat>
            <c:strRef>
              <c:f>Abr!$C$59:$C$66</c:f>
              <c:strCache>
                <c:ptCount val="8"/>
                <c:pt idx="0">
                  <c:v>Reserva de Emergência</c:v>
                </c:pt>
                <c:pt idx="1">
                  <c:v>Previdência</c:v>
                </c:pt>
                <c:pt idx="2">
                  <c:v>Ações</c:v>
                </c:pt>
                <c:pt idx="3">
                  <c:v>Fundos Imobiliários</c:v>
                </c:pt>
                <c:pt idx="4">
                  <c:v>Renda Fixa</c:v>
                </c:pt>
                <c:pt idx="5">
                  <c:v>CDB Bradesco</c:v>
                </c:pt>
                <c:pt idx="6">
                  <c:v>CDB Itaú</c:v>
                </c:pt>
                <c:pt idx="7">
                  <c:v>Imóveis</c:v>
                </c:pt>
              </c:strCache>
            </c:strRef>
          </c:cat>
          <c:val>
            <c:numRef>
              <c:f>Abr!$F$59:$F$66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900</c:v>
                </c:pt>
                <c:pt idx="6">
                  <c:v>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08A3-4DD6-BB9C-0D5F782BA9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6231884057971013"/>
          <c:y val="8.3542898639669527E-3"/>
          <c:w val="0.23391733424626271"/>
          <c:h val="0.979138420686510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7223570563865302"/>
          <c:y val="3.1653605576882966E-2"/>
          <c:w val="0.32500897833372938"/>
          <c:h val="0.93602338853550782"/>
        </c:manualLayout>
      </c:layout>
      <c:doughnutChart>
        <c:varyColors val="1"/>
        <c:ser>
          <c:idx val="0"/>
          <c:order val="0"/>
          <c:spPr>
            <a:ln>
              <a:noFill/>
            </a:ln>
            <a:scene3d>
              <a:camera prst="orthographicFront"/>
              <a:lightRig rig="threePt" dir="t"/>
            </a:scene3d>
            <a:sp3d>
              <a:bevelB prst="angle"/>
            </a:sp3d>
          </c:spPr>
          <c:dPt>
            <c:idx val="0"/>
            <c:bubble3D val="0"/>
            <c:spPr>
              <a:solidFill>
                <a:schemeClr val="accent6">
                  <a:shade val="45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1-16B2-41FE-A55E-8E84070288A0}"/>
              </c:ext>
            </c:extLst>
          </c:dPt>
          <c:dPt>
            <c:idx val="1"/>
            <c:bubble3D val="0"/>
            <c:spPr>
              <a:solidFill>
                <a:schemeClr val="accent6">
                  <a:shade val="61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3-16B2-41FE-A55E-8E84070288A0}"/>
              </c:ext>
            </c:extLst>
          </c:dPt>
          <c:dPt>
            <c:idx val="2"/>
            <c:bubble3D val="0"/>
            <c:spPr>
              <a:solidFill>
                <a:schemeClr val="accent6">
                  <a:shade val="7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5-16B2-41FE-A55E-8E84070288A0}"/>
              </c:ext>
            </c:extLst>
          </c:dPt>
          <c:dPt>
            <c:idx val="3"/>
            <c:bubble3D val="0"/>
            <c:spPr>
              <a:solidFill>
                <a:schemeClr val="accent6">
                  <a:shade val="9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7-16B2-41FE-A55E-8E84070288A0}"/>
              </c:ext>
            </c:extLst>
          </c:dPt>
          <c:dPt>
            <c:idx val="4"/>
            <c:bubble3D val="0"/>
            <c:spPr>
              <a:solidFill>
                <a:schemeClr val="accent6">
                  <a:tint val="93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9-16B2-41FE-A55E-8E84070288A0}"/>
              </c:ext>
            </c:extLst>
          </c:dPt>
          <c:dPt>
            <c:idx val="5"/>
            <c:bubble3D val="0"/>
            <c:spPr>
              <a:solidFill>
                <a:schemeClr val="accent6">
                  <a:tint val="77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B-16B2-41FE-A55E-8E84070288A0}"/>
              </c:ext>
            </c:extLst>
          </c:dPt>
          <c:dPt>
            <c:idx val="6"/>
            <c:bubble3D val="0"/>
            <c:spPr>
              <a:solidFill>
                <a:schemeClr val="accent6">
                  <a:tint val="6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D-16B2-41FE-A55E-8E84070288A0}"/>
              </c:ext>
            </c:extLst>
          </c:dPt>
          <c:dPt>
            <c:idx val="7"/>
            <c:bubble3D val="0"/>
            <c:spPr>
              <a:solidFill>
                <a:schemeClr val="accent6">
                  <a:tint val="4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F-16B2-41FE-A55E-8E84070288A0}"/>
              </c:ext>
            </c:extLst>
          </c:dPt>
          <c:cat>
            <c:strRef>
              <c:f>Mai!$C$12:$C$19</c:f>
              <c:strCache>
                <c:ptCount val="8"/>
                <c:pt idx="0">
                  <c:v>Salário</c:v>
                </c:pt>
                <c:pt idx="1">
                  <c:v>Salário Cônjuge</c:v>
                </c:pt>
                <c:pt idx="2">
                  <c:v>Dividendos</c:v>
                </c:pt>
                <c:pt idx="3">
                  <c:v>Reembolsos</c:v>
                </c:pt>
                <c:pt idx="4">
                  <c:v>Presentes Receitas</c:v>
                </c:pt>
                <c:pt idx="5">
                  <c:v>Aluguéis</c:v>
                </c:pt>
                <c:pt idx="6">
                  <c:v>Juros</c:v>
                </c:pt>
                <c:pt idx="7">
                  <c:v>Renda Extra</c:v>
                </c:pt>
              </c:strCache>
            </c:strRef>
          </c:cat>
          <c:val>
            <c:numRef>
              <c:f>Mai!$F$12:$F$19</c:f>
              <c:numCache>
                <c:formatCode>"R$"#,##0_);\("R$"#,##0\)</c:formatCode>
                <c:ptCount val="8"/>
                <c:pt idx="0">
                  <c:v>5000</c:v>
                </c:pt>
                <c:pt idx="1">
                  <c:v>3500</c:v>
                </c:pt>
                <c:pt idx="2">
                  <c:v>250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1400</c:v>
                </c:pt>
                <c:pt idx="7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16B2-41FE-A55E-8E84070288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6.3165115037925018E-2"/>
          <c:y val="1.9322793854613631E-2"/>
          <c:w val="0.19929101969817412"/>
          <c:h val="0.945496498598128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"/>
          <c:y val="0.12552873844423082"/>
          <c:w val="0.73594310063860779"/>
          <c:h val="0.8744712615557691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0101">
                <a:alpha val="55000"/>
              </a:srgbClr>
            </a:solidFill>
            <a:ln w="28575">
              <a:solidFill>
                <a:srgbClr val="FF0101"/>
              </a:solidFill>
            </a:ln>
            <a:effectLst/>
          </c:spPr>
          <c:invertIfNegative val="0"/>
          <c:cat>
            <c:strRef>
              <c:f>Mai!$C$25:$C$40</c:f>
              <c:strCache>
                <c:ptCount val="16"/>
                <c:pt idx="0">
                  <c:v>Casa</c:v>
                </c:pt>
                <c:pt idx="1">
                  <c:v>Transporte</c:v>
                </c:pt>
                <c:pt idx="2">
                  <c:v>Alimentação</c:v>
                </c:pt>
                <c:pt idx="3">
                  <c:v>Utilidades</c:v>
                </c:pt>
                <c:pt idx="4">
                  <c:v>Seguro</c:v>
                </c:pt>
                <c:pt idx="5">
                  <c:v>Educação</c:v>
                </c:pt>
                <c:pt idx="6">
                  <c:v>Entretenimento</c:v>
                </c:pt>
                <c:pt idx="7">
                  <c:v>Roupas</c:v>
                </c:pt>
                <c:pt idx="8">
                  <c:v>Cuidados Pessoais</c:v>
                </c:pt>
                <c:pt idx="9">
                  <c:v>Presentes</c:v>
                </c:pt>
                <c:pt idx="10">
                  <c:v>Doações</c:v>
                </c:pt>
                <c:pt idx="11">
                  <c:v>Lazer</c:v>
                </c:pt>
                <c:pt idx="12">
                  <c:v>Animal de Estimação</c:v>
                </c:pt>
                <c:pt idx="13">
                  <c:v>Viagens</c:v>
                </c:pt>
                <c:pt idx="14">
                  <c:v>Streaming</c:v>
                </c:pt>
                <c:pt idx="15">
                  <c:v>Videogame</c:v>
                </c:pt>
              </c:strCache>
            </c:strRef>
          </c:cat>
          <c:val>
            <c:numRef>
              <c:f>Mai!$F$25:$F$40</c:f>
              <c:numCache>
                <c:formatCode>"R$"#,##0_);\("R$"#,##0\)</c:formatCode>
                <c:ptCount val="16"/>
                <c:pt idx="0">
                  <c:v>200</c:v>
                </c:pt>
                <c:pt idx="1">
                  <c:v>0</c:v>
                </c:pt>
                <c:pt idx="2">
                  <c:v>715</c:v>
                </c:pt>
                <c:pt idx="3">
                  <c:v>0</c:v>
                </c:pt>
                <c:pt idx="4">
                  <c:v>0</c:v>
                </c:pt>
                <c:pt idx="5">
                  <c:v>95</c:v>
                </c:pt>
                <c:pt idx="6">
                  <c:v>3000</c:v>
                </c:pt>
                <c:pt idx="7">
                  <c:v>500</c:v>
                </c:pt>
                <c:pt idx="8">
                  <c:v>0</c:v>
                </c:pt>
                <c:pt idx="9">
                  <c:v>48</c:v>
                </c:pt>
                <c:pt idx="10">
                  <c:v>20</c:v>
                </c:pt>
                <c:pt idx="11">
                  <c:v>90</c:v>
                </c:pt>
                <c:pt idx="12">
                  <c:v>5000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5A-4E83-9BC6-40B470F0F1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35257872"/>
        <c:axId val="535258352"/>
      </c:barChart>
      <c:valAx>
        <c:axId val="535258352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R$&quot;#,##0_);\(&quot;R$&quot;#,##0\)" sourceLinked="1"/>
        <c:majorTickMark val="none"/>
        <c:minorTickMark val="none"/>
        <c:tickLblPos val="nextTo"/>
        <c:crossAx val="535257872"/>
        <c:crosses val="autoZero"/>
        <c:crossBetween val="between"/>
      </c:valAx>
      <c:catAx>
        <c:axId val="53525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35258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8201430335298327"/>
          <c:w val="0.59222745352707196"/>
          <c:h val="0.76403761306382678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CD154E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0BF-49D5-B08D-8AF40B7F0A3F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0BF-49D5-B08D-8AF40B7F0A3F}"/>
              </c:ext>
            </c:extLst>
          </c:dPt>
          <c:dLbls>
            <c:dLbl>
              <c:idx val="0"/>
              <c:layout>
                <c:manualLayout>
                  <c:x val="0.10380103904537706"/>
                  <c:y val="-0.1295491270640006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519170937898959"/>
                      <c:h val="0.244377358490565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0BF-49D5-B08D-8AF40B7F0A3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0BF-49D5-B08D-8AF40B7F0A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Mai!$J$36:$J$37</c:f>
              <c:numCache>
                <c:formatCode>0%</c:formatCode>
                <c:ptCount val="2"/>
                <c:pt idx="0">
                  <c:v>0.2857142857142857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0BF-49D5-B08D-8AF40B7F0A3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2881356613329231"/>
          <c:w val="0.69035060091172817"/>
          <c:h val="0.81723773877163353"/>
        </c:manualLayout>
      </c:layout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 sz="1050" b="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44703942693083942"/>
          <c:y val="3.63872570106865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5314340842695276E-2"/>
          <c:y val="4.1996552920733822E-2"/>
          <c:w val="0.93175019187583497"/>
          <c:h val="0.87432941976024292"/>
        </c:manualLayout>
      </c:layout>
      <c:lineChart>
        <c:grouping val="standard"/>
        <c:varyColors val="0"/>
        <c:ser>
          <c:idx val="0"/>
          <c:order val="0"/>
          <c:tx>
            <c:strRef>
              <c:f>Mai!$BC$70</c:f>
              <c:strCache>
                <c:ptCount val="1"/>
                <c:pt idx="0">
                  <c:v>Despesas</c:v>
                </c:pt>
              </c:strCache>
            </c:strRef>
          </c:tx>
          <c:spPr>
            <a:ln w="34925" cap="rnd">
              <a:solidFill>
                <a:srgbClr val="FF0101"/>
              </a:solidFill>
              <a:round/>
              <a:headEnd type="none"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Mai!$AX$71:$AX$101</c:f>
              <c:numCache>
                <c:formatCode>m/d/yyyy</c:formatCode>
                <c:ptCount val="31"/>
                <c:pt idx="0">
                  <c:v>45413</c:v>
                </c:pt>
                <c:pt idx="1">
                  <c:v>45414</c:v>
                </c:pt>
                <c:pt idx="2">
                  <c:v>45415</c:v>
                </c:pt>
                <c:pt idx="3">
                  <c:v>45416</c:v>
                </c:pt>
                <c:pt idx="4">
                  <c:v>45417</c:v>
                </c:pt>
                <c:pt idx="5">
                  <c:v>45418</c:v>
                </c:pt>
                <c:pt idx="6">
                  <c:v>45419</c:v>
                </c:pt>
                <c:pt idx="7">
                  <c:v>45420</c:v>
                </c:pt>
                <c:pt idx="8">
                  <c:v>45421</c:v>
                </c:pt>
                <c:pt idx="9">
                  <c:v>45422</c:v>
                </c:pt>
                <c:pt idx="10">
                  <c:v>45423</c:v>
                </c:pt>
                <c:pt idx="11">
                  <c:v>45424</c:v>
                </c:pt>
                <c:pt idx="12">
                  <c:v>45425</c:v>
                </c:pt>
                <c:pt idx="13">
                  <c:v>45426</c:v>
                </c:pt>
                <c:pt idx="14">
                  <c:v>45427</c:v>
                </c:pt>
                <c:pt idx="15">
                  <c:v>45428</c:v>
                </c:pt>
                <c:pt idx="16">
                  <c:v>45429</c:v>
                </c:pt>
                <c:pt idx="17">
                  <c:v>45430</c:v>
                </c:pt>
                <c:pt idx="18">
                  <c:v>45431</c:v>
                </c:pt>
                <c:pt idx="19">
                  <c:v>45432</c:v>
                </c:pt>
                <c:pt idx="20">
                  <c:v>45433</c:v>
                </c:pt>
                <c:pt idx="21">
                  <c:v>45434</c:v>
                </c:pt>
                <c:pt idx="22">
                  <c:v>45435</c:v>
                </c:pt>
                <c:pt idx="23">
                  <c:v>45436</c:v>
                </c:pt>
                <c:pt idx="24">
                  <c:v>45437</c:v>
                </c:pt>
                <c:pt idx="25">
                  <c:v>45438</c:v>
                </c:pt>
                <c:pt idx="26">
                  <c:v>45439</c:v>
                </c:pt>
                <c:pt idx="27">
                  <c:v>45440</c:v>
                </c:pt>
                <c:pt idx="28">
                  <c:v>45441</c:v>
                </c:pt>
                <c:pt idx="29">
                  <c:v>45442</c:v>
                </c:pt>
                <c:pt idx="30">
                  <c:v>45443</c:v>
                </c:pt>
              </c:numCache>
            </c:numRef>
          </c:cat>
          <c:val>
            <c:numRef>
              <c:f>Mai!$BC$71:$BC$101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3000</c:v>
                </c:pt>
                <c:pt idx="17">
                  <c:v>500</c:v>
                </c:pt>
                <c:pt idx="18">
                  <c:v>90</c:v>
                </c:pt>
                <c:pt idx="19">
                  <c:v>0</c:v>
                </c:pt>
                <c:pt idx="20">
                  <c:v>0</c:v>
                </c:pt>
                <c:pt idx="21">
                  <c:v>20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5000</c:v>
                </c:pt>
                <c:pt idx="26">
                  <c:v>95</c:v>
                </c:pt>
                <c:pt idx="27">
                  <c:v>0</c:v>
                </c:pt>
                <c:pt idx="28">
                  <c:v>0</c:v>
                </c:pt>
                <c:pt idx="29">
                  <c:v>685</c:v>
                </c:pt>
                <c:pt idx="30">
                  <c:v>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668B-4DD6-8E68-1EF099622FE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25166575"/>
        <c:axId val="825168975"/>
      </c:lineChart>
      <c:dateAx>
        <c:axId val="825166575"/>
        <c:scaling>
          <c:orientation val="minMax"/>
        </c:scaling>
        <c:delete val="0"/>
        <c:axPos val="b"/>
        <c:numFmt formatCode="dd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accent1">
                <a:lumMod val="40000"/>
                <a:lumOff val="60000"/>
                <a:alpha val="2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25168975"/>
        <c:crosses val="autoZero"/>
        <c:auto val="0"/>
        <c:lblOffset val="100"/>
        <c:baseTimeUnit val="days"/>
        <c:majorUnit val="1"/>
        <c:majorTimeUnit val="days"/>
      </c:dateAx>
      <c:valAx>
        <c:axId val="82516897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825166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6165645180955E-2"/>
          <c:y val="0.19202261794313227"/>
          <c:w val="0.656529219264956"/>
          <c:h val="0.69327020145255092"/>
        </c:manualLayout>
      </c:layout>
      <c:doughnutChart>
        <c:varyColors val="1"/>
        <c:ser>
          <c:idx val="0"/>
          <c:order val="0"/>
          <c:spPr>
            <a:solidFill>
              <a:srgbClr val="002060"/>
            </a:solidFill>
            <a:ln>
              <a:noFill/>
            </a:ln>
          </c:spPr>
          <c:dPt>
            <c:idx val="0"/>
            <c:bubble3D val="0"/>
            <c:spPr>
              <a:solidFill>
                <a:srgbClr val="FF010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966-4E2D-B509-25B2FC609346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966-4E2D-B509-25B2FC609346}"/>
              </c:ext>
            </c:extLst>
          </c:dPt>
          <c:dLbls>
            <c:dLbl>
              <c:idx val="0"/>
              <c:layout>
                <c:manualLayout>
                  <c:x val="0.22777055680674674"/>
                  <c:y val="-0.5524150750249184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51070336391435"/>
                      <c:h val="0.3468055555555555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5966-4E2D-B509-25B2FC609346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966-4E2D-B509-25B2FC60934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Mai!$K$36:$K$37</c:f>
              <c:numCache>
                <c:formatCode>0%</c:formatCode>
                <c:ptCount val="2"/>
                <c:pt idx="0">
                  <c:v>0.7142857142857143</c:v>
                </c:pt>
                <c:pt idx="1">
                  <c:v>0.2857142857142857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966-4E2D-B509-25B2FC60934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242177336528582"/>
          <c:y val="3.0122141672064721E-2"/>
          <c:w val="0.26331402487732514"/>
          <c:h val="0.96206863656164754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explosion val="1"/>
          <c:dPt>
            <c:idx val="0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5A7-4F05-859B-E532BFAB4837}"/>
              </c:ext>
            </c:extLst>
          </c:dPt>
          <c:dPt>
            <c:idx val="1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5A7-4F05-859B-E532BFAB4837}"/>
              </c:ext>
            </c:extLst>
          </c:dPt>
          <c:dPt>
            <c:idx val="2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5A7-4F05-859B-E532BFAB4837}"/>
              </c:ext>
            </c:extLst>
          </c:dPt>
          <c:dPt>
            <c:idx val="3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5A7-4F05-859B-E532BFAB4837}"/>
              </c:ext>
            </c:extLst>
          </c:dPt>
          <c:dPt>
            <c:idx val="4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5A7-4F05-859B-E532BFAB4837}"/>
              </c:ext>
            </c:extLst>
          </c:dPt>
          <c:dPt>
            <c:idx val="5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5A7-4F05-859B-E532BFAB4837}"/>
              </c:ext>
            </c:extLst>
          </c:dPt>
          <c:dPt>
            <c:idx val="6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5A7-4F05-859B-E532BFAB4837}"/>
              </c:ext>
            </c:extLst>
          </c:dPt>
          <c:dPt>
            <c:idx val="7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5A7-4F05-859B-E532BFAB4837}"/>
              </c:ext>
            </c:extLst>
          </c:dPt>
          <c:dLbls>
            <c:delete val="1"/>
          </c:dLbls>
          <c:cat>
            <c:strRef>
              <c:f>Mai!$C$46:$C$53</c:f>
              <c:strCache>
                <c:ptCount val="8"/>
                <c:pt idx="0">
                  <c:v>Financiamento Carro</c:v>
                </c:pt>
                <c:pt idx="1">
                  <c:v>Empréstimo Estudantil</c:v>
                </c:pt>
                <c:pt idx="2">
                  <c:v>Cartão de Crédito</c:v>
                </c:pt>
                <c:pt idx="3">
                  <c:v>Financiamento Apto</c:v>
                </c:pt>
                <c:pt idx="4">
                  <c:v>Consórcio</c:v>
                </c:pt>
                <c:pt idx="5">
                  <c:v>Empréstimo</c:v>
                </c:pt>
                <c:pt idx="6">
                  <c:v>Agiota</c:v>
                </c:pt>
                <c:pt idx="7">
                  <c:v>Financiamento Lote</c:v>
                </c:pt>
              </c:strCache>
            </c:strRef>
          </c:cat>
          <c:val>
            <c:numRef>
              <c:f>Mai!$F$46:$F$53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500</c:v>
                </c:pt>
                <c:pt idx="2">
                  <c:v>900</c:v>
                </c:pt>
                <c:pt idx="3">
                  <c:v>0</c:v>
                </c:pt>
                <c:pt idx="4">
                  <c:v>300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5A7-4F05-859B-E532BFAB4837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7623188405797102"/>
          <c:y val="1.7393804182001999E-2"/>
          <c:w val="0.22948853132488875"/>
          <c:h val="0.959738174930938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705945452470614"/>
          <c:y val="9.5110029115732311E-3"/>
          <c:w val="0.25867013579824261"/>
          <c:h val="0.96555183581780313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4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0BF-45AC-987B-6F7455619FA7}"/>
              </c:ext>
            </c:extLst>
          </c:dPt>
          <c:dPt>
            <c:idx val="1"/>
            <c:bubble3D val="0"/>
            <c:spPr>
              <a:solidFill>
                <a:schemeClr val="accent4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80BF-45AC-987B-6F7455619FA7}"/>
              </c:ext>
            </c:extLst>
          </c:dPt>
          <c:dPt>
            <c:idx val="2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80BF-45AC-987B-6F7455619FA7}"/>
              </c:ext>
            </c:extLst>
          </c:dPt>
          <c:dPt>
            <c:idx val="3"/>
            <c:bubble3D val="0"/>
            <c:spPr>
              <a:solidFill>
                <a:schemeClr val="accent4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80BF-45AC-987B-6F7455619FA7}"/>
              </c:ext>
            </c:extLst>
          </c:dPt>
          <c:dPt>
            <c:idx val="4"/>
            <c:bubble3D val="0"/>
            <c:spPr>
              <a:solidFill>
                <a:schemeClr val="accent4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80BF-45AC-987B-6F7455619FA7}"/>
              </c:ext>
            </c:extLst>
          </c:dPt>
          <c:dPt>
            <c:idx val="5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80BF-45AC-987B-6F7455619FA7}"/>
              </c:ext>
            </c:extLst>
          </c:dPt>
          <c:dPt>
            <c:idx val="6"/>
            <c:bubble3D val="0"/>
            <c:spPr>
              <a:solidFill>
                <a:schemeClr val="accent4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80BF-45AC-987B-6F7455619FA7}"/>
              </c:ext>
            </c:extLst>
          </c:dPt>
          <c:dPt>
            <c:idx val="7"/>
            <c:bubble3D val="0"/>
            <c:spPr>
              <a:solidFill>
                <a:schemeClr val="accent4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80BF-45AC-987B-6F7455619FA7}"/>
              </c:ext>
            </c:extLst>
          </c:dPt>
          <c:cat>
            <c:strRef>
              <c:f>Mai!$C$59:$C$66</c:f>
              <c:strCache>
                <c:ptCount val="8"/>
                <c:pt idx="0">
                  <c:v>Reserva de Emergência</c:v>
                </c:pt>
                <c:pt idx="1">
                  <c:v>Previdência</c:v>
                </c:pt>
                <c:pt idx="2">
                  <c:v>Ações</c:v>
                </c:pt>
                <c:pt idx="3">
                  <c:v>Fundos Imobiliários</c:v>
                </c:pt>
                <c:pt idx="4">
                  <c:v>Renda Fixa</c:v>
                </c:pt>
                <c:pt idx="5">
                  <c:v>CDB Bradesco</c:v>
                </c:pt>
                <c:pt idx="6">
                  <c:v>CDB Itaú</c:v>
                </c:pt>
                <c:pt idx="7">
                  <c:v>Imóveis</c:v>
                </c:pt>
              </c:strCache>
            </c:strRef>
          </c:cat>
          <c:val>
            <c:numRef>
              <c:f>Mai!$F$59:$F$66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440</c:v>
                </c:pt>
                <c:pt idx="6">
                  <c:v>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80BF-45AC-987B-6F7455619F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6231884057971013"/>
          <c:y val="8.3542898639669527E-3"/>
          <c:w val="0.23391733424626271"/>
          <c:h val="0.979138420686510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7223570563865302"/>
          <c:y val="3.1653605576882966E-2"/>
          <c:w val="0.32500897833372938"/>
          <c:h val="0.93602338853550782"/>
        </c:manualLayout>
      </c:layout>
      <c:doughnutChart>
        <c:varyColors val="1"/>
        <c:ser>
          <c:idx val="0"/>
          <c:order val="0"/>
          <c:spPr>
            <a:ln>
              <a:noFill/>
            </a:ln>
            <a:scene3d>
              <a:camera prst="orthographicFront"/>
              <a:lightRig rig="threePt" dir="t"/>
            </a:scene3d>
            <a:sp3d>
              <a:bevelB prst="angle"/>
            </a:sp3d>
          </c:spPr>
          <c:dPt>
            <c:idx val="0"/>
            <c:bubble3D val="0"/>
            <c:spPr>
              <a:solidFill>
                <a:schemeClr val="accent6">
                  <a:shade val="45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1-1BED-4F95-B4B6-A64058B41138}"/>
              </c:ext>
            </c:extLst>
          </c:dPt>
          <c:dPt>
            <c:idx val="1"/>
            <c:bubble3D val="0"/>
            <c:spPr>
              <a:solidFill>
                <a:schemeClr val="accent6">
                  <a:shade val="61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3-1BED-4F95-B4B6-A64058B41138}"/>
              </c:ext>
            </c:extLst>
          </c:dPt>
          <c:dPt>
            <c:idx val="2"/>
            <c:bubble3D val="0"/>
            <c:spPr>
              <a:solidFill>
                <a:schemeClr val="accent6">
                  <a:shade val="7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5-1BED-4F95-B4B6-A64058B41138}"/>
              </c:ext>
            </c:extLst>
          </c:dPt>
          <c:dPt>
            <c:idx val="3"/>
            <c:bubble3D val="0"/>
            <c:spPr>
              <a:solidFill>
                <a:schemeClr val="accent6">
                  <a:shade val="9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7-1BED-4F95-B4B6-A64058B41138}"/>
              </c:ext>
            </c:extLst>
          </c:dPt>
          <c:dPt>
            <c:idx val="4"/>
            <c:bubble3D val="0"/>
            <c:spPr>
              <a:solidFill>
                <a:schemeClr val="accent6">
                  <a:tint val="93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9-1BED-4F95-B4B6-A64058B41138}"/>
              </c:ext>
            </c:extLst>
          </c:dPt>
          <c:dPt>
            <c:idx val="5"/>
            <c:bubble3D val="0"/>
            <c:spPr>
              <a:solidFill>
                <a:schemeClr val="accent6">
                  <a:tint val="77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B-1BED-4F95-B4B6-A64058B41138}"/>
              </c:ext>
            </c:extLst>
          </c:dPt>
          <c:dPt>
            <c:idx val="6"/>
            <c:bubble3D val="0"/>
            <c:spPr>
              <a:solidFill>
                <a:schemeClr val="accent6">
                  <a:tint val="6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D-1BED-4F95-B4B6-A64058B41138}"/>
              </c:ext>
            </c:extLst>
          </c:dPt>
          <c:dPt>
            <c:idx val="7"/>
            <c:bubble3D val="0"/>
            <c:spPr>
              <a:solidFill>
                <a:schemeClr val="accent6">
                  <a:tint val="4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F-1BED-4F95-B4B6-A64058B41138}"/>
              </c:ext>
            </c:extLst>
          </c:dPt>
          <c:cat>
            <c:strRef>
              <c:f>Jun!$C$12:$C$19</c:f>
              <c:strCache>
                <c:ptCount val="8"/>
                <c:pt idx="0">
                  <c:v>Salário</c:v>
                </c:pt>
                <c:pt idx="1">
                  <c:v>Salário Cônjuge</c:v>
                </c:pt>
                <c:pt idx="2">
                  <c:v>Dividendos</c:v>
                </c:pt>
                <c:pt idx="3">
                  <c:v>Reembolsos</c:v>
                </c:pt>
                <c:pt idx="4">
                  <c:v>Presentes Receitas</c:v>
                </c:pt>
                <c:pt idx="5">
                  <c:v>Aluguéis</c:v>
                </c:pt>
                <c:pt idx="6">
                  <c:v>Juros</c:v>
                </c:pt>
                <c:pt idx="7">
                  <c:v>Renda Extra</c:v>
                </c:pt>
              </c:strCache>
            </c:strRef>
          </c:cat>
          <c:val>
            <c:numRef>
              <c:f>Jun!$F$12:$F$19</c:f>
              <c:numCache>
                <c:formatCode>"R$"#,##0_);\("R$"#,##0\)</c:formatCode>
                <c:ptCount val="8"/>
                <c:pt idx="0">
                  <c:v>10000</c:v>
                </c:pt>
                <c:pt idx="1">
                  <c:v>3500</c:v>
                </c:pt>
                <c:pt idx="2">
                  <c:v>250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1400</c:v>
                </c:pt>
                <c:pt idx="7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1BED-4F95-B4B6-A64058B411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6.3165115037925018E-2"/>
          <c:y val="1.9322793854613631E-2"/>
          <c:w val="0.19929101969817412"/>
          <c:h val="0.945496498598128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"/>
          <c:y val="0.12552873844423082"/>
          <c:w val="0.73594310063860779"/>
          <c:h val="0.8744712615557691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0101">
                <a:alpha val="55000"/>
              </a:srgbClr>
            </a:solidFill>
            <a:ln w="28575">
              <a:solidFill>
                <a:srgbClr val="FF0101"/>
              </a:solidFill>
            </a:ln>
            <a:effectLst/>
          </c:spPr>
          <c:invertIfNegative val="0"/>
          <c:cat>
            <c:strRef>
              <c:f>Jun!$C$25:$C$40</c:f>
              <c:strCache>
                <c:ptCount val="16"/>
                <c:pt idx="0">
                  <c:v>Casa</c:v>
                </c:pt>
                <c:pt idx="1">
                  <c:v>Transporte</c:v>
                </c:pt>
                <c:pt idx="2">
                  <c:v>Alimentação</c:v>
                </c:pt>
                <c:pt idx="3">
                  <c:v>Utilidades</c:v>
                </c:pt>
                <c:pt idx="4">
                  <c:v>Seguro</c:v>
                </c:pt>
                <c:pt idx="5">
                  <c:v>Educação</c:v>
                </c:pt>
                <c:pt idx="6">
                  <c:v>Entretenimento</c:v>
                </c:pt>
                <c:pt idx="7">
                  <c:v>Roupas</c:v>
                </c:pt>
                <c:pt idx="8">
                  <c:v>Cuidados Pessoais</c:v>
                </c:pt>
                <c:pt idx="9">
                  <c:v>Presentes</c:v>
                </c:pt>
                <c:pt idx="10">
                  <c:v>Doações</c:v>
                </c:pt>
                <c:pt idx="11">
                  <c:v>Lazer</c:v>
                </c:pt>
                <c:pt idx="12">
                  <c:v>Animal de Estimação</c:v>
                </c:pt>
                <c:pt idx="13">
                  <c:v>Viagens</c:v>
                </c:pt>
                <c:pt idx="14">
                  <c:v>Streaming</c:v>
                </c:pt>
                <c:pt idx="15">
                  <c:v>Videogame</c:v>
                </c:pt>
              </c:strCache>
            </c:strRef>
          </c:cat>
          <c:val>
            <c:numRef>
              <c:f>Jun!$F$25:$F$40</c:f>
              <c:numCache>
                <c:formatCode>"R$"#,##0_);\("R$"#,##0\)</c:formatCode>
                <c:ptCount val="16"/>
                <c:pt idx="0">
                  <c:v>200</c:v>
                </c:pt>
                <c:pt idx="1">
                  <c:v>0</c:v>
                </c:pt>
                <c:pt idx="2">
                  <c:v>715</c:v>
                </c:pt>
                <c:pt idx="3">
                  <c:v>0</c:v>
                </c:pt>
                <c:pt idx="4">
                  <c:v>0</c:v>
                </c:pt>
                <c:pt idx="5">
                  <c:v>95</c:v>
                </c:pt>
                <c:pt idx="6">
                  <c:v>3000</c:v>
                </c:pt>
                <c:pt idx="7">
                  <c:v>500</c:v>
                </c:pt>
                <c:pt idx="8">
                  <c:v>0</c:v>
                </c:pt>
                <c:pt idx="9">
                  <c:v>48</c:v>
                </c:pt>
                <c:pt idx="10">
                  <c:v>20</c:v>
                </c:pt>
                <c:pt idx="11">
                  <c:v>90</c:v>
                </c:pt>
                <c:pt idx="12">
                  <c:v>5000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DA-4EE2-AD2C-D0B50F508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35257872"/>
        <c:axId val="535258352"/>
      </c:barChart>
      <c:valAx>
        <c:axId val="535258352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R$&quot;#,##0_);\(&quot;R$&quot;#,##0\)" sourceLinked="1"/>
        <c:majorTickMark val="none"/>
        <c:minorTickMark val="none"/>
        <c:tickLblPos val="nextTo"/>
        <c:crossAx val="535257872"/>
        <c:crosses val="autoZero"/>
        <c:crossBetween val="between"/>
      </c:valAx>
      <c:catAx>
        <c:axId val="53525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35258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8201430335298327"/>
          <c:w val="0.59222745352707196"/>
          <c:h val="0.76403761306382678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CD154E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4-46E0-9AF6-802ED532AE48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4-46E0-9AF6-802ED532AE48}"/>
              </c:ext>
            </c:extLst>
          </c:dPt>
          <c:dLbls>
            <c:dLbl>
              <c:idx val="0"/>
              <c:layout>
                <c:manualLayout>
                  <c:x val="0.10380103904537706"/>
                  <c:y val="-0.1295491270640006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519170937898959"/>
                      <c:h val="0.244377358490565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2AB4-46E0-9AF6-802ED532AE48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AB4-46E0-9AF6-802ED532AE4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Jun!$J$36:$J$37</c:f>
              <c:numCache>
                <c:formatCode>0%</c:formatCode>
                <c:ptCount val="2"/>
                <c:pt idx="0">
                  <c:v>0.2857142857142857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AB4-46E0-9AF6-802ED532AE4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2881356613329231"/>
          <c:w val="0.69035060091172817"/>
          <c:h val="0.81723773877163353"/>
        </c:manualLayout>
      </c:layout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 sz="1050" b="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44703942693083942"/>
          <c:y val="3.63872570106865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5314340842695276E-2"/>
          <c:y val="4.1996552920733822E-2"/>
          <c:w val="0.93175019187583497"/>
          <c:h val="0.87432941976024292"/>
        </c:manualLayout>
      </c:layout>
      <c:lineChart>
        <c:grouping val="standard"/>
        <c:varyColors val="0"/>
        <c:ser>
          <c:idx val="0"/>
          <c:order val="0"/>
          <c:tx>
            <c:strRef>
              <c:f>Jun!$BC$70</c:f>
              <c:strCache>
                <c:ptCount val="1"/>
                <c:pt idx="0">
                  <c:v>Despesas</c:v>
                </c:pt>
              </c:strCache>
            </c:strRef>
          </c:tx>
          <c:spPr>
            <a:ln w="34925" cap="rnd">
              <a:solidFill>
                <a:srgbClr val="FF0101"/>
              </a:solidFill>
              <a:round/>
              <a:headEnd type="none"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Jun!$AX$71:$AX$101</c:f>
              <c:numCache>
                <c:formatCode>m/d/yyyy</c:formatCode>
                <c:ptCount val="31"/>
                <c:pt idx="0">
                  <c:v>45444</c:v>
                </c:pt>
                <c:pt idx="1">
                  <c:v>45445</c:v>
                </c:pt>
                <c:pt idx="2">
                  <c:v>45446</c:v>
                </c:pt>
                <c:pt idx="3">
                  <c:v>45447</c:v>
                </c:pt>
                <c:pt idx="4">
                  <c:v>45448</c:v>
                </c:pt>
                <c:pt idx="5">
                  <c:v>45449</c:v>
                </c:pt>
                <c:pt idx="6">
                  <c:v>45450</c:v>
                </c:pt>
                <c:pt idx="7">
                  <c:v>45451</c:v>
                </c:pt>
                <c:pt idx="8">
                  <c:v>45452</c:v>
                </c:pt>
                <c:pt idx="9">
                  <c:v>45453</c:v>
                </c:pt>
                <c:pt idx="10">
                  <c:v>45454</c:v>
                </c:pt>
                <c:pt idx="11">
                  <c:v>45455</c:v>
                </c:pt>
                <c:pt idx="12">
                  <c:v>45456</c:v>
                </c:pt>
                <c:pt idx="13">
                  <c:v>45457</c:v>
                </c:pt>
                <c:pt idx="14">
                  <c:v>45458</c:v>
                </c:pt>
                <c:pt idx="15">
                  <c:v>45459</c:v>
                </c:pt>
                <c:pt idx="16">
                  <c:v>45460</c:v>
                </c:pt>
                <c:pt idx="17">
                  <c:v>45461</c:v>
                </c:pt>
                <c:pt idx="18">
                  <c:v>45462</c:v>
                </c:pt>
                <c:pt idx="19">
                  <c:v>45463</c:v>
                </c:pt>
                <c:pt idx="20">
                  <c:v>45464</c:v>
                </c:pt>
                <c:pt idx="21">
                  <c:v>45465</c:v>
                </c:pt>
                <c:pt idx="22">
                  <c:v>45466</c:v>
                </c:pt>
                <c:pt idx="23">
                  <c:v>45467</c:v>
                </c:pt>
                <c:pt idx="24">
                  <c:v>45468</c:v>
                </c:pt>
                <c:pt idx="25">
                  <c:v>45469</c:v>
                </c:pt>
                <c:pt idx="26">
                  <c:v>45470</c:v>
                </c:pt>
                <c:pt idx="27">
                  <c:v>45471</c:v>
                </c:pt>
                <c:pt idx="28">
                  <c:v>45472</c:v>
                </c:pt>
                <c:pt idx="29">
                  <c:v>45473</c:v>
                </c:pt>
                <c:pt idx="30">
                  <c:v>45474</c:v>
                </c:pt>
              </c:numCache>
            </c:numRef>
          </c:cat>
          <c:val>
            <c:numRef>
              <c:f>Jun!$BC$71:$BC$101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3000</c:v>
                </c:pt>
                <c:pt idx="17">
                  <c:v>500</c:v>
                </c:pt>
                <c:pt idx="18">
                  <c:v>90</c:v>
                </c:pt>
                <c:pt idx="19">
                  <c:v>0</c:v>
                </c:pt>
                <c:pt idx="20">
                  <c:v>0</c:v>
                </c:pt>
                <c:pt idx="21">
                  <c:v>20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5000</c:v>
                </c:pt>
                <c:pt idx="26">
                  <c:v>95</c:v>
                </c:pt>
                <c:pt idx="27">
                  <c:v>0</c:v>
                </c:pt>
                <c:pt idx="28">
                  <c:v>0</c:v>
                </c:pt>
                <c:pt idx="29">
                  <c:v>685</c:v>
                </c:pt>
                <c:pt idx="30">
                  <c:v>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BB33-4AEC-9EA5-0A2406449F4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25166575"/>
        <c:axId val="825168975"/>
      </c:lineChart>
      <c:dateAx>
        <c:axId val="825166575"/>
        <c:scaling>
          <c:orientation val="minMax"/>
        </c:scaling>
        <c:delete val="0"/>
        <c:axPos val="b"/>
        <c:numFmt formatCode="dd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accent1">
                <a:lumMod val="40000"/>
                <a:lumOff val="60000"/>
                <a:alpha val="2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25168975"/>
        <c:crosses val="autoZero"/>
        <c:auto val="0"/>
        <c:lblOffset val="100"/>
        <c:baseTimeUnit val="days"/>
        <c:majorUnit val="1"/>
        <c:majorTimeUnit val="days"/>
      </c:dateAx>
      <c:valAx>
        <c:axId val="82516897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825166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6165645180955E-2"/>
          <c:y val="0.19202261794313227"/>
          <c:w val="0.656529219264956"/>
          <c:h val="0.69327020145255092"/>
        </c:manualLayout>
      </c:layout>
      <c:doughnutChart>
        <c:varyColors val="1"/>
        <c:ser>
          <c:idx val="0"/>
          <c:order val="0"/>
          <c:spPr>
            <a:solidFill>
              <a:srgbClr val="002060"/>
            </a:solidFill>
            <a:ln>
              <a:noFill/>
            </a:ln>
          </c:spPr>
          <c:dPt>
            <c:idx val="0"/>
            <c:bubble3D val="0"/>
            <c:spPr>
              <a:solidFill>
                <a:srgbClr val="FF010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EE5-4FEE-A1A7-C12A6FFEBFB1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EE5-4FEE-A1A7-C12A6FFEBFB1}"/>
              </c:ext>
            </c:extLst>
          </c:dPt>
          <c:dLbls>
            <c:dLbl>
              <c:idx val="0"/>
              <c:layout>
                <c:manualLayout>
                  <c:x val="0.22777055680674674"/>
                  <c:y val="-0.5524150750249184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51070336391435"/>
                      <c:h val="0.3468055555555555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AEE5-4FEE-A1A7-C12A6FFEBFB1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EE5-4FEE-A1A7-C12A6FFEBFB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Jun!$K$36:$K$37</c:f>
              <c:numCache>
                <c:formatCode>0%</c:formatCode>
                <c:ptCount val="2"/>
                <c:pt idx="0">
                  <c:v>0.7142857142857143</c:v>
                </c:pt>
                <c:pt idx="1">
                  <c:v>0.2857142857142857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EE5-4FEE-A1A7-C12A6FFEBFB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242177336528582"/>
          <c:y val="3.0122141672064721E-2"/>
          <c:w val="0.26331402487732514"/>
          <c:h val="0.96206863656164754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explosion val="1"/>
          <c:dPt>
            <c:idx val="0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66A-451C-B8D9-64A149E2EBDB}"/>
              </c:ext>
            </c:extLst>
          </c:dPt>
          <c:dPt>
            <c:idx val="1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66A-451C-B8D9-64A149E2EBDB}"/>
              </c:ext>
            </c:extLst>
          </c:dPt>
          <c:dPt>
            <c:idx val="2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A66A-451C-B8D9-64A149E2EBDB}"/>
              </c:ext>
            </c:extLst>
          </c:dPt>
          <c:dPt>
            <c:idx val="3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A66A-451C-B8D9-64A149E2EBDB}"/>
              </c:ext>
            </c:extLst>
          </c:dPt>
          <c:dPt>
            <c:idx val="4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A66A-451C-B8D9-64A149E2EBDB}"/>
              </c:ext>
            </c:extLst>
          </c:dPt>
          <c:dPt>
            <c:idx val="5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A66A-451C-B8D9-64A149E2EBDB}"/>
              </c:ext>
            </c:extLst>
          </c:dPt>
          <c:dPt>
            <c:idx val="6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A66A-451C-B8D9-64A149E2EBDB}"/>
              </c:ext>
            </c:extLst>
          </c:dPt>
          <c:dPt>
            <c:idx val="7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A66A-451C-B8D9-64A149E2EBDB}"/>
              </c:ext>
            </c:extLst>
          </c:dPt>
          <c:dLbls>
            <c:delete val="1"/>
          </c:dLbls>
          <c:cat>
            <c:strRef>
              <c:f>Jun!$C$46:$C$53</c:f>
              <c:strCache>
                <c:ptCount val="8"/>
                <c:pt idx="0">
                  <c:v>Financiamento Carro</c:v>
                </c:pt>
                <c:pt idx="1">
                  <c:v>Empréstimo Estudantil</c:v>
                </c:pt>
                <c:pt idx="2">
                  <c:v>Cartão de Crédito</c:v>
                </c:pt>
                <c:pt idx="3">
                  <c:v>Financiamento Apto</c:v>
                </c:pt>
                <c:pt idx="4">
                  <c:v>Consórcio</c:v>
                </c:pt>
                <c:pt idx="5">
                  <c:v>Empréstimo</c:v>
                </c:pt>
                <c:pt idx="6">
                  <c:v>Agiota</c:v>
                </c:pt>
                <c:pt idx="7">
                  <c:v>Financiamento Lote</c:v>
                </c:pt>
              </c:strCache>
            </c:strRef>
          </c:cat>
          <c:val>
            <c:numRef>
              <c:f>Jun!$F$46:$F$53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500</c:v>
                </c:pt>
                <c:pt idx="2">
                  <c:v>900</c:v>
                </c:pt>
                <c:pt idx="3">
                  <c:v>0</c:v>
                </c:pt>
                <c:pt idx="4">
                  <c:v>300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66A-451C-B8D9-64A149E2EBDB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7623188405797102"/>
          <c:y val="1.7393804182001999E-2"/>
          <c:w val="0.22948853132488875"/>
          <c:h val="0.959738174930938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705945452470614"/>
          <c:y val="9.5110029115732311E-3"/>
          <c:w val="0.25867013579824261"/>
          <c:h val="0.96555183581780313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4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3E1-4DA8-94D4-7E73D32597BC}"/>
              </c:ext>
            </c:extLst>
          </c:dPt>
          <c:dPt>
            <c:idx val="1"/>
            <c:bubble3D val="0"/>
            <c:spPr>
              <a:solidFill>
                <a:schemeClr val="accent4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3E1-4DA8-94D4-7E73D32597BC}"/>
              </c:ext>
            </c:extLst>
          </c:dPt>
          <c:dPt>
            <c:idx val="2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63E1-4DA8-94D4-7E73D32597BC}"/>
              </c:ext>
            </c:extLst>
          </c:dPt>
          <c:dPt>
            <c:idx val="3"/>
            <c:bubble3D val="0"/>
            <c:spPr>
              <a:solidFill>
                <a:schemeClr val="accent4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63E1-4DA8-94D4-7E73D32597BC}"/>
              </c:ext>
            </c:extLst>
          </c:dPt>
          <c:dPt>
            <c:idx val="4"/>
            <c:bubble3D val="0"/>
            <c:spPr>
              <a:solidFill>
                <a:schemeClr val="accent4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63E1-4DA8-94D4-7E73D32597BC}"/>
              </c:ext>
            </c:extLst>
          </c:dPt>
          <c:dPt>
            <c:idx val="5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63E1-4DA8-94D4-7E73D32597BC}"/>
              </c:ext>
            </c:extLst>
          </c:dPt>
          <c:dPt>
            <c:idx val="6"/>
            <c:bubble3D val="0"/>
            <c:spPr>
              <a:solidFill>
                <a:schemeClr val="accent4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63E1-4DA8-94D4-7E73D32597BC}"/>
              </c:ext>
            </c:extLst>
          </c:dPt>
          <c:dPt>
            <c:idx val="7"/>
            <c:bubble3D val="0"/>
            <c:spPr>
              <a:solidFill>
                <a:schemeClr val="accent4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63E1-4DA8-94D4-7E73D32597BC}"/>
              </c:ext>
            </c:extLst>
          </c:dPt>
          <c:cat>
            <c:strRef>
              <c:f>Jun!$C$59:$C$66</c:f>
              <c:strCache>
                <c:ptCount val="8"/>
                <c:pt idx="0">
                  <c:v>Reserva de Emergência</c:v>
                </c:pt>
                <c:pt idx="1">
                  <c:v>Previdência</c:v>
                </c:pt>
                <c:pt idx="2">
                  <c:v>Ações</c:v>
                </c:pt>
                <c:pt idx="3">
                  <c:v>Fundos Imobiliários</c:v>
                </c:pt>
                <c:pt idx="4">
                  <c:v>Renda Fixa</c:v>
                </c:pt>
                <c:pt idx="5">
                  <c:v>CDB Bradesco</c:v>
                </c:pt>
                <c:pt idx="6">
                  <c:v>CDB Itaú</c:v>
                </c:pt>
                <c:pt idx="7">
                  <c:v>Imóveis</c:v>
                </c:pt>
              </c:strCache>
            </c:strRef>
          </c:cat>
          <c:val>
            <c:numRef>
              <c:f>Jun!$F$59:$F$66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4200</c:v>
                </c:pt>
                <c:pt idx="6">
                  <c:v>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63E1-4DA8-94D4-7E73D32597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6231884057971013"/>
          <c:y val="8.3542898639669527E-3"/>
          <c:w val="0.23391733424626271"/>
          <c:h val="0.979138420686510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7223570563865302"/>
          <c:y val="3.1653605576882966E-2"/>
          <c:w val="0.32500897833372938"/>
          <c:h val="0.93602338853550782"/>
        </c:manualLayout>
      </c:layout>
      <c:doughnutChart>
        <c:varyColors val="1"/>
        <c:ser>
          <c:idx val="0"/>
          <c:order val="0"/>
          <c:spPr>
            <a:ln>
              <a:noFill/>
            </a:ln>
            <a:scene3d>
              <a:camera prst="orthographicFront"/>
              <a:lightRig rig="threePt" dir="t"/>
            </a:scene3d>
            <a:sp3d>
              <a:bevelB prst="angle"/>
            </a:sp3d>
          </c:spPr>
          <c:dPt>
            <c:idx val="0"/>
            <c:bubble3D val="0"/>
            <c:spPr>
              <a:solidFill>
                <a:schemeClr val="accent6">
                  <a:shade val="45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1-10CC-4498-A9EF-F51B79A118DB}"/>
              </c:ext>
            </c:extLst>
          </c:dPt>
          <c:dPt>
            <c:idx val="1"/>
            <c:bubble3D val="0"/>
            <c:spPr>
              <a:solidFill>
                <a:schemeClr val="accent6">
                  <a:shade val="61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3-10CC-4498-A9EF-F51B79A118DB}"/>
              </c:ext>
            </c:extLst>
          </c:dPt>
          <c:dPt>
            <c:idx val="2"/>
            <c:bubble3D val="0"/>
            <c:spPr>
              <a:solidFill>
                <a:schemeClr val="accent6">
                  <a:shade val="7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5-10CC-4498-A9EF-F51B79A118DB}"/>
              </c:ext>
            </c:extLst>
          </c:dPt>
          <c:dPt>
            <c:idx val="3"/>
            <c:bubble3D val="0"/>
            <c:spPr>
              <a:solidFill>
                <a:schemeClr val="accent6">
                  <a:shade val="9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7-10CC-4498-A9EF-F51B79A118DB}"/>
              </c:ext>
            </c:extLst>
          </c:dPt>
          <c:dPt>
            <c:idx val="4"/>
            <c:bubble3D val="0"/>
            <c:spPr>
              <a:solidFill>
                <a:schemeClr val="accent6">
                  <a:tint val="93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9-10CC-4498-A9EF-F51B79A118DB}"/>
              </c:ext>
            </c:extLst>
          </c:dPt>
          <c:dPt>
            <c:idx val="5"/>
            <c:bubble3D val="0"/>
            <c:spPr>
              <a:solidFill>
                <a:schemeClr val="accent6">
                  <a:tint val="77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B-10CC-4498-A9EF-F51B79A118DB}"/>
              </c:ext>
            </c:extLst>
          </c:dPt>
          <c:dPt>
            <c:idx val="6"/>
            <c:bubble3D val="0"/>
            <c:spPr>
              <a:solidFill>
                <a:schemeClr val="accent6">
                  <a:tint val="6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D-10CC-4498-A9EF-F51B79A118DB}"/>
              </c:ext>
            </c:extLst>
          </c:dPt>
          <c:dPt>
            <c:idx val="7"/>
            <c:bubble3D val="0"/>
            <c:spPr>
              <a:solidFill>
                <a:schemeClr val="accent6">
                  <a:tint val="4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F-10CC-4498-A9EF-F51B79A118DB}"/>
              </c:ext>
            </c:extLst>
          </c:dPt>
          <c:cat>
            <c:strRef>
              <c:f>Jul!$C$12:$C$19</c:f>
              <c:strCache>
                <c:ptCount val="8"/>
                <c:pt idx="0">
                  <c:v>Salário</c:v>
                </c:pt>
                <c:pt idx="1">
                  <c:v>Salário Cônjuge</c:v>
                </c:pt>
                <c:pt idx="2">
                  <c:v>Dividendos</c:v>
                </c:pt>
                <c:pt idx="3">
                  <c:v>Reembolsos</c:v>
                </c:pt>
                <c:pt idx="4">
                  <c:v>Presentes Receitas</c:v>
                </c:pt>
                <c:pt idx="5">
                  <c:v>Aluguéis</c:v>
                </c:pt>
                <c:pt idx="6">
                  <c:v>Juros</c:v>
                </c:pt>
                <c:pt idx="7">
                  <c:v>Renda Extra</c:v>
                </c:pt>
              </c:strCache>
            </c:strRef>
          </c:cat>
          <c:val>
            <c:numRef>
              <c:f>Jul!$F$12:$F$19</c:f>
              <c:numCache>
                <c:formatCode>"R$"#,##0_);\("R$"#,##0\)</c:formatCode>
                <c:ptCount val="8"/>
                <c:pt idx="0">
                  <c:v>5000</c:v>
                </c:pt>
                <c:pt idx="1">
                  <c:v>3500</c:v>
                </c:pt>
                <c:pt idx="2">
                  <c:v>250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1400</c:v>
                </c:pt>
                <c:pt idx="7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10CC-4498-A9EF-F51B79A118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6.3165115037925018E-2"/>
          <c:y val="1.9322793854613631E-2"/>
          <c:w val="0.19929101969817412"/>
          <c:h val="0.945496498598128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"/>
          <c:y val="0.12552873844423082"/>
          <c:w val="0.73594310063860779"/>
          <c:h val="0.8744712615557691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0101">
                <a:alpha val="55000"/>
              </a:srgbClr>
            </a:solidFill>
            <a:ln w="28575">
              <a:solidFill>
                <a:srgbClr val="FF0101"/>
              </a:solidFill>
            </a:ln>
            <a:effectLst/>
          </c:spPr>
          <c:invertIfNegative val="0"/>
          <c:cat>
            <c:strRef>
              <c:f>Jul!$C$25:$C$40</c:f>
              <c:strCache>
                <c:ptCount val="16"/>
                <c:pt idx="0">
                  <c:v>Casa</c:v>
                </c:pt>
                <c:pt idx="1">
                  <c:v>Transporte</c:v>
                </c:pt>
                <c:pt idx="2">
                  <c:v>Alimentação</c:v>
                </c:pt>
                <c:pt idx="3">
                  <c:v>Utilidades</c:v>
                </c:pt>
                <c:pt idx="4">
                  <c:v>Seguro</c:v>
                </c:pt>
                <c:pt idx="5">
                  <c:v>Educação</c:v>
                </c:pt>
                <c:pt idx="6">
                  <c:v>Entretenimento</c:v>
                </c:pt>
                <c:pt idx="7">
                  <c:v>Roupas</c:v>
                </c:pt>
                <c:pt idx="8">
                  <c:v>Cuidados Pessoais</c:v>
                </c:pt>
                <c:pt idx="9">
                  <c:v>Presentes</c:v>
                </c:pt>
                <c:pt idx="10">
                  <c:v>Doações</c:v>
                </c:pt>
                <c:pt idx="11">
                  <c:v>Lazer</c:v>
                </c:pt>
                <c:pt idx="12">
                  <c:v>Animal de Estimação</c:v>
                </c:pt>
                <c:pt idx="13">
                  <c:v>Viagens</c:v>
                </c:pt>
                <c:pt idx="14">
                  <c:v>Streaming</c:v>
                </c:pt>
                <c:pt idx="15">
                  <c:v>Videogame</c:v>
                </c:pt>
              </c:strCache>
            </c:strRef>
          </c:cat>
          <c:val>
            <c:numRef>
              <c:f>Jul!$F$25:$F$40</c:f>
              <c:numCache>
                <c:formatCode>"R$"#,##0_);\("R$"#,##0\)</c:formatCode>
                <c:ptCount val="16"/>
                <c:pt idx="0">
                  <c:v>200</c:v>
                </c:pt>
                <c:pt idx="1">
                  <c:v>0</c:v>
                </c:pt>
                <c:pt idx="2">
                  <c:v>715</c:v>
                </c:pt>
                <c:pt idx="3">
                  <c:v>0</c:v>
                </c:pt>
                <c:pt idx="4">
                  <c:v>0</c:v>
                </c:pt>
                <c:pt idx="5">
                  <c:v>95</c:v>
                </c:pt>
                <c:pt idx="6">
                  <c:v>3000</c:v>
                </c:pt>
                <c:pt idx="7">
                  <c:v>500</c:v>
                </c:pt>
                <c:pt idx="8">
                  <c:v>0</c:v>
                </c:pt>
                <c:pt idx="9">
                  <c:v>48</c:v>
                </c:pt>
                <c:pt idx="10">
                  <c:v>20</c:v>
                </c:pt>
                <c:pt idx="11">
                  <c:v>90</c:v>
                </c:pt>
                <c:pt idx="12">
                  <c:v>5000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A1-4B5C-B44B-BAEC9BA02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35257872"/>
        <c:axId val="535258352"/>
      </c:barChart>
      <c:valAx>
        <c:axId val="535258352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R$&quot;#,##0_);\(&quot;R$&quot;#,##0\)" sourceLinked="1"/>
        <c:majorTickMark val="none"/>
        <c:minorTickMark val="none"/>
        <c:tickLblPos val="nextTo"/>
        <c:crossAx val="535257872"/>
        <c:crosses val="autoZero"/>
        <c:crossBetween val="between"/>
      </c:valAx>
      <c:catAx>
        <c:axId val="53525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35258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8201430335298327"/>
          <c:w val="0.59222745352707196"/>
          <c:h val="0.76403761306382678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CD154E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DAE-43E9-95D1-3D1E4FA338ED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DAE-43E9-95D1-3D1E4FA338ED}"/>
              </c:ext>
            </c:extLst>
          </c:dPt>
          <c:dLbls>
            <c:dLbl>
              <c:idx val="0"/>
              <c:layout>
                <c:manualLayout>
                  <c:x val="0.10380103904537706"/>
                  <c:y val="-0.1295491270640006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519170937898959"/>
                      <c:h val="0.244377358490565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5DAE-43E9-95D1-3D1E4FA338ED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DAE-43E9-95D1-3D1E4FA338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Jul!$J$36:$J$37</c:f>
              <c:numCache>
                <c:formatCode>0%</c:formatCode>
                <c:ptCount val="2"/>
                <c:pt idx="0">
                  <c:v>0.2857142857142857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DAE-43E9-95D1-3D1E4FA338E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2881356613329231"/>
          <c:w val="0.69035060091172817"/>
          <c:h val="0.81723773877163353"/>
        </c:manualLayout>
      </c:layout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 sz="1050" b="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44703942693083942"/>
          <c:y val="3.63872570106865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5314340842695276E-2"/>
          <c:y val="4.1996552920733822E-2"/>
          <c:w val="0.93175019187583497"/>
          <c:h val="0.87432941976024292"/>
        </c:manualLayout>
      </c:layout>
      <c:lineChart>
        <c:grouping val="standard"/>
        <c:varyColors val="0"/>
        <c:ser>
          <c:idx val="0"/>
          <c:order val="0"/>
          <c:tx>
            <c:strRef>
              <c:f>Jul!$BC$70</c:f>
              <c:strCache>
                <c:ptCount val="1"/>
                <c:pt idx="0">
                  <c:v>Despesas</c:v>
                </c:pt>
              </c:strCache>
            </c:strRef>
          </c:tx>
          <c:spPr>
            <a:ln w="34925" cap="rnd">
              <a:solidFill>
                <a:srgbClr val="FF0101"/>
              </a:solidFill>
              <a:round/>
              <a:headEnd type="none"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Jul!$AX$71:$AX$101</c:f>
              <c:numCache>
                <c:formatCode>m/d/yyyy</c:formatCode>
                <c:ptCount val="31"/>
                <c:pt idx="0">
                  <c:v>45474</c:v>
                </c:pt>
                <c:pt idx="1">
                  <c:v>45475</c:v>
                </c:pt>
                <c:pt idx="2">
                  <c:v>45476</c:v>
                </c:pt>
                <c:pt idx="3">
                  <c:v>45477</c:v>
                </c:pt>
                <c:pt idx="4">
                  <c:v>45478</c:v>
                </c:pt>
                <c:pt idx="5">
                  <c:v>45479</c:v>
                </c:pt>
                <c:pt idx="6">
                  <c:v>45480</c:v>
                </c:pt>
                <c:pt idx="7">
                  <c:v>45481</c:v>
                </c:pt>
                <c:pt idx="8">
                  <c:v>45482</c:v>
                </c:pt>
                <c:pt idx="9">
                  <c:v>45483</c:v>
                </c:pt>
                <c:pt idx="10">
                  <c:v>45484</c:v>
                </c:pt>
                <c:pt idx="11">
                  <c:v>45485</c:v>
                </c:pt>
                <c:pt idx="12">
                  <c:v>45486</c:v>
                </c:pt>
                <c:pt idx="13">
                  <c:v>45487</c:v>
                </c:pt>
                <c:pt idx="14">
                  <c:v>45488</c:v>
                </c:pt>
                <c:pt idx="15">
                  <c:v>45489</c:v>
                </c:pt>
                <c:pt idx="16">
                  <c:v>45490</c:v>
                </c:pt>
                <c:pt idx="17">
                  <c:v>45491</c:v>
                </c:pt>
                <c:pt idx="18">
                  <c:v>45492</c:v>
                </c:pt>
                <c:pt idx="19">
                  <c:v>45493</c:v>
                </c:pt>
                <c:pt idx="20">
                  <c:v>45494</c:v>
                </c:pt>
                <c:pt idx="21">
                  <c:v>45495</c:v>
                </c:pt>
                <c:pt idx="22">
                  <c:v>45496</c:v>
                </c:pt>
                <c:pt idx="23">
                  <c:v>45497</c:v>
                </c:pt>
                <c:pt idx="24">
                  <c:v>45498</c:v>
                </c:pt>
                <c:pt idx="25">
                  <c:v>45499</c:v>
                </c:pt>
                <c:pt idx="26">
                  <c:v>45500</c:v>
                </c:pt>
                <c:pt idx="27">
                  <c:v>45501</c:v>
                </c:pt>
                <c:pt idx="28">
                  <c:v>45502</c:v>
                </c:pt>
                <c:pt idx="29">
                  <c:v>45503</c:v>
                </c:pt>
                <c:pt idx="30">
                  <c:v>45504</c:v>
                </c:pt>
              </c:numCache>
            </c:numRef>
          </c:cat>
          <c:val>
            <c:numRef>
              <c:f>Jul!$BC$71:$BC$101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3000</c:v>
                </c:pt>
                <c:pt idx="17">
                  <c:v>500</c:v>
                </c:pt>
                <c:pt idx="18">
                  <c:v>90</c:v>
                </c:pt>
                <c:pt idx="19">
                  <c:v>0</c:v>
                </c:pt>
                <c:pt idx="20">
                  <c:v>0</c:v>
                </c:pt>
                <c:pt idx="21">
                  <c:v>20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5000</c:v>
                </c:pt>
                <c:pt idx="26">
                  <c:v>95</c:v>
                </c:pt>
                <c:pt idx="27">
                  <c:v>0</c:v>
                </c:pt>
                <c:pt idx="28">
                  <c:v>0</c:v>
                </c:pt>
                <c:pt idx="29">
                  <c:v>685</c:v>
                </c:pt>
                <c:pt idx="30">
                  <c:v>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6381-41CA-85C4-FFFB529032B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25166575"/>
        <c:axId val="825168975"/>
      </c:lineChart>
      <c:dateAx>
        <c:axId val="825166575"/>
        <c:scaling>
          <c:orientation val="minMax"/>
        </c:scaling>
        <c:delete val="0"/>
        <c:axPos val="b"/>
        <c:numFmt formatCode="dd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accent1">
                <a:lumMod val="40000"/>
                <a:lumOff val="60000"/>
                <a:alpha val="2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25168975"/>
        <c:crosses val="autoZero"/>
        <c:auto val="0"/>
        <c:lblOffset val="100"/>
        <c:baseTimeUnit val="days"/>
        <c:majorUnit val="1"/>
        <c:majorTimeUnit val="days"/>
      </c:dateAx>
      <c:valAx>
        <c:axId val="82516897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825166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6165645180955E-2"/>
          <c:y val="0.19202261794313227"/>
          <c:w val="0.656529219264956"/>
          <c:h val="0.69327020145255092"/>
        </c:manualLayout>
      </c:layout>
      <c:doughnutChart>
        <c:varyColors val="1"/>
        <c:ser>
          <c:idx val="0"/>
          <c:order val="0"/>
          <c:spPr>
            <a:solidFill>
              <a:srgbClr val="002060"/>
            </a:solidFill>
            <a:ln>
              <a:noFill/>
            </a:ln>
          </c:spPr>
          <c:dPt>
            <c:idx val="0"/>
            <c:bubble3D val="0"/>
            <c:spPr>
              <a:solidFill>
                <a:srgbClr val="FF010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86C-408C-842B-B229C8595450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86C-408C-842B-B229C8595450}"/>
              </c:ext>
            </c:extLst>
          </c:dPt>
          <c:dLbls>
            <c:dLbl>
              <c:idx val="0"/>
              <c:layout>
                <c:manualLayout>
                  <c:x val="0.22777055680674674"/>
                  <c:y val="-0.5524150750249184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51070336391435"/>
                      <c:h val="0.3468055555555555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086C-408C-842B-B229C8595450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86C-408C-842B-B229C859545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Jul!$K$36:$K$37</c:f>
              <c:numCache>
                <c:formatCode>0%</c:formatCode>
                <c:ptCount val="2"/>
                <c:pt idx="0">
                  <c:v>0.7142857142857143</c:v>
                </c:pt>
                <c:pt idx="1">
                  <c:v>0.2857142857142857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86C-408C-842B-B229C859545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242177336528582"/>
          <c:y val="3.0122141672064721E-2"/>
          <c:w val="0.26331402487732514"/>
          <c:h val="0.96206863656164754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explosion val="1"/>
          <c:dPt>
            <c:idx val="0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8D0-452E-B67E-091D1290A546}"/>
              </c:ext>
            </c:extLst>
          </c:dPt>
          <c:dPt>
            <c:idx val="1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8D0-452E-B67E-091D1290A546}"/>
              </c:ext>
            </c:extLst>
          </c:dPt>
          <c:dPt>
            <c:idx val="2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D8D0-452E-B67E-091D1290A546}"/>
              </c:ext>
            </c:extLst>
          </c:dPt>
          <c:dPt>
            <c:idx val="3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D8D0-452E-B67E-091D1290A546}"/>
              </c:ext>
            </c:extLst>
          </c:dPt>
          <c:dPt>
            <c:idx val="4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D8D0-452E-B67E-091D1290A546}"/>
              </c:ext>
            </c:extLst>
          </c:dPt>
          <c:dPt>
            <c:idx val="5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D8D0-452E-B67E-091D1290A546}"/>
              </c:ext>
            </c:extLst>
          </c:dPt>
          <c:dPt>
            <c:idx val="6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D8D0-452E-B67E-091D1290A546}"/>
              </c:ext>
            </c:extLst>
          </c:dPt>
          <c:dPt>
            <c:idx val="7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D8D0-452E-B67E-091D1290A546}"/>
              </c:ext>
            </c:extLst>
          </c:dPt>
          <c:dLbls>
            <c:delete val="1"/>
          </c:dLbls>
          <c:cat>
            <c:strRef>
              <c:f>Jul!$C$46:$C$53</c:f>
              <c:strCache>
                <c:ptCount val="8"/>
                <c:pt idx="0">
                  <c:v>Financiamento Carro</c:v>
                </c:pt>
                <c:pt idx="1">
                  <c:v>Empréstimo Estudantil</c:v>
                </c:pt>
                <c:pt idx="2">
                  <c:v>Cartão de Crédito</c:v>
                </c:pt>
                <c:pt idx="3">
                  <c:v>Financiamento Apto</c:v>
                </c:pt>
                <c:pt idx="4">
                  <c:v>Consórcio</c:v>
                </c:pt>
                <c:pt idx="5">
                  <c:v>Empréstimo</c:v>
                </c:pt>
                <c:pt idx="6">
                  <c:v>Agiota</c:v>
                </c:pt>
                <c:pt idx="7">
                  <c:v>Financiamento Lote</c:v>
                </c:pt>
              </c:strCache>
            </c:strRef>
          </c:cat>
          <c:val>
            <c:numRef>
              <c:f>Jul!$F$46:$F$53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500</c:v>
                </c:pt>
                <c:pt idx="2">
                  <c:v>900</c:v>
                </c:pt>
                <c:pt idx="3">
                  <c:v>0</c:v>
                </c:pt>
                <c:pt idx="4">
                  <c:v>300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D8D0-452E-B67E-091D1290A54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7623188405797102"/>
          <c:y val="1.7393804182001999E-2"/>
          <c:w val="0.22948853132488875"/>
          <c:h val="0.959738174930938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705945452470614"/>
          <c:y val="9.5110029115732311E-3"/>
          <c:w val="0.25867013579824261"/>
          <c:h val="0.96555183581780313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4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3947-44BA-BC88-E5F160CA660F}"/>
              </c:ext>
            </c:extLst>
          </c:dPt>
          <c:dPt>
            <c:idx val="1"/>
            <c:bubble3D val="0"/>
            <c:spPr>
              <a:solidFill>
                <a:schemeClr val="accent4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3947-44BA-BC88-E5F160CA660F}"/>
              </c:ext>
            </c:extLst>
          </c:dPt>
          <c:dPt>
            <c:idx val="2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3947-44BA-BC88-E5F160CA660F}"/>
              </c:ext>
            </c:extLst>
          </c:dPt>
          <c:dPt>
            <c:idx val="3"/>
            <c:bubble3D val="0"/>
            <c:spPr>
              <a:solidFill>
                <a:schemeClr val="accent4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3947-44BA-BC88-E5F160CA660F}"/>
              </c:ext>
            </c:extLst>
          </c:dPt>
          <c:dPt>
            <c:idx val="4"/>
            <c:bubble3D val="0"/>
            <c:spPr>
              <a:solidFill>
                <a:schemeClr val="accent4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3947-44BA-BC88-E5F160CA660F}"/>
              </c:ext>
            </c:extLst>
          </c:dPt>
          <c:dPt>
            <c:idx val="5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3947-44BA-BC88-E5F160CA660F}"/>
              </c:ext>
            </c:extLst>
          </c:dPt>
          <c:dPt>
            <c:idx val="6"/>
            <c:bubble3D val="0"/>
            <c:spPr>
              <a:solidFill>
                <a:schemeClr val="accent4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3947-44BA-BC88-E5F160CA660F}"/>
              </c:ext>
            </c:extLst>
          </c:dPt>
          <c:dPt>
            <c:idx val="7"/>
            <c:bubble3D val="0"/>
            <c:spPr>
              <a:solidFill>
                <a:schemeClr val="accent4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3947-44BA-BC88-E5F160CA660F}"/>
              </c:ext>
            </c:extLst>
          </c:dPt>
          <c:cat>
            <c:strRef>
              <c:f>Jul!$C$59:$C$66</c:f>
              <c:strCache>
                <c:ptCount val="8"/>
                <c:pt idx="0">
                  <c:v>Reserva de Emergência</c:v>
                </c:pt>
                <c:pt idx="1">
                  <c:v>Previdência</c:v>
                </c:pt>
                <c:pt idx="2">
                  <c:v>Ações</c:v>
                </c:pt>
                <c:pt idx="3">
                  <c:v>Fundos Imobiliários</c:v>
                </c:pt>
                <c:pt idx="4">
                  <c:v>Renda Fixa</c:v>
                </c:pt>
                <c:pt idx="5">
                  <c:v>CDB Bradesco</c:v>
                </c:pt>
                <c:pt idx="6">
                  <c:v>CDB Itaú</c:v>
                </c:pt>
                <c:pt idx="7">
                  <c:v>Imóveis</c:v>
                </c:pt>
              </c:strCache>
            </c:strRef>
          </c:cat>
          <c:val>
            <c:numRef>
              <c:f>Jul!$F$59:$F$66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440</c:v>
                </c:pt>
                <c:pt idx="6">
                  <c:v>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3947-44BA-BC88-E5F160CA66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6231884057971013"/>
          <c:y val="8.3542898639669527E-3"/>
          <c:w val="0.23391733424626271"/>
          <c:h val="0.979138420686510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7223570563865302"/>
          <c:y val="3.1653605576882966E-2"/>
          <c:w val="0.32500897833372938"/>
          <c:h val="0.93602338853550782"/>
        </c:manualLayout>
      </c:layout>
      <c:doughnutChart>
        <c:varyColors val="1"/>
        <c:ser>
          <c:idx val="0"/>
          <c:order val="0"/>
          <c:spPr>
            <a:ln>
              <a:noFill/>
            </a:ln>
            <a:scene3d>
              <a:camera prst="orthographicFront"/>
              <a:lightRig rig="threePt" dir="t"/>
            </a:scene3d>
            <a:sp3d>
              <a:bevelB prst="angle"/>
            </a:sp3d>
          </c:spPr>
          <c:dPt>
            <c:idx val="0"/>
            <c:bubble3D val="0"/>
            <c:spPr>
              <a:solidFill>
                <a:schemeClr val="accent6">
                  <a:shade val="45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1-27B7-4A21-AD5C-BE2E0B7B8499}"/>
              </c:ext>
            </c:extLst>
          </c:dPt>
          <c:dPt>
            <c:idx val="1"/>
            <c:bubble3D val="0"/>
            <c:spPr>
              <a:solidFill>
                <a:schemeClr val="accent6">
                  <a:shade val="61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3-27B7-4A21-AD5C-BE2E0B7B8499}"/>
              </c:ext>
            </c:extLst>
          </c:dPt>
          <c:dPt>
            <c:idx val="2"/>
            <c:bubble3D val="0"/>
            <c:spPr>
              <a:solidFill>
                <a:schemeClr val="accent6">
                  <a:shade val="7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5-27B7-4A21-AD5C-BE2E0B7B8499}"/>
              </c:ext>
            </c:extLst>
          </c:dPt>
          <c:dPt>
            <c:idx val="3"/>
            <c:bubble3D val="0"/>
            <c:spPr>
              <a:solidFill>
                <a:schemeClr val="accent6">
                  <a:shade val="9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7-27B7-4A21-AD5C-BE2E0B7B8499}"/>
              </c:ext>
            </c:extLst>
          </c:dPt>
          <c:dPt>
            <c:idx val="4"/>
            <c:bubble3D val="0"/>
            <c:spPr>
              <a:solidFill>
                <a:schemeClr val="accent6">
                  <a:tint val="93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9-27B7-4A21-AD5C-BE2E0B7B8499}"/>
              </c:ext>
            </c:extLst>
          </c:dPt>
          <c:dPt>
            <c:idx val="5"/>
            <c:bubble3D val="0"/>
            <c:spPr>
              <a:solidFill>
                <a:schemeClr val="accent6">
                  <a:tint val="77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B-27B7-4A21-AD5C-BE2E0B7B8499}"/>
              </c:ext>
            </c:extLst>
          </c:dPt>
          <c:dPt>
            <c:idx val="6"/>
            <c:bubble3D val="0"/>
            <c:spPr>
              <a:solidFill>
                <a:schemeClr val="accent6">
                  <a:tint val="6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D-27B7-4A21-AD5C-BE2E0B7B8499}"/>
              </c:ext>
            </c:extLst>
          </c:dPt>
          <c:dPt>
            <c:idx val="7"/>
            <c:bubble3D val="0"/>
            <c:spPr>
              <a:solidFill>
                <a:schemeClr val="accent6">
                  <a:tint val="4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F-27B7-4A21-AD5C-BE2E0B7B8499}"/>
              </c:ext>
            </c:extLst>
          </c:dPt>
          <c:cat>
            <c:strRef>
              <c:f>Ago!$C$12:$C$19</c:f>
              <c:strCache>
                <c:ptCount val="8"/>
                <c:pt idx="0">
                  <c:v>Salário</c:v>
                </c:pt>
                <c:pt idx="1">
                  <c:v>Salário Cônjuge</c:v>
                </c:pt>
                <c:pt idx="2">
                  <c:v>Dividendos</c:v>
                </c:pt>
                <c:pt idx="3">
                  <c:v>Reembolsos</c:v>
                </c:pt>
                <c:pt idx="4">
                  <c:v>Presentes Receitas</c:v>
                </c:pt>
                <c:pt idx="5">
                  <c:v>Aluguéis</c:v>
                </c:pt>
                <c:pt idx="6">
                  <c:v>Juros</c:v>
                </c:pt>
                <c:pt idx="7">
                  <c:v>Renda Extra</c:v>
                </c:pt>
              </c:strCache>
            </c:strRef>
          </c:cat>
          <c:val>
            <c:numRef>
              <c:f>Ago!$F$12:$F$19</c:f>
              <c:numCache>
                <c:formatCode>"R$"#,##0_);\("R$"#,##0\)</c:formatCode>
                <c:ptCount val="8"/>
                <c:pt idx="0">
                  <c:v>5000</c:v>
                </c:pt>
                <c:pt idx="1">
                  <c:v>3500</c:v>
                </c:pt>
                <c:pt idx="2">
                  <c:v>250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1400</c:v>
                </c:pt>
                <c:pt idx="7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7B7-4A21-AD5C-BE2E0B7B84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6.3165115037925018E-2"/>
          <c:y val="1.9322793854613631E-2"/>
          <c:w val="0.19929101969817412"/>
          <c:h val="0.945496498598128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"/>
          <c:y val="0.12552873844423082"/>
          <c:w val="0.73594310063860779"/>
          <c:h val="0.8744712615557691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0101">
                <a:alpha val="55000"/>
              </a:srgbClr>
            </a:solidFill>
            <a:ln w="28575">
              <a:solidFill>
                <a:srgbClr val="FF0101"/>
              </a:solidFill>
            </a:ln>
            <a:effectLst/>
          </c:spPr>
          <c:invertIfNegative val="0"/>
          <c:cat>
            <c:strRef>
              <c:f>Ago!$C$25:$C$40</c:f>
              <c:strCache>
                <c:ptCount val="16"/>
                <c:pt idx="0">
                  <c:v>Casa</c:v>
                </c:pt>
                <c:pt idx="1">
                  <c:v>Transporte</c:v>
                </c:pt>
                <c:pt idx="2">
                  <c:v>Alimentação</c:v>
                </c:pt>
                <c:pt idx="3">
                  <c:v>Utilidades</c:v>
                </c:pt>
                <c:pt idx="4">
                  <c:v>Seguro</c:v>
                </c:pt>
                <c:pt idx="5">
                  <c:v>Educação</c:v>
                </c:pt>
                <c:pt idx="6">
                  <c:v>Entretenimento</c:v>
                </c:pt>
                <c:pt idx="7">
                  <c:v>Roupas</c:v>
                </c:pt>
                <c:pt idx="8">
                  <c:v>Cuidados Pessoais</c:v>
                </c:pt>
                <c:pt idx="9">
                  <c:v>Presentes</c:v>
                </c:pt>
                <c:pt idx="10">
                  <c:v>Doações</c:v>
                </c:pt>
                <c:pt idx="11">
                  <c:v>Lazer</c:v>
                </c:pt>
                <c:pt idx="12">
                  <c:v>Animal de Estimação</c:v>
                </c:pt>
                <c:pt idx="13">
                  <c:v>Viagens</c:v>
                </c:pt>
                <c:pt idx="14">
                  <c:v>Streaming</c:v>
                </c:pt>
                <c:pt idx="15">
                  <c:v>Videogame</c:v>
                </c:pt>
              </c:strCache>
            </c:strRef>
          </c:cat>
          <c:val>
            <c:numRef>
              <c:f>Ago!$F$25:$F$40</c:f>
              <c:numCache>
                <c:formatCode>"R$"#,##0_);\("R$"#,##0\)</c:formatCode>
                <c:ptCount val="16"/>
                <c:pt idx="0">
                  <c:v>200</c:v>
                </c:pt>
                <c:pt idx="1">
                  <c:v>0</c:v>
                </c:pt>
                <c:pt idx="2">
                  <c:v>715</c:v>
                </c:pt>
                <c:pt idx="3">
                  <c:v>0</c:v>
                </c:pt>
                <c:pt idx="4">
                  <c:v>0</c:v>
                </c:pt>
                <c:pt idx="5">
                  <c:v>95</c:v>
                </c:pt>
                <c:pt idx="6">
                  <c:v>3000</c:v>
                </c:pt>
                <c:pt idx="7">
                  <c:v>500</c:v>
                </c:pt>
                <c:pt idx="8">
                  <c:v>0</c:v>
                </c:pt>
                <c:pt idx="9">
                  <c:v>48</c:v>
                </c:pt>
                <c:pt idx="10">
                  <c:v>20</c:v>
                </c:pt>
                <c:pt idx="11">
                  <c:v>90</c:v>
                </c:pt>
                <c:pt idx="12">
                  <c:v>200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92-4456-88FD-A585DA2A06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35257872"/>
        <c:axId val="535258352"/>
      </c:barChart>
      <c:valAx>
        <c:axId val="535258352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R$&quot;#,##0_);\(&quot;R$&quot;#,##0\)" sourceLinked="1"/>
        <c:majorTickMark val="none"/>
        <c:minorTickMark val="none"/>
        <c:tickLblPos val="nextTo"/>
        <c:crossAx val="535257872"/>
        <c:crosses val="autoZero"/>
        <c:crossBetween val="between"/>
      </c:valAx>
      <c:catAx>
        <c:axId val="53525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35258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8201430335298327"/>
          <c:w val="0.59222745352707196"/>
          <c:h val="0.76403761306382678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CD154E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9AB-4CE1-9E01-BA010790882F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9AB-4CE1-9E01-BA010790882F}"/>
              </c:ext>
            </c:extLst>
          </c:dPt>
          <c:dLbls>
            <c:dLbl>
              <c:idx val="0"/>
              <c:layout>
                <c:manualLayout>
                  <c:x val="0.10380103904537706"/>
                  <c:y val="-0.1295491270640006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519170937898959"/>
                      <c:h val="0.244377358490565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9AB-4CE1-9E01-BA010790882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AB-4CE1-9E01-BA01079088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Ago!$J$36:$J$37</c:f>
              <c:numCache>
                <c:formatCode>0%</c:formatCode>
                <c:ptCount val="2"/>
                <c:pt idx="0">
                  <c:v>0.2857142857142857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9AB-4CE1-9E01-BA010790882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2881356613329231"/>
          <c:w val="0.69035060091172817"/>
          <c:h val="0.81723773877163353"/>
        </c:manualLayout>
      </c:layout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 sz="1050" b="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44703942693083942"/>
          <c:y val="3.63872570106865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5314340842695276E-2"/>
          <c:y val="4.1996552920733822E-2"/>
          <c:w val="0.93175019187583497"/>
          <c:h val="0.87432941976024292"/>
        </c:manualLayout>
      </c:layout>
      <c:lineChart>
        <c:grouping val="standard"/>
        <c:varyColors val="0"/>
        <c:ser>
          <c:idx val="0"/>
          <c:order val="0"/>
          <c:tx>
            <c:strRef>
              <c:f>Ago!$BC$70</c:f>
              <c:strCache>
                <c:ptCount val="1"/>
                <c:pt idx="0">
                  <c:v>Despesas</c:v>
                </c:pt>
              </c:strCache>
            </c:strRef>
          </c:tx>
          <c:spPr>
            <a:ln w="34925" cap="rnd">
              <a:solidFill>
                <a:srgbClr val="FF0101"/>
              </a:solidFill>
              <a:round/>
              <a:headEnd type="none"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Ago!$AX$71:$AX$101</c:f>
              <c:numCache>
                <c:formatCode>m/d/yyyy</c:formatCode>
                <c:ptCount val="31"/>
                <c:pt idx="0">
                  <c:v>45505</c:v>
                </c:pt>
                <c:pt idx="1">
                  <c:v>45506</c:v>
                </c:pt>
                <c:pt idx="2">
                  <c:v>45507</c:v>
                </c:pt>
                <c:pt idx="3">
                  <c:v>45508</c:v>
                </c:pt>
                <c:pt idx="4">
                  <c:v>45509</c:v>
                </c:pt>
                <c:pt idx="5">
                  <c:v>45510</c:v>
                </c:pt>
                <c:pt idx="6">
                  <c:v>45511</c:v>
                </c:pt>
                <c:pt idx="7">
                  <c:v>45512</c:v>
                </c:pt>
                <c:pt idx="8">
                  <c:v>45513</c:v>
                </c:pt>
                <c:pt idx="9">
                  <c:v>45514</c:v>
                </c:pt>
                <c:pt idx="10">
                  <c:v>45515</c:v>
                </c:pt>
                <c:pt idx="11">
                  <c:v>45516</c:v>
                </c:pt>
                <c:pt idx="12">
                  <c:v>45517</c:v>
                </c:pt>
                <c:pt idx="13">
                  <c:v>45518</c:v>
                </c:pt>
                <c:pt idx="14">
                  <c:v>45519</c:v>
                </c:pt>
                <c:pt idx="15">
                  <c:v>45520</c:v>
                </c:pt>
                <c:pt idx="16">
                  <c:v>45521</c:v>
                </c:pt>
                <c:pt idx="17">
                  <c:v>45522</c:v>
                </c:pt>
                <c:pt idx="18">
                  <c:v>45523</c:v>
                </c:pt>
                <c:pt idx="19">
                  <c:v>45524</c:v>
                </c:pt>
                <c:pt idx="20">
                  <c:v>45525</c:v>
                </c:pt>
                <c:pt idx="21">
                  <c:v>45526</c:v>
                </c:pt>
                <c:pt idx="22">
                  <c:v>45527</c:v>
                </c:pt>
                <c:pt idx="23">
                  <c:v>45528</c:v>
                </c:pt>
                <c:pt idx="24">
                  <c:v>45529</c:v>
                </c:pt>
                <c:pt idx="25">
                  <c:v>45530</c:v>
                </c:pt>
                <c:pt idx="26">
                  <c:v>45531</c:v>
                </c:pt>
                <c:pt idx="27">
                  <c:v>45532</c:v>
                </c:pt>
                <c:pt idx="28">
                  <c:v>45533</c:v>
                </c:pt>
                <c:pt idx="29">
                  <c:v>45534</c:v>
                </c:pt>
                <c:pt idx="30">
                  <c:v>45535</c:v>
                </c:pt>
              </c:numCache>
            </c:numRef>
          </c:cat>
          <c:val>
            <c:numRef>
              <c:f>Ago!$BC$71:$BC$101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3000</c:v>
                </c:pt>
                <c:pt idx="17">
                  <c:v>500</c:v>
                </c:pt>
                <c:pt idx="18">
                  <c:v>90</c:v>
                </c:pt>
                <c:pt idx="19">
                  <c:v>0</c:v>
                </c:pt>
                <c:pt idx="20">
                  <c:v>0</c:v>
                </c:pt>
                <c:pt idx="21">
                  <c:v>20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200</c:v>
                </c:pt>
                <c:pt idx="26">
                  <c:v>95</c:v>
                </c:pt>
                <c:pt idx="27">
                  <c:v>0</c:v>
                </c:pt>
                <c:pt idx="28">
                  <c:v>0</c:v>
                </c:pt>
                <c:pt idx="29">
                  <c:v>685</c:v>
                </c:pt>
                <c:pt idx="30">
                  <c:v>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1D-4DB0-8C1D-90FAB695272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25166575"/>
        <c:axId val="825168975"/>
      </c:lineChart>
      <c:dateAx>
        <c:axId val="825166575"/>
        <c:scaling>
          <c:orientation val="minMax"/>
        </c:scaling>
        <c:delete val="0"/>
        <c:axPos val="b"/>
        <c:numFmt formatCode="dd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accent1">
                <a:lumMod val="40000"/>
                <a:lumOff val="60000"/>
                <a:alpha val="2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25168975"/>
        <c:crosses val="autoZero"/>
        <c:auto val="0"/>
        <c:lblOffset val="100"/>
        <c:baseTimeUnit val="days"/>
        <c:majorUnit val="1"/>
        <c:majorTimeUnit val="days"/>
      </c:dateAx>
      <c:valAx>
        <c:axId val="82516897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825166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6165645180955E-2"/>
          <c:y val="0.19202261794313227"/>
          <c:w val="0.656529219264956"/>
          <c:h val="0.69327020145255092"/>
        </c:manualLayout>
      </c:layout>
      <c:doughnutChart>
        <c:varyColors val="1"/>
        <c:ser>
          <c:idx val="0"/>
          <c:order val="0"/>
          <c:spPr>
            <a:solidFill>
              <a:srgbClr val="002060"/>
            </a:solidFill>
            <a:ln>
              <a:noFill/>
            </a:ln>
          </c:spPr>
          <c:dPt>
            <c:idx val="0"/>
            <c:bubble3D val="0"/>
            <c:spPr>
              <a:solidFill>
                <a:srgbClr val="FF010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4DE-436D-88CD-CAB96C7E7068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84DE-436D-88CD-CAB96C7E7068}"/>
              </c:ext>
            </c:extLst>
          </c:dPt>
          <c:dLbls>
            <c:dLbl>
              <c:idx val="0"/>
              <c:layout>
                <c:manualLayout>
                  <c:x val="0.22777055680674674"/>
                  <c:y val="-0.5524150750249184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51070336391435"/>
                      <c:h val="0.3468055555555555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84DE-436D-88CD-CAB96C7E7068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4DE-436D-88CD-CAB96C7E706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Ago!$K$36:$K$37</c:f>
              <c:numCache>
                <c:formatCode>0%</c:formatCode>
                <c:ptCount val="2"/>
                <c:pt idx="0">
                  <c:v>0.7142857142857143</c:v>
                </c:pt>
                <c:pt idx="1">
                  <c:v>0.2857142857142857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4DE-436D-88CD-CAB96C7E706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242177336528582"/>
          <c:y val="3.0122141672064721E-2"/>
          <c:w val="0.26331402487732514"/>
          <c:h val="0.96206863656164754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explosion val="1"/>
          <c:dPt>
            <c:idx val="0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409-41D4-A223-01B8124E020E}"/>
              </c:ext>
            </c:extLst>
          </c:dPt>
          <c:dPt>
            <c:idx val="1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409-41D4-A223-01B8124E020E}"/>
              </c:ext>
            </c:extLst>
          </c:dPt>
          <c:dPt>
            <c:idx val="2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0409-41D4-A223-01B8124E020E}"/>
              </c:ext>
            </c:extLst>
          </c:dPt>
          <c:dPt>
            <c:idx val="3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0409-41D4-A223-01B8124E020E}"/>
              </c:ext>
            </c:extLst>
          </c:dPt>
          <c:dPt>
            <c:idx val="4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0409-41D4-A223-01B8124E020E}"/>
              </c:ext>
            </c:extLst>
          </c:dPt>
          <c:dPt>
            <c:idx val="5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0409-41D4-A223-01B8124E020E}"/>
              </c:ext>
            </c:extLst>
          </c:dPt>
          <c:dPt>
            <c:idx val="6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0409-41D4-A223-01B8124E020E}"/>
              </c:ext>
            </c:extLst>
          </c:dPt>
          <c:dPt>
            <c:idx val="7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0409-41D4-A223-01B8124E020E}"/>
              </c:ext>
            </c:extLst>
          </c:dPt>
          <c:dLbls>
            <c:delete val="1"/>
          </c:dLbls>
          <c:cat>
            <c:strRef>
              <c:f>Ago!$C$46:$C$53</c:f>
              <c:strCache>
                <c:ptCount val="8"/>
                <c:pt idx="0">
                  <c:v>Financiamento Carro</c:v>
                </c:pt>
                <c:pt idx="1">
                  <c:v>Empréstimo Estudantil</c:v>
                </c:pt>
                <c:pt idx="2">
                  <c:v>Cartão de Crédito</c:v>
                </c:pt>
                <c:pt idx="3">
                  <c:v>Financiamento Apto</c:v>
                </c:pt>
                <c:pt idx="4">
                  <c:v>Consórcio</c:v>
                </c:pt>
                <c:pt idx="5">
                  <c:v>Empréstimo</c:v>
                </c:pt>
                <c:pt idx="6">
                  <c:v>Agiota</c:v>
                </c:pt>
                <c:pt idx="7">
                  <c:v>Financiamento Lote</c:v>
                </c:pt>
              </c:strCache>
            </c:strRef>
          </c:cat>
          <c:val>
            <c:numRef>
              <c:f>Ago!$F$46:$F$53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500</c:v>
                </c:pt>
                <c:pt idx="2">
                  <c:v>900</c:v>
                </c:pt>
                <c:pt idx="3">
                  <c:v>0</c:v>
                </c:pt>
                <c:pt idx="4">
                  <c:v>300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0409-41D4-A223-01B8124E020E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7623188405797102"/>
          <c:y val="1.7393804182001999E-2"/>
          <c:w val="0.22948853132488875"/>
          <c:h val="0.959738174930938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705945452470614"/>
          <c:y val="9.5110029115732311E-3"/>
          <c:w val="0.25867013579824261"/>
          <c:h val="0.96555183581780313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4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137-4F67-AA8B-C0F1E1B685FF}"/>
              </c:ext>
            </c:extLst>
          </c:dPt>
          <c:dPt>
            <c:idx val="1"/>
            <c:bubble3D val="0"/>
            <c:spPr>
              <a:solidFill>
                <a:schemeClr val="accent4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137-4F67-AA8B-C0F1E1B685FF}"/>
              </c:ext>
            </c:extLst>
          </c:dPt>
          <c:dPt>
            <c:idx val="2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A137-4F67-AA8B-C0F1E1B685FF}"/>
              </c:ext>
            </c:extLst>
          </c:dPt>
          <c:dPt>
            <c:idx val="3"/>
            <c:bubble3D val="0"/>
            <c:spPr>
              <a:solidFill>
                <a:schemeClr val="accent4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A137-4F67-AA8B-C0F1E1B685FF}"/>
              </c:ext>
            </c:extLst>
          </c:dPt>
          <c:dPt>
            <c:idx val="4"/>
            <c:bubble3D val="0"/>
            <c:spPr>
              <a:solidFill>
                <a:schemeClr val="accent4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A137-4F67-AA8B-C0F1E1B685FF}"/>
              </c:ext>
            </c:extLst>
          </c:dPt>
          <c:dPt>
            <c:idx val="5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A137-4F67-AA8B-C0F1E1B685FF}"/>
              </c:ext>
            </c:extLst>
          </c:dPt>
          <c:dPt>
            <c:idx val="6"/>
            <c:bubble3D val="0"/>
            <c:spPr>
              <a:solidFill>
                <a:schemeClr val="accent4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A137-4F67-AA8B-C0F1E1B685FF}"/>
              </c:ext>
            </c:extLst>
          </c:dPt>
          <c:dPt>
            <c:idx val="7"/>
            <c:bubble3D val="0"/>
            <c:spPr>
              <a:solidFill>
                <a:schemeClr val="accent4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A137-4F67-AA8B-C0F1E1B685FF}"/>
              </c:ext>
            </c:extLst>
          </c:dPt>
          <c:cat>
            <c:strRef>
              <c:f>Ago!$C$59:$C$66</c:f>
              <c:strCache>
                <c:ptCount val="8"/>
                <c:pt idx="0">
                  <c:v>Reserva de Emergência</c:v>
                </c:pt>
                <c:pt idx="1">
                  <c:v>Previdência</c:v>
                </c:pt>
                <c:pt idx="2">
                  <c:v>Ações</c:v>
                </c:pt>
                <c:pt idx="3">
                  <c:v>Fundos Imobiliários</c:v>
                </c:pt>
                <c:pt idx="4">
                  <c:v>Renda Fixa</c:v>
                </c:pt>
                <c:pt idx="5">
                  <c:v>CDB Bradesco</c:v>
                </c:pt>
                <c:pt idx="6">
                  <c:v>CDB Itaú</c:v>
                </c:pt>
                <c:pt idx="7">
                  <c:v>Imóveis</c:v>
                </c:pt>
              </c:strCache>
            </c:strRef>
          </c:cat>
          <c:val>
            <c:numRef>
              <c:f>Ago!$F$59:$F$66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440</c:v>
                </c:pt>
                <c:pt idx="6">
                  <c:v>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137-4F67-AA8B-C0F1E1B685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6231884057971013"/>
          <c:y val="8.3542898639669527E-3"/>
          <c:w val="0.23391733424626271"/>
          <c:h val="0.979138420686510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7223570563865302"/>
          <c:y val="3.1653605576882966E-2"/>
          <c:w val="0.32500897833372938"/>
          <c:h val="0.93602338853550782"/>
        </c:manualLayout>
      </c:layout>
      <c:doughnutChart>
        <c:varyColors val="1"/>
        <c:ser>
          <c:idx val="0"/>
          <c:order val="0"/>
          <c:spPr>
            <a:ln>
              <a:noFill/>
            </a:ln>
            <a:scene3d>
              <a:camera prst="orthographicFront"/>
              <a:lightRig rig="threePt" dir="t"/>
            </a:scene3d>
            <a:sp3d>
              <a:bevelB prst="angle"/>
            </a:sp3d>
          </c:spPr>
          <c:dPt>
            <c:idx val="0"/>
            <c:bubble3D val="0"/>
            <c:spPr>
              <a:solidFill>
                <a:schemeClr val="accent6">
                  <a:shade val="45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1-08A1-4B32-90DC-941CBF960886}"/>
              </c:ext>
            </c:extLst>
          </c:dPt>
          <c:dPt>
            <c:idx val="1"/>
            <c:bubble3D val="0"/>
            <c:spPr>
              <a:solidFill>
                <a:schemeClr val="accent6">
                  <a:shade val="61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3-08A1-4B32-90DC-941CBF960886}"/>
              </c:ext>
            </c:extLst>
          </c:dPt>
          <c:dPt>
            <c:idx val="2"/>
            <c:bubble3D val="0"/>
            <c:spPr>
              <a:solidFill>
                <a:schemeClr val="accent6">
                  <a:shade val="7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5-08A1-4B32-90DC-941CBF960886}"/>
              </c:ext>
            </c:extLst>
          </c:dPt>
          <c:dPt>
            <c:idx val="3"/>
            <c:bubble3D val="0"/>
            <c:spPr>
              <a:solidFill>
                <a:schemeClr val="accent6">
                  <a:shade val="9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7-08A1-4B32-90DC-941CBF960886}"/>
              </c:ext>
            </c:extLst>
          </c:dPt>
          <c:dPt>
            <c:idx val="4"/>
            <c:bubble3D val="0"/>
            <c:spPr>
              <a:solidFill>
                <a:schemeClr val="accent6">
                  <a:tint val="93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9-08A1-4B32-90DC-941CBF960886}"/>
              </c:ext>
            </c:extLst>
          </c:dPt>
          <c:dPt>
            <c:idx val="5"/>
            <c:bubble3D val="0"/>
            <c:spPr>
              <a:solidFill>
                <a:schemeClr val="accent6">
                  <a:tint val="77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B-08A1-4B32-90DC-941CBF960886}"/>
              </c:ext>
            </c:extLst>
          </c:dPt>
          <c:dPt>
            <c:idx val="6"/>
            <c:bubble3D val="0"/>
            <c:spPr>
              <a:solidFill>
                <a:schemeClr val="accent6">
                  <a:tint val="6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D-08A1-4B32-90DC-941CBF960886}"/>
              </c:ext>
            </c:extLst>
          </c:dPt>
          <c:dPt>
            <c:idx val="7"/>
            <c:bubble3D val="0"/>
            <c:spPr>
              <a:solidFill>
                <a:schemeClr val="accent6">
                  <a:tint val="4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F-08A1-4B32-90DC-941CBF960886}"/>
              </c:ext>
            </c:extLst>
          </c:dPt>
          <c:cat>
            <c:strRef>
              <c:f>Set!$C$12:$C$19</c:f>
              <c:strCache>
                <c:ptCount val="8"/>
                <c:pt idx="0">
                  <c:v>Salário</c:v>
                </c:pt>
                <c:pt idx="1">
                  <c:v>Salário Cônjuge</c:v>
                </c:pt>
                <c:pt idx="2">
                  <c:v>Dividendos</c:v>
                </c:pt>
                <c:pt idx="3">
                  <c:v>Reembolsos</c:v>
                </c:pt>
                <c:pt idx="4">
                  <c:v>Presentes Receitas</c:v>
                </c:pt>
                <c:pt idx="5">
                  <c:v>Aluguéis</c:v>
                </c:pt>
                <c:pt idx="6">
                  <c:v>Juros</c:v>
                </c:pt>
                <c:pt idx="7">
                  <c:v>Renda Extra</c:v>
                </c:pt>
              </c:strCache>
            </c:strRef>
          </c:cat>
          <c:val>
            <c:numRef>
              <c:f>Set!$F$12:$F$19</c:f>
              <c:numCache>
                <c:formatCode>"R$"#,##0_);\("R$"#,##0\)</c:formatCode>
                <c:ptCount val="8"/>
                <c:pt idx="0">
                  <c:v>7000</c:v>
                </c:pt>
                <c:pt idx="1">
                  <c:v>3500</c:v>
                </c:pt>
                <c:pt idx="2">
                  <c:v>250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2300</c:v>
                </c:pt>
                <c:pt idx="7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08A1-4B32-90DC-941CBF9608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6.3165115037925018E-2"/>
          <c:y val="1.9322793854613631E-2"/>
          <c:w val="0.19929101969817412"/>
          <c:h val="0.945496498598128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"/>
          <c:y val="0.12552873844423082"/>
          <c:w val="0.73594310063860779"/>
          <c:h val="0.8744712615557691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0101">
                <a:alpha val="55000"/>
              </a:srgbClr>
            </a:solidFill>
            <a:ln w="28575">
              <a:solidFill>
                <a:srgbClr val="FF0101"/>
              </a:solidFill>
            </a:ln>
            <a:effectLst/>
          </c:spPr>
          <c:invertIfNegative val="0"/>
          <c:cat>
            <c:strRef>
              <c:f>Set!$C$25:$C$40</c:f>
              <c:strCache>
                <c:ptCount val="16"/>
                <c:pt idx="0">
                  <c:v>Casa</c:v>
                </c:pt>
                <c:pt idx="1">
                  <c:v>Transporte</c:v>
                </c:pt>
                <c:pt idx="2">
                  <c:v>Alimentação</c:v>
                </c:pt>
                <c:pt idx="3">
                  <c:v>Utilidades</c:v>
                </c:pt>
                <c:pt idx="4">
                  <c:v>Seguro</c:v>
                </c:pt>
                <c:pt idx="5">
                  <c:v>Educação</c:v>
                </c:pt>
                <c:pt idx="6">
                  <c:v>Entretenimento</c:v>
                </c:pt>
                <c:pt idx="7">
                  <c:v>Roupas</c:v>
                </c:pt>
                <c:pt idx="8">
                  <c:v>Cuidados Pessoais</c:v>
                </c:pt>
                <c:pt idx="9">
                  <c:v>Presentes</c:v>
                </c:pt>
                <c:pt idx="10">
                  <c:v>Doações</c:v>
                </c:pt>
                <c:pt idx="11">
                  <c:v>Lazer</c:v>
                </c:pt>
                <c:pt idx="12">
                  <c:v>Animal de Estimação</c:v>
                </c:pt>
                <c:pt idx="13">
                  <c:v>Viagens</c:v>
                </c:pt>
                <c:pt idx="14">
                  <c:v>Streaming</c:v>
                </c:pt>
                <c:pt idx="15">
                  <c:v>Videogame</c:v>
                </c:pt>
              </c:strCache>
            </c:strRef>
          </c:cat>
          <c:val>
            <c:numRef>
              <c:f>Set!$F$25:$F$40</c:f>
              <c:numCache>
                <c:formatCode>"R$"#,##0_);\("R$"#,##0\)</c:formatCode>
                <c:ptCount val="16"/>
                <c:pt idx="0">
                  <c:v>200</c:v>
                </c:pt>
                <c:pt idx="1">
                  <c:v>0</c:v>
                </c:pt>
                <c:pt idx="2">
                  <c:v>715</c:v>
                </c:pt>
                <c:pt idx="3">
                  <c:v>0</c:v>
                </c:pt>
                <c:pt idx="4">
                  <c:v>0</c:v>
                </c:pt>
                <c:pt idx="5">
                  <c:v>95</c:v>
                </c:pt>
                <c:pt idx="6">
                  <c:v>3000</c:v>
                </c:pt>
                <c:pt idx="7">
                  <c:v>500</c:v>
                </c:pt>
                <c:pt idx="8">
                  <c:v>0</c:v>
                </c:pt>
                <c:pt idx="9">
                  <c:v>48</c:v>
                </c:pt>
                <c:pt idx="10">
                  <c:v>20</c:v>
                </c:pt>
                <c:pt idx="11">
                  <c:v>90</c:v>
                </c:pt>
                <c:pt idx="12">
                  <c:v>200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A9-4B15-A260-152BD34A9D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35257872"/>
        <c:axId val="535258352"/>
      </c:barChart>
      <c:valAx>
        <c:axId val="535258352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R$&quot;#,##0_);\(&quot;R$&quot;#,##0\)" sourceLinked="1"/>
        <c:majorTickMark val="none"/>
        <c:minorTickMark val="none"/>
        <c:tickLblPos val="nextTo"/>
        <c:crossAx val="535257872"/>
        <c:crosses val="autoZero"/>
        <c:crossBetween val="between"/>
      </c:valAx>
      <c:catAx>
        <c:axId val="53525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35258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8201430335298327"/>
          <c:w val="0.59222745352707196"/>
          <c:h val="0.76403761306382678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CD154E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844-4192-B39A-29F79820A3E6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8844-4192-B39A-29F79820A3E6}"/>
              </c:ext>
            </c:extLst>
          </c:dPt>
          <c:dLbls>
            <c:dLbl>
              <c:idx val="0"/>
              <c:layout>
                <c:manualLayout>
                  <c:x val="0.10380103904537706"/>
                  <c:y val="-0.1295491270640006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519170937898959"/>
                      <c:h val="0.244377358490565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8844-4192-B39A-29F79820A3E6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844-4192-B39A-29F79820A3E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Set!$J$36:$J$37</c:f>
              <c:numCache>
                <c:formatCode>0%</c:formatCode>
                <c:ptCount val="2"/>
                <c:pt idx="0">
                  <c:v>0.2857142857142857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844-4192-B39A-29F79820A3E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2881356613329231"/>
          <c:w val="0.69035060091172817"/>
          <c:h val="0.81723773877163353"/>
        </c:manualLayout>
      </c:layout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 sz="1050" b="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44703942693083942"/>
          <c:y val="3.63872570106865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5314340842695276E-2"/>
          <c:y val="4.1996552920733822E-2"/>
          <c:w val="0.93175019187583497"/>
          <c:h val="0.87432941976024292"/>
        </c:manualLayout>
      </c:layout>
      <c:lineChart>
        <c:grouping val="standard"/>
        <c:varyColors val="0"/>
        <c:ser>
          <c:idx val="0"/>
          <c:order val="0"/>
          <c:tx>
            <c:strRef>
              <c:f>Set!$BC$70</c:f>
              <c:strCache>
                <c:ptCount val="1"/>
                <c:pt idx="0">
                  <c:v>Despesas</c:v>
                </c:pt>
              </c:strCache>
            </c:strRef>
          </c:tx>
          <c:spPr>
            <a:ln w="34925" cap="rnd">
              <a:solidFill>
                <a:srgbClr val="FF0101"/>
              </a:solidFill>
              <a:round/>
              <a:headEnd type="none"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Set!$AX$71:$AX$101</c:f>
              <c:numCache>
                <c:formatCode>m/d/yyyy</c:formatCode>
                <c:ptCount val="31"/>
                <c:pt idx="0">
                  <c:v>45536</c:v>
                </c:pt>
                <c:pt idx="1">
                  <c:v>45537</c:v>
                </c:pt>
                <c:pt idx="2">
                  <c:v>45538</c:v>
                </c:pt>
                <c:pt idx="3">
                  <c:v>45539</c:v>
                </c:pt>
                <c:pt idx="4">
                  <c:v>45540</c:v>
                </c:pt>
                <c:pt idx="5">
                  <c:v>45541</c:v>
                </c:pt>
                <c:pt idx="6">
                  <c:v>45542</c:v>
                </c:pt>
                <c:pt idx="7">
                  <c:v>45543</c:v>
                </c:pt>
                <c:pt idx="8">
                  <c:v>45544</c:v>
                </c:pt>
                <c:pt idx="9">
                  <c:v>45545</c:v>
                </c:pt>
                <c:pt idx="10">
                  <c:v>45546</c:v>
                </c:pt>
                <c:pt idx="11">
                  <c:v>45547</c:v>
                </c:pt>
                <c:pt idx="12">
                  <c:v>45548</c:v>
                </c:pt>
                <c:pt idx="13">
                  <c:v>45549</c:v>
                </c:pt>
                <c:pt idx="14">
                  <c:v>45550</c:v>
                </c:pt>
                <c:pt idx="15">
                  <c:v>45551</c:v>
                </c:pt>
                <c:pt idx="16">
                  <c:v>45552</c:v>
                </c:pt>
                <c:pt idx="17">
                  <c:v>45553</c:v>
                </c:pt>
                <c:pt idx="18">
                  <c:v>45554</c:v>
                </c:pt>
                <c:pt idx="19">
                  <c:v>45555</c:v>
                </c:pt>
                <c:pt idx="20">
                  <c:v>45556</c:v>
                </c:pt>
                <c:pt idx="21">
                  <c:v>45557</c:v>
                </c:pt>
                <c:pt idx="22">
                  <c:v>45558</c:v>
                </c:pt>
                <c:pt idx="23">
                  <c:v>45559</c:v>
                </c:pt>
                <c:pt idx="24">
                  <c:v>45560</c:v>
                </c:pt>
                <c:pt idx="25">
                  <c:v>45561</c:v>
                </c:pt>
                <c:pt idx="26">
                  <c:v>45562</c:v>
                </c:pt>
                <c:pt idx="27">
                  <c:v>45563</c:v>
                </c:pt>
                <c:pt idx="28">
                  <c:v>45564</c:v>
                </c:pt>
                <c:pt idx="29">
                  <c:v>45565</c:v>
                </c:pt>
                <c:pt idx="30">
                  <c:v>45566</c:v>
                </c:pt>
              </c:numCache>
            </c:numRef>
          </c:cat>
          <c:val>
            <c:numRef>
              <c:f>Set!$BC$71:$BC$101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3000</c:v>
                </c:pt>
                <c:pt idx="17">
                  <c:v>500</c:v>
                </c:pt>
                <c:pt idx="18">
                  <c:v>90</c:v>
                </c:pt>
                <c:pt idx="19">
                  <c:v>0</c:v>
                </c:pt>
                <c:pt idx="20">
                  <c:v>0</c:v>
                </c:pt>
                <c:pt idx="21">
                  <c:v>20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200</c:v>
                </c:pt>
                <c:pt idx="26">
                  <c:v>95</c:v>
                </c:pt>
                <c:pt idx="27">
                  <c:v>0</c:v>
                </c:pt>
                <c:pt idx="28">
                  <c:v>0</c:v>
                </c:pt>
                <c:pt idx="29">
                  <c:v>685</c:v>
                </c:pt>
                <c:pt idx="30">
                  <c:v>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BC28-4257-94D2-9F68609063F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25166575"/>
        <c:axId val="825168975"/>
      </c:lineChart>
      <c:dateAx>
        <c:axId val="825166575"/>
        <c:scaling>
          <c:orientation val="minMax"/>
        </c:scaling>
        <c:delete val="0"/>
        <c:axPos val="b"/>
        <c:numFmt formatCode="dd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accent1">
                <a:lumMod val="40000"/>
                <a:lumOff val="60000"/>
                <a:alpha val="2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25168975"/>
        <c:crosses val="autoZero"/>
        <c:auto val="0"/>
        <c:lblOffset val="100"/>
        <c:baseTimeUnit val="days"/>
        <c:majorUnit val="1"/>
        <c:majorTimeUnit val="days"/>
      </c:dateAx>
      <c:valAx>
        <c:axId val="82516897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825166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6165645180955E-2"/>
          <c:y val="0.19202261794313227"/>
          <c:w val="0.656529219264956"/>
          <c:h val="0.69327020145255092"/>
        </c:manualLayout>
      </c:layout>
      <c:doughnutChart>
        <c:varyColors val="1"/>
        <c:ser>
          <c:idx val="0"/>
          <c:order val="0"/>
          <c:spPr>
            <a:solidFill>
              <a:srgbClr val="002060"/>
            </a:solidFill>
            <a:ln>
              <a:noFill/>
            </a:ln>
          </c:spPr>
          <c:dPt>
            <c:idx val="0"/>
            <c:bubble3D val="0"/>
            <c:spPr>
              <a:solidFill>
                <a:srgbClr val="FF010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B5D-436A-93CF-78640CB99A2D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B5D-436A-93CF-78640CB99A2D}"/>
              </c:ext>
            </c:extLst>
          </c:dPt>
          <c:dLbls>
            <c:dLbl>
              <c:idx val="0"/>
              <c:layout>
                <c:manualLayout>
                  <c:x val="0.22777055680674674"/>
                  <c:y val="-0.5524150750249184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51070336391435"/>
                      <c:h val="0.3468055555555555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7B5D-436A-93CF-78640CB99A2D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B5D-436A-93CF-78640CB99A2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Set!$K$36:$K$37</c:f>
              <c:numCache>
                <c:formatCode>0%</c:formatCode>
                <c:ptCount val="2"/>
                <c:pt idx="0">
                  <c:v>0.7142857142857143</c:v>
                </c:pt>
                <c:pt idx="1">
                  <c:v>0.2857142857142857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B5D-436A-93CF-78640CB99A2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242177336528582"/>
          <c:y val="3.0122141672064721E-2"/>
          <c:w val="0.26331402487732514"/>
          <c:h val="0.96206863656164754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explosion val="1"/>
          <c:dPt>
            <c:idx val="0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1FAF-492F-8F65-D0FE8CE49180}"/>
              </c:ext>
            </c:extLst>
          </c:dPt>
          <c:dPt>
            <c:idx val="1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1FAF-492F-8F65-D0FE8CE49180}"/>
              </c:ext>
            </c:extLst>
          </c:dPt>
          <c:dPt>
            <c:idx val="2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1FAF-492F-8F65-D0FE8CE49180}"/>
              </c:ext>
            </c:extLst>
          </c:dPt>
          <c:dPt>
            <c:idx val="3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1FAF-492F-8F65-D0FE8CE49180}"/>
              </c:ext>
            </c:extLst>
          </c:dPt>
          <c:dPt>
            <c:idx val="4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1FAF-492F-8F65-D0FE8CE49180}"/>
              </c:ext>
            </c:extLst>
          </c:dPt>
          <c:dPt>
            <c:idx val="5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1FAF-492F-8F65-D0FE8CE49180}"/>
              </c:ext>
            </c:extLst>
          </c:dPt>
          <c:dPt>
            <c:idx val="6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1FAF-492F-8F65-D0FE8CE49180}"/>
              </c:ext>
            </c:extLst>
          </c:dPt>
          <c:dPt>
            <c:idx val="7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1FAF-492F-8F65-D0FE8CE49180}"/>
              </c:ext>
            </c:extLst>
          </c:dPt>
          <c:dLbls>
            <c:delete val="1"/>
          </c:dLbls>
          <c:cat>
            <c:strRef>
              <c:f>Set!$C$46:$C$53</c:f>
              <c:strCache>
                <c:ptCount val="8"/>
                <c:pt idx="0">
                  <c:v>Financiamento Carro</c:v>
                </c:pt>
                <c:pt idx="1">
                  <c:v>Empréstimo Estudantil</c:v>
                </c:pt>
                <c:pt idx="2">
                  <c:v>Cartão de Crédito</c:v>
                </c:pt>
                <c:pt idx="3">
                  <c:v>Financiamento Apto</c:v>
                </c:pt>
                <c:pt idx="4">
                  <c:v>Consórcio</c:v>
                </c:pt>
                <c:pt idx="5">
                  <c:v>Empréstimo</c:v>
                </c:pt>
                <c:pt idx="6">
                  <c:v>Agiota</c:v>
                </c:pt>
                <c:pt idx="7">
                  <c:v>Financiamento Lote</c:v>
                </c:pt>
              </c:strCache>
            </c:strRef>
          </c:cat>
          <c:val>
            <c:numRef>
              <c:f>Set!$F$46:$F$53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500</c:v>
                </c:pt>
                <c:pt idx="2">
                  <c:v>900</c:v>
                </c:pt>
                <c:pt idx="3">
                  <c:v>0</c:v>
                </c:pt>
                <c:pt idx="4">
                  <c:v>300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1FAF-492F-8F65-D0FE8CE49180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7623188405797102"/>
          <c:y val="1.7393804182001999E-2"/>
          <c:w val="0.22948853132488875"/>
          <c:h val="0.959738174930938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705945452470614"/>
          <c:y val="9.5110029115732311E-3"/>
          <c:w val="0.25867013579824261"/>
          <c:h val="0.96555183581780313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4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E64-427B-A92A-32D3D58A2CEC}"/>
              </c:ext>
            </c:extLst>
          </c:dPt>
          <c:dPt>
            <c:idx val="1"/>
            <c:bubble3D val="0"/>
            <c:spPr>
              <a:solidFill>
                <a:schemeClr val="accent4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E64-427B-A92A-32D3D58A2CEC}"/>
              </c:ext>
            </c:extLst>
          </c:dPt>
          <c:dPt>
            <c:idx val="2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2E64-427B-A92A-32D3D58A2CEC}"/>
              </c:ext>
            </c:extLst>
          </c:dPt>
          <c:dPt>
            <c:idx val="3"/>
            <c:bubble3D val="0"/>
            <c:spPr>
              <a:solidFill>
                <a:schemeClr val="accent4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2E64-427B-A92A-32D3D58A2CEC}"/>
              </c:ext>
            </c:extLst>
          </c:dPt>
          <c:dPt>
            <c:idx val="4"/>
            <c:bubble3D val="0"/>
            <c:spPr>
              <a:solidFill>
                <a:schemeClr val="accent4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2E64-427B-A92A-32D3D58A2CEC}"/>
              </c:ext>
            </c:extLst>
          </c:dPt>
          <c:dPt>
            <c:idx val="5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2E64-427B-A92A-32D3D58A2CEC}"/>
              </c:ext>
            </c:extLst>
          </c:dPt>
          <c:dPt>
            <c:idx val="6"/>
            <c:bubble3D val="0"/>
            <c:spPr>
              <a:solidFill>
                <a:schemeClr val="accent4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2E64-427B-A92A-32D3D58A2CEC}"/>
              </c:ext>
            </c:extLst>
          </c:dPt>
          <c:dPt>
            <c:idx val="7"/>
            <c:bubble3D val="0"/>
            <c:spPr>
              <a:solidFill>
                <a:schemeClr val="accent4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2E64-427B-A92A-32D3D58A2CEC}"/>
              </c:ext>
            </c:extLst>
          </c:dPt>
          <c:cat>
            <c:strRef>
              <c:f>Set!$C$59:$C$66</c:f>
              <c:strCache>
                <c:ptCount val="8"/>
                <c:pt idx="0">
                  <c:v>Reserva de Emergência</c:v>
                </c:pt>
                <c:pt idx="1">
                  <c:v>Previdência</c:v>
                </c:pt>
                <c:pt idx="2">
                  <c:v>Ações</c:v>
                </c:pt>
                <c:pt idx="3">
                  <c:v>Fundos Imobiliários</c:v>
                </c:pt>
                <c:pt idx="4">
                  <c:v>Renda Fixa</c:v>
                </c:pt>
                <c:pt idx="5">
                  <c:v>CDB Bradesco</c:v>
                </c:pt>
                <c:pt idx="6">
                  <c:v>CDB Itaú</c:v>
                </c:pt>
                <c:pt idx="7">
                  <c:v>Imóveis</c:v>
                </c:pt>
              </c:strCache>
            </c:strRef>
          </c:cat>
          <c:val>
            <c:numRef>
              <c:f>Set!$F$59:$F$66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440</c:v>
                </c:pt>
                <c:pt idx="6">
                  <c:v>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E64-427B-A92A-32D3D58A2C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6231884057971013"/>
          <c:y val="8.3542898639669527E-3"/>
          <c:w val="0.23391733424626271"/>
          <c:h val="0.979138420686510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7223570563865302"/>
          <c:y val="3.1653605576882966E-2"/>
          <c:w val="0.32500897833372938"/>
          <c:h val="0.93602338853550782"/>
        </c:manualLayout>
      </c:layout>
      <c:doughnutChart>
        <c:varyColors val="1"/>
        <c:ser>
          <c:idx val="0"/>
          <c:order val="0"/>
          <c:spPr>
            <a:ln>
              <a:noFill/>
            </a:ln>
            <a:scene3d>
              <a:camera prst="orthographicFront"/>
              <a:lightRig rig="threePt" dir="t"/>
            </a:scene3d>
            <a:sp3d>
              <a:bevelB prst="angle"/>
            </a:sp3d>
          </c:spPr>
          <c:dPt>
            <c:idx val="0"/>
            <c:bubble3D val="0"/>
            <c:spPr>
              <a:solidFill>
                <a:schemeClr val="accent6">
                  <a:shade val="45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1-DBD7-4AA3-B8A8-8E2705AE1F9A}"/>
              </c:ext>
            </c:extLst>
          </c:dPt>
          <c:dPt>
            <c:idx val="1"/>
            <c:bubble3D val="0"/>
            <c:spPr>
              <a:solidFill>
                <a:schemeClr val="accent6">
                  <a:shade val="61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3-DBD7-4AA3-B8A8-8E2705AE1F9A}"/>
              </c:ext>
            </c:extLst>
          </c:dPt>
          <c:dPt>
            <c:idx val="2"/>
            <c:bubble3D val="0"/>
            <c:spPr>
              <a:solidFill>
                <a:schemeClr val="accent6">
                  <a:shade val="7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5-DBD7-4AA3-B8A8-8E2705AE1F9A}"/>
              </c:ext>
            </c:extLst>
          </c:dPt>
          <c:dPt>
            <c:idx val="3"/>
            <c:bubble3D val="0"/>
            <c:spPr>
              <a:solidFill>
                <a:schemeClr val="accent6">
                  <a:shade val="9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7-DBD7-4AA3-B8A8-8E2705AE1F9A}"/>
              </c:ext>
            </c:extLst>
          </c:dPt>
          <c:dPt>
            <c:idx val="4"/>
            <c:bubble3D val="0"/>
            <c:spPr>
              <a:solidFill>
                <a:schemeClr val="accent6">
                  <a:tint val="93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9-DBD7-4AA3-B8A8-8E2705AE1F9A}"/>
              </c:ext>
            </c:extLst>
          </c:dPt>
          <c:dPt>
            <c:idx val="5"/>
            <c:bubble3D val="0"/>
            <c:spPr>
              <a:solidFill>
                <a:schemeClr val="accent6">
                  <a:tint val="77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B-DBD7-4AA3-B8A8-8E2705AE1F9A}"/>
              </c:ext>
            </c:extLst>
          </c:dPt>
          <c:dPt>
            <c:idx val="6"/>
            <c:bubble3D val="0"/>
            <c:spPr>
              <a:solidFill>
                <a:schemeClr val="accent6">
                  <a:tint val="6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D-DBD7-4AA3-B8A8-8E2705AE1F9A}"/>
              </c:ext>
            </c:extLst>
          </c:dPt>
          <c:dPt>
            <c:idx val="7"/>
            <c:bubble3D val="0"/>
            <c:spPr>
              <a:solidFill>
                <a:schemeClr val="accent6">
                  <a:tint val="4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F-DBD7-4AA3-B8A8-8E2705AE1F9A}"/>
              </c:ext>
            </c:extLst>
          </c:dPt>
          <c:cat>
            <c:strRef>
              <c:f>Out!$C$12:$C$19</c:f>
              <c:strCache>
                <c:ptCount val="8"/>
                <c:pt idx="0">
                  <c:v>Salário</c:v>
                </c:pt>
                <c:pt idx="1">
                  <c:v>Salário Cônjuge</c:v>
                </c:pt>
                <c:pt idx="2">
                  <c:v>Dividendos</c:v>
                </c:pt>
                <c:pt idx="3">
                  <c:v>Reembolsos</c:v>
                </c:pt>
                <c:pt idx="4">
                  <c:v>Presentes Receitas</c:v>
                </c:pt>
                <c:pt idx="5">
                  <c:v>Aluguéis</c:v>
                </c:pt>
                <c:pt idx="6">
                  <c:v>Juros</c:v>
                </c:pt>
                <c:pt idx="7">
                  <c:v>Renda Extra</c:v>
                </c:pt>
              </c:strCache>
            </c:strRef>
          </c:cat>
          <c:val>
            <c:numRef>
              <c:f>Out!$F$12:$F$19</c:f>
              <c:numCache>
                <c:formatCode>"R$"#,##0_);\("R$"#,##0\)</c:formatCode>
                <c:ptCount val="8"/>
                <c:pt idx="0">
                  <c:v>2000</c:v>
                </c:pt>
                <c:pt idx="1">
                  <c:v>3500</c:v>
                </c:pt>
                <c:pt idx="2">
                  <c:v>250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1400</c:v>
                </c:pt>
                <c:pt idx="7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DBD7-4AA3-B8A8-8E2705AE1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6.3165115037925018E-2"/>
          <c:y val="1.9322793854613631E-2"/>
          <c:w val="0.19929101969817412"/>
          <c:h val="0.945496498598128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"/>
          <c:y val="0.12552873844423082"/>
          <c:w val="0.73594310063860779"/>
          <c:h val="0.8744712615557691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0101">
                <a:alpha val="55000"/>
              </a:srgbClr>
            </a:solidFill>
            <a:ln w="28575">
              <a:solidFill>
                <a:srgbClr val="FF0101"/>
              </a:solidFill>
            </a:ln>
            <a:effectLst/>
          </c:spPr>
          <c:invertIfNegative val="0"/>
          <c:cat>
            <c:strRef>
              <c:f>Out!$C$25:$C$40</c:f>
              <c:strCache>
                <c:ptCount val="16"/>
                <c:pt idx="0">
                  <c:v>Casa</c:v>
                </c:pt>
                <c:pt idx="1">
                  <c:v>Transporte</c:v>
                </c:pt>
                <c:pt idx="2">
                  <c:v>Alimentação</c:v>
                </c:pt>
                <c:pt idx="3">
                  <c:v>Utilidades</c:v>
                </c:pt>
                <c:pt idx="4">
                  <c:v>Seguro</c:v>
                </c:pt>
                <c:pt idx="5">
                  <c:v>Educação</c:v>
                </c:pt>
                <c:pt idx="6">
                  <c:v>Entretenimento</c:v>
                </c:pt>
                <c:pt idx="7">
                  <c:v>Roupas</c:v>
                </c:pt>
                <c:pt idx="8">
                  <c:v>Cuidados Pessoais</c:v>
                </c:pt>
                <c:pt idx="9">
                  <c:v>Presentes</c:v>
                </c:pt>
                <c:pt idx="10">
                  <c:v>Doações</c:v>
                </c:pt>
                <c:pt idx="11">
                  <c:v>Lazer</c:v>
                </c:pt>
                <c:pt idx="12">
                  <c:v>Animal de Estimação</c:v>
                </c:pt>
                <c:pt idx="13">
                  <c:v>Viagens</c:v>
                </c:pt>
                <c:pt idx="14">
                  <c:v>Streaming</c:v>
                </c:pt>
                <c:pt idx="15">
                  <c:v>Videogame</c:v>
                </c:pt>
              </c:strCache>
            </c:strRef>
          </c:cat>
          <c:val>
            <c:numRef>
              <c:f>Out!$F$25:$F$40</c:f>
              <c:numCache>
                <c:formatCode>"R$"#,##0_);\("R$"#,##0\)</c:formatCode>
                <c:ptCount val="16"/>
                <c:pt idx="0">
                  <c:v>200</c:v>
                </c:pt>
                <c:pt idx="1">
                  <c:v>0</c:v>
                </c:pt>
                <c:pt idx="2">
                  <c:v>1285</c:v>
                </c:pt>
                <c:pt idx="3">
                  <c:v>0</c:v>
                </c:pt>
                <c:pt idx="4">
                  <c:v>0</c:v>
                </c:pt>
                <c:pt idx="5">
                  <c:v>95</c:v>
                </c:pt>
                <c:pt idx="6">
                  <c:v>3000</c:v>
                </c:pt>
                <c:pt idx="7">
                  <c:v>500</c:v>
                </c:pt>
                <c:pt idx="8">
                  <c:v>0</c:v>
                </c:pt>
                <c:pt idx="9">
                  <c:v>48</c:v>
                </c:pt>
                <c:pt idx="10">
                  <c:v>20</c:v>
                </c:pt>
                <c:pt idx="11">
                  <c:v>90</c:v>
                </c:pt>
                <c:pt idx="12">
                  <c:v>1000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ED-4692-B644-4035083755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35257872"/>
        <c:axId val="535258352"/>
      </c:barChart>
      <c:valAx>
        <c:axId val="535258352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R$&quot;#,##0_);\(&quot;R$&quot;#,##0\)" sourceLinked="1"/>
        <c:majorTickMark val="none"/>
        <c:minorTickMark val="none"/>
        <c:tickLblPos val="nextTo"/>
        <c:crossAx val="535257872"/>
        <c:crosses val="autoZero"/>
        <c:crossBetween val="between"/>
      </c:valAx>
      <c:catAx>
        <c:axId val="53525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35258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8201430335298327"/>
          <c:w val="0.59222745352707196"/>
          <c:h val="0.76403761306382678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CD154E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ACA2-4E23-AF3D-1050093C4243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ACA2-4E23-AF3D-1050093C4243}"/>
              </c:ext>
            </c:extLst>
          </c:dPt>
          <c:dLbls>
            <c:dLbl>
              <c:idx val="0"/>
              <c:layout>
                <c:manualLayout>
                  <c:x val="0.10380103904537706"/>
                  <c:y val="-0.1295491270640006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519170937898959"/>
                      <c:h val="0.244377358490565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ACA2-4E23-AF3D-1050093C4243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CA2-4E23-AF3D-1050093C424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Out!$J$36:$J$37</c:f>
              <c:numCache>
                <c:formatCode>0%</c:formatCode>
                <c:ptCount val="2"/>
                <c:pt idx="0">
                  <c:v>0.2857142857142857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CA2-4E23-AF3D-1050093C424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2881356613329231"/>
          <c:w val="0.69035060091172817"/>
          <c:h val="0.81723773877163353"/>
        </c:manualLayout>
      </c:layout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 sz="1050" b="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44703942693083942"/>
          <c:y val="3.63872570106865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5314340842695276E-2"/>
          <c:y val="4.1996552920733822E-2"/>
          <c:w val="0.93175019187583497"/>
          <c:h val="0.87432941976024292"/>
        </c:manualLayout>
      </c:layout>
      <c:lineChart>
        <c:grouping val="standard"/>
        <c:varyColors val="0"/>
        <c:ser>
          <c:idx val="0"/>
          <c:order val="0"/>
          <c:tx>
            <c:strRef>
              <c:f>Out!$BC$70</c:f>
              <c:strCache>
                <c:ptCount val="1"/>
                <c:pt idx="0">
                  <c:v>Despesas</c:v>
                </c:pt>
              </c:strCache>
            </c:strRef>
          </c:tx>
          <c:spPr>
            <a:ln w="34925" cap="rnd">
              <a:solidFill>
                <a:srgbClr val="FF0101"/>
              </a:solidFill>
              <a:round/>
              <a:headEnd type="none"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Out!$AX$71:$AX$101</c:f>
              <c:numCache>
                <c:formatCode>m/d/yyyy</c:formatCode>
                <c:ptCount val="31"/>
                <c:pt idx="0">
                  <c:v>45566</c:v>
                </c:pt>
                <c:pt idx="1">
                  <c:v>45567</c:v>
                </c:pt>
                <c:pt idx="2">
                  <c:v>45568</c:v>
                </c:pt>
                <c:pt idx="3">
                  <c:v>45569</c:v>
                </c:pt>
                <c:pt idx="4">
                  <c:v>45570</c:v>
                </c:pt>
                <c:pt idx="5">
                  <c:v>45571</c:v>
                </c:pt>
                <c:pt idx="6">
                  <c:v>45572</c:v>
                </c:pt>
                <c:pt idx="7">
                  <c:v>45573</c:v>
                </c:pt>
                <c:pt idx="8">
                  <c:v>45574</c:v>
                </c:pt>
                <c:pt idx="9">
                  <c:v>45575</c:v>
                </c:pt>
                <c:pt idx="10">
                  <c:v>45576</c:v>
                </c:pt>
                <c:pt idx="11">
                  <c:v>45577</c:v>
                </c:pt>
                <c:pt idx="12">
                  <c:v>45578</c:v>
                </c:pt>
                <c:pt idx="13">
                  <c:v>45579</c:v>
                </c:pt>
                <c:pt idx="14">
                  <c:v>45580</c:v>
                </c:pt>
                <c:pt idx="15">
                  <c:v>45581</c:v>
                </c:pt>
                <c:pt idx="16">
                  <c:v>45582</c:v>
                </c:pt>
                <c:pt idx="17">
                  <c:v>45583</c:v>
                </c:pt>
                <c:pt idx="18">
                  <c:v>45584</c:v>
                </c:pt>
                <c:pt idx="19">
                  <c:v>45585</c:v>
                </c:pt>
                <c:pt idx="20">
                  <c:v>45586</c:v>
                </c:pt>
                <c:pt idx="21">
                  <c:v>45587</c:v>
                </c:pt>
                <c:pt idx="22">
                  <c:v>45588</c:v>
                </c:pt>
                <c:pt idx="23">
                  <c:v>45589</c:v>
                </c:pt>
                <c:pt idx="24">
                  <c:v>45590</c:v>
                </c:pt>
                <c:pt idx="25">
                  <c:v>45591</c:v>
                </c:pt>
                <c:pt idx="26">
                  <c:v>45592</c:v>
                </c:pt>
                <c:pt idx="27">
                  <c:v>45593</c:v>
                </c:pt>
                <c:pt idx="28">
                  <c:v>45594</c:v>
                </c:pt>
                <c:pt idx="29">
                  <c:v>45595</c:v>
                </c:pt>
                <c:pt idx="30">
                  <c:v>45596</c:v>
                </c:pt>
              </c:numCache>
            </c:numRef>
          </c:cat>
          <c:val>
            <c:numRef>
              <c:f>Out!$BC$71:$BC$101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600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3000</c:v>
                </c:pt>
                <c:pt idx="17">
                  <c:v>500</c:v>
                </c:pt>
                <c:pt idx="18">
                  <c:v>90</c:v>
                </c:pt>
                <c:pt idx="19">
                  <c:v>0</c:v>
                </c:pt>
                <c:pt idx="20">
                  <c:v>0</c:v>
                </c:pt>
                <c:pt idx="21">
                  <c:v>20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1000</c:v>
                </c:pt>
                <c:pt idx="26">
                  <c:v>95</c:v>
                </c:pt>
                <c:pt idx="27">
                  <c:v>0</c:v>
                </c:pt>
                <c:pt idx="28">
                  <c:v>0</c:v>
                </c:pt>
                <c:pt idx="29">
                  <c:v>685</c:v>
                </c:pt>
                <c:pt idx="30">
                  <c:v>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3C6-4D30-B8FA-35D0218DFC3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25166575"/>
        <c:axId val="825168975"/>
      </c:lineChart>
      <c:dateAx>
        <c:axId val="825166575"/>
        <c:scaling>
          <c:orientation val="minMax"/>
        </c:scaling>
        <c:delete val="0"/>
        <c:axPos val="b"/>
        <c:numFmt formatCode="dd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accent1">
                <a:lumMod val="40000"/>
                <a:lumOff val="60000"/>
                <a:alpha val="2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25168975"/>
        <c:crosses val="autoZero"/>
        <c:auto val="0"/>
        <c:lblOffset val="100"/>
        <c:baseTimeUnit val="days"/>
        <c:majorUnit val="1"/>
        <c:majorTimeUnit val="days"/>
      </c:dateAx>
      <c:valAx>
        <c:axId val="82516897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825166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6165645180955E-2"/>
          <c:y val="0.19202261794313227"/>
          <c:w val="0.656529219264956"/>
          <c:h val="0.69327020145255092"/>
        </c:manualLayout>
      </c:layout>
      <c:doughnutChart>
        <c:varyColors val="1"/>
        <c:ser>
          <c:idx val="0"/>
          <c:order val="0"/>
          <c:spPr>
            <a:solidFill>
              <a:srgbClr val="002060"/>
            </a:solidFill>
            <a:ln>
              <a:noFill/>
            </a:ln>
          </c:spPr>
          <c:dPt>
            <c:idx val="0"/>
            <c:bubble3D val="0"/>
            <c:spPr>
              <a:solidFill>
                <a:srgbClr val="FF010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883-4252-AFBE-7AC6D36F58D0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883-4252-AFBE-7AC6D36F58D0}"/>
              </c:ext>
            </c:extLst>
          </c:dPt>
          <c:dLbls>
            <c:dLbl>
              <c:idx val="0"/>
              <c:layout>
                <c:manualLayout>
                  <c:x val="0.22777055680674674"/>
                  <c:y val="-0.5524150750249184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51070336391435"/>
                      <c:h val="0.3468055555555555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2883-4252-AFBE-7AC6D36F58D0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883-4252-AFBE-7AC6D36F58D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Out!$K$36:$K$37</c:f>
              <c:numCache>
                <c:formatCode>0%</c:formatCode>
                <c:ptCount val="2"/>
                <c:pt idx="0">
                  <c:v>0.7142857142857143</c:v>
                </c:pt>
                <c:pt idx="1">
                  <c:v>0.2857142857142857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883-4252-AFBE-7AC6D36F58D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242177336528582"/>
          <c:y val="3.0122141672064721E-2"/>
          <c:w val="0.26331402487732514"/>
          <c:h val="0.96206863656164754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explosion val="1"/>
          <c:dPt>
            <c:idx val="0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CB68-417D-B78C-E077C4950785}"/>
              </c:ext>
            </c:extLst>
          </c:dPt>
          <c:dPt>
            <c:idx val="1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CB68-417D-B78C-E077C4950785}"/>
              </c:ext>
            </c:extLst>
          </c:dPt>
          <c:dPt>
            <c:idx val="2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CB68-417D-B78C-E077C4950785}"/>
              </c:ext>
            </c:extLst>
          </c:dPt>
          <c:dPt>
            <c:idx val="3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CB68-417D-B78C-E077C4950785}"/>
              </c:ext>
            </c:extLst>
          </c:dPt>
          <c:dPt>
            <c:idx val="4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CB68-417D-B78C-E077C4950785}"/>
              </c:ext>
            </c:extLst>
          </c:dPt>
          <c:dPt>
            <c:idx val="5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CB68-417D-B78C-E077C4950785}"/>
              </c:ext>
            </c:extLst>
          </c:dPt>
          <c:dPt>
            <c:idx val="6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CB68-417D-B78C-E077C4950785}"/>
              </c:ext>
            </c:extLst>
          </c:dPt>
          <c:dPt>
            <c:idx val="7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CB68-417D-B78C-E077C4950785}"/>
              </c:ext>
            </c:extLst>
          </c:dPt>
          <c:dLbls>
            <c:delete val="1"/>
          </c:dLbls>
          <c:cat>
            <c:strRef>
              <c:f>Out!$C$46:$C$53</c:f>
              <c:strCache>
                <c:ptCount val="8"/>
                <c:pt idx="0">
                  <c:v>Financiamento Carro</c:v>
                </c:pt>
                <c:pt idx="1">
                  <c:v>Empréstimo Estudantil</c:v>
                </c:pt>
                <c:pt idx="2">
                  <c:v>Cartão de Crédito</c:v>
                </c:pt>
                <c:pt idx="3">
                  <c:v>Financiamento Apto</c:v>
                </c:pt>
                <c:pt idx="4">
                  <c:v>Consórcio</c:v>
                </c:pt>
                <c:pt idx="5">
                  <c:v>Empréstimo</c:v>
                </c:pt>
                <c:pt idx="6">
                  <c:v>Agiota</c:v>
                </c:pt>
                <c:pt idx="7">
                  <c:v>Financiamento Lote</c:v>
                </c:pt>
              </c:strCache>
            </c:strRef>
          </c:cat>
          <c:val>
            <c:numRef>
              <c:f>Out!$F$46:$F$53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500</c:v>
                </c:pt>
                <c:pt idx="2">
                  <c:v>900</c:v>
                </c:pt>
                <c:pt idx="3">
                  <c:v>0</c:v>
                </c:pt>
                <c:pt idx="4">
                  <c:v>300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CB68-417D-B78C-E077C4950785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7623188405797102"/>
          <c:y val="1.7393804182001999E-2"/>
          <c:w val="0.22948853132488875"/>
          <c:h val="0.959738174930938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705945452470614"/>
          <c:y val="9.5110029115732311E-3"/>
          <c:w val="0.25867013579824261"/>
          <c:h val="0.96555183581780313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4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027-4999-BBF7-0FB0388B45D7}"/>
              </c:ext>
            </c:extLst>
          </c:dPt>
          <c:dPt>
            <c:idx val="1"/>
            <c:bubble3D val="0"/>
            <c:spPr>
              <a:solidFill>
                <a:schemeClr val="accent4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027-4999-BBF7-0FB0388B45D7}"/>
              </c:ext>
            </c:extLst>
          </c:dPt>
          <c:dPt>
            <c:idx val="2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F027-4999-BBF7-0FB0388B45D7}"/>
              </c:ext>
            </c:extLst>
          </c:dPt>
          <c:dPt>
            <c:idx val="3"/>
            <c:bubble3D val="0"/>
            <c:spPr>
              <a:solidFill>
                <a:schemeClr val="accent4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F027-4999-BBF7-0FB0388B45D7}"/>
              </c:ext>
            </c:extLst>
          </c:dPt>
          <c:dPt>
            <c:idx val="4"/>
            <c:bubble3D val="0"/>
            <c:spPr>
              <a:solidFill>
                <a:schemeClr val="accent4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F027-4999-BBF7-0FB0388B45D7}"/>
              </c:ext>
            </c:extLst>
          </c:dPt>
          <c:dPt>
            <c:idx val="5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F027-4999-BBF7-0FB0388B45D7}"/>
              </c:ext>
            </c:extLst>
          </c:dPt>
          <c:dPt>
            <c:idx val="6"/>
            <c:bubble3D val="0"/>
            <c:spPr>
              <a:solidFill>
                <a:schemeClr val="accent4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F027-4999-BBF7-0FB0388B45D7}"/>
              </c:ext>
            </c:extLst>
          </c:dPt>
          <c:dPt>
            <c:idx val="7"/>
            <c:bubble3D val="0"/>
            <c:spPr>
              <a:solidFill>
                <a:schemeClr val="accent4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F027-4999-BBF7-0FB0388B45D7}"/>
              </c:ext>
            </c:extLst>
          </c:dPt>
          <c:cat>
            <c:strRef>
              <c:f>Out!$C$59:$C$66</c:f>
              <c:strCache>
                <c:ptCount val="8"/>
                <c:pt idx="0">
                  <c:v>Reserva de Emergência</c:v>
                </c:pt>
                <c:pt idx="1">
                  <c:v>Previdência</c:v>
                </c:pt>
                <c:pt idx="2">
                  <c:v>Ações</c:v>
                </c:pt>
                <c:pt idx="3">
                  <c:v>Fundos Imobiliários</c:v>
                </c:pt>
                <c:pt idx="4">
                  <c:v>Renda Fixa</c:v>
                </c:pt>
                <c:pt idx="5">
                  <c:v>CDB Bradesco</c:v>
                </c:pt>
                <c:pt idx="6">
                  <c:v>CDB Itaú</c:v>
                </c:pt>
                <c:pt idx="7">
                  <c:v>Imóveis</c:v>
                </c:pt>
              </c:strCache>
            </c:strRef>
          </c:cat>
          <c:val>
            <c:numRef>
              <c:f>Out!$F$59:$F$66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440</c:v>
                </c:pt>
                <c:pt idx="6">
                  <c:v>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027-4999-BBF7-0FB0388B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6231884057971013"/>
          <c:y val="8.3542898639669527E-3"/>
          <c:w val="0.23391733424626271"/>
          <c:h val="0.979138420686510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7223570563865302"/>
          <c:y val="3.1653605576882966E-2"/>
          <c:w val="0.32500897833372938"/>
          <c:h val="0.93602338853550782"/>
        </c:manualLayout>
      </c:layout>
      <c:doughnutChart>
        <c:varyColors val="1"/>
        <c:ser>
          <c:idx val="0"/>
          <c:order val="0"/>
          <c:spPr>
            <a:ln>
              <a:noFill/>
            </a:ln>
            <a:scene3d>
              <a:camera prst="orthographicFront"/>
              <a:lightRig rig="threePt" dir="t"/>
            </a:scene3d>
            <a:sp3d>
              <a:bevelB prst="angle"/>
            </a:sp3d>
          </c:spPr>
          <c:dPt>
            <c:idx val="0"/>
            <c:bubble3D val="0"/>
            <c:spPr>
              <a:solidFill>
                <a:schemeClr val="accent6">
                  <a:shade val="45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1-3051-440B-A0A2-9A7B940AEBD0}"/>
              </c:ext>
            </c:extLst>
          </c:dPt>
          <c:dPt>
            <c:idx val="1"/>
            <c:bubble3D val="0"/>
            <c:spPr>
              <a:solidFill>
                <a:schemeClr val="accent6">
                  <a:shade val="61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3-3051-440B-A0A2-9A7B940AEBD0}"/>
              </c:ext>
            </c:extLst>
          </c:dPt>
          <c:dPt>
            <c:idx val="2"/>
            <c:bubble3D val="0"/>
            <c:spPr>
              <a:solidFill>
                <a:schemeClr val="accent6">
                  <a:shade val="7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5-3051-440B-A0A2-9A7B940AEBD0}"/>
              </c:ext>
            </c:extLst>
          </c:dPt>
          <c:dPt>
            <c:idx val="3"/>
            <c:bubble3D val="0"/>
            <c:spPr>
              <a:solidFill>
                <a:schemeClr val="accent6">
                  <a:shade val="9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7-3051-440B-A0A2-9A7B940AEBD0}"/>
              </c:ext>
            </c:extLst>
          </c:dPt>
          <c:dPt>
            <c:idx val="4"/>
            <c:bubble3D val="0"/>
            <c:spPr>
              <a:solidFill>
                <a:schemeClr val="accent6">
                  <a:tint val="93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9-3051-440B-A0A2-9A7B940AEBD0}"/>
              </c:ext>
            </c:extLst>
          </c:dPt>
          <c:dPt>
            <c:idx val="5"/>
            <c:bubble3D val="0"/>
            <c:spPr>
              <a:solidFill>
                <a:schemeClr val="accent6">
                  <a:tint val="77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B-3051-440B-A0A2-9A7B940AEBD0}"/>
              </c:ext>
            </c:extLst>
          </c:dPt>
          <c:dPt>
            <c:idx val="6"/>
            <c:bubble3D val="0"/>
            <c:spPr>
              <a:solidFill>
                <a:schemeClr val="accent6">
                  <a:tint val="6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D-3051-440B-A0A2-9A7B940AEBD0}"/>
              </c:ext>
            </c:extLst>
          </c:dPt>
          <c:dPt>
            <c:idx val="7"/>
            <c:bubble3D val="0"/>
            <c:spPr>
              <a:solidFill>
                <a:schemeClr val="accent6">
                  <a:tint val="4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F-3051-440B-A0A2-9A7B940AEBD0}"/>
              </c:ext>
            </c:extLst>
          </c:dPt>
          <c:cat>
            <c:strRef>
              <c:f>Nov!$C$12:$C$19</c:f>
              <c:strCache>
                <c:ptCount val="8"/>
                <c:pt idx="0">
                  <c:v>Salário</c:v>
                </c:pt>
                <c:pt idx="1">
                  <c:v>Salário Cônjuge</c:v>
                </c:pt>
                <c:pt idx="2">
                  <c:v>Dividendos</c:v>
                </c:pt>
                <c:pt idx="3">
                  <c:v>Reembolsos</c:v>
                </c:pt>
                <c:pt idx="4">
                  <c:v>Presentes Receitas</c:v>
                </c:pt>
                <c:pt idx="5">
                  <c:v>Aluguéis</c:v>
                </c:pt>
                <c:pt idx="6">
                  <c:v>Juros</c:v>
                </c:pt>
                <c:pt idx="7">
                  <c:v>Renda Extra</c:v>
                </c:pt>
              </c:strCache>
            </c:strRef>
          </c:cat>
          <c:val>
            <c:numRef>
              <c:f>Nov!$F$12:$F$19</c:f>
              <c:numCache>
                <c:formatCode>"R$"#,##0_);\("R$"#,##0\)</c:formatCode>
                <c:ptCount val="8"/>
                <c:pt idx="0">
                  <c:v>5000</c:v>
                </c:pt>
                <c:pt idx="1">
                  <c:v>3500</c:v>
                </c:pt>
                <c:pt idx="2">
                  <c:v>250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1400</c:v>
                </c:pt>
                <c:pt idx="7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3051-440B-A0A2-9A7B940AEB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6.3165115037925018E-2"/>
          <c:y val="1.9322793854613631E-2"/>
          <c:w val="0.19929101969817412"/>
          <c:h val="0.945496498598128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"/>
          <c:y val="0.12552873844423082"/>
          <c:w val="0.73594310063860779"/>
          <c:h val="0.8744712615557691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0101">
                <a:alpha val="55000"/>
              </a:srgbClr>
            </a:solidFill>
            <a:ln w="28575">
              <a:solidFill>
                <a:srgbClr val="FF0101"/>
              </a:solidFill>
            </a:ln>
            <a:effectLst/>
          </c:spPr>
          <c:invertIfNegative val="0"/>
          <c:cat>
            <c:strRef>
              <c:f>Nov!$C$25:$C$40</c:f>
              <c:strCache>
                <c:ptCount val="16"/>
                <c:pt idx="0">
                  <c:v>Casa</c:v>
                </c:pt>
                <c:pt idx="1">
                  <c:v>Transporte</c:v>
                </c:pt>
                <c:pt idx="2">
                  <c:v>Alimentação</c:v>
                </c:pt>
                <c:pt idx="3">
                  <c:v>Utilidades</c:v>
                </c:pt>
                <c:pt idx="4">
                  <c:v>Seguro</c:v>
                </c:pt>
                <c:pt idx="5">
                  <c:v>Educação</c:v>
                </c:pt>
                <c:pt idx="6">
                  <c:v>Entretenimento</c:v>
                </c:pt>
                <c:pt idx="7">
                  <c:v>Roupas</c:v>
                </c:pt>
                <c:pt idx="8">
                  <c:v>Cuidados Pessoais</c:v>
                </c:pt>
                <c:pt idx="9">
                  <c:v>Presentes</c:v>
                </c:pt>
                <c:pt idx="10">
                  <c:v>Doações</c:v>
                </c:pt>
                <c:pt idx="11">
                  <c:v>Lazer</c:v>
                </c:pt>
                <c:pt idx="12">
                  <c:v>Animal de Estimação</c:v>
                </c:pt>
                <c:pt idx="13">
                  <c:v>Viagens</c:v>
                </c:pt>
                <c:pt idx="14">
                  <c:v>Streaming</c:v>
                </c:pt>
                <c:pt idx="15">
                  <c:v>Videogame</c:v>
                </c:pt>
              </c:strCache>
            </c:strRef>
          </c:cat>
          <c:val>
            <c:numRef>
              <c:f>Nov!$F$25:$F$40</c:f>
              <c:numCache>
                <c:formatCode>"R$"#,##0_);\("R$"#,##0\)</c:formatCode>
                <c:ptCount val="16"/>
                <c:pt idx="0">
                  <c:v>200</c:v>
                </c:pt>
                <c:pt idx="1">
                  <c:v>0</c:v>
                </c:pt>
                <c:pt idx="2">
                  <c:v>715</c:v>
                </c:pt>
                <c:pt idx="3">
                  <c:v>0</c:v>
                </c:pt>
                <c:pt idx="4">
                  <c:v>0</c:v>
                </c:pt>
                <c:pt idx="5">
                  <c:v>95</c:v>
                </c:pt>
                <c:pt idx="6">
                  <c:v>3000</c:v>
                </c:pt>
                <c:pt idx="7">
                  <c:v>500</c:v>
                </c:pt>
                <c:pt idx="8">
                  <c:v>0</c:v>
                </c:pt>
                <c:pt idx="9">
                  <c:v>48</c:v>
                </c:pt>
                <c:pt idx="10">
                  <c:v>20</c:v>
                </c:pt>
                <c:pt idx="11">
                  <c:v>90</c:v>
                </c:pt>
                <c:pt idx="12">
                  <c:v>1000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29-4B64-8508-363942D1D6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35257872"/>
        <c:axId val="535258352"/>
      </c:barChart>
      <c:valAx>
        <c:axId val="535258352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R$&quot;#,##0_);\(&quot;R$&quot;#,##0\)" sourceLinked="1"/>
        <c:majorTickMark val="none"/>
        <c:minorTickMark val="none"/>
        <c:tickLblPos val="nextTo"/>
        <c:crossAx val="535257872"/>
        <c:crosses val="autoZero"/>
        <c:crossBetween val="between"/>
      </c:valAx>
      <c:catAx>
        <c:axId val="53525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35258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8201430335298327"/>
          <c:w val="0.59222745352707196"/>
          <c:h val="0.76403761306382678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CD154E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CF1-4000-BD1A-8FD40477AFF7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CF1-4000-BD1A-8FD40477AFF7}"/>
              </c:ext>
            </c:extLst>
          </c:dPt>
          <c:dLbls>
            <c:dLbl>
              <c:idx val="0"/>
              <c:layout>
                <c:manualLayout>
                  <c:x val="0.10380103904537706"/>
                  <c:y val="-0.1295491270640006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519170937898959"/>
                      <c:h val="0.244377358490565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BCF1-4000-BD1A-8FD40477AFF7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CF1-4000-BD1A-8FD40477AFF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Nov!$J$36:$J$37</c:f>
              <c:numCache>
                <c:formatCode>0%</c:formatCode>
                <c:ptCount val="2"/>
                <c:pt idx="0">
                  <c:v>0.2857142857142857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CF1-4000-BD1A-8FD40477AFF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2881356613329231"/>
          <c:w val="0.69035060091172817"/>
          <c:h val="0.81723773877163353"/>
        </c:manualLayout>
      </c:layout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 sz="1050" b="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44703942693083942"/>
          <c:y val="3.63872570106865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5314340842695276E-2"/>
          <c:y val="4.1996552920733822E-2"/>
          <c:w val="0.93175019187583497"/>
          <c:h val="0.87432941976024292"/>
        </c:manualLayout>
      </c:layout>
      <c:lineChart>
        <c:grouping val="standard"/>
        <c:varyColors val="0"/>
        <c:ser>
          <c:idx val="0"/>
          <c:order val="0"/>
          <c:tx>
            <c:strRef>
              <c:f>Nov!$BC$70</c:f>
              <c:strCache>
                <c:ptCount val="1"/>
                <c:pt idx="0">
                  <c:v>Despesas</c:v>
                </c:pt>
              </c:strCache>
            </c:strRef>
          </c:tx>
          <c:spPr>
            <a:ln w="34925" cap="rnd">
              <a:solidFill>
                <a:srgbClr val="FF0101"/>
              </a:solidFill>
              <a:round/>
              <a:headEnd type="none"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Nov!$AX$71:$AX$101</c:f>
              <c:numCache>
                <c:formatCode>m/d/yyyy</c:formatCode>
                <c:ptCount val="31"/>
                <c:pt idx="0">
                  <c:v>45597</c:v>
                </c:pt>
                <c:pt idx="1">
                  <c:v>45598</c:v>
                </c:pt>
                <c:pt idx="2">
                  <c:v>45599</c:v>
                </c:pt>
                <c:pt idx="3">
                  <c:v>45600</c:v>
                </c:pt>
                <c:pt idx="4">
                  <c:v>45601</c:v>
                </c:pt>
                <c:pt idx="5">
                  <c:v>45602</c:v>
                </c:pt>
                <c:pt idx="6">
                  <c:v>45603</c:v>
                </c:pt>
                <c:pt idx="7">
                  <c:v>45604</c:v>
                </c:pt>
                <c:pt idx="8">
                  <c:v>45605</c:v>
                </c:pt>
                <c:pt idx="9">
                  <c:v>45606</c:v>
                </c:pt>
                <c:pt idx="10">
                  <c:v>45607</c:v>
                </c:pt>
                <c:pt idx="11">
                  <c:v>45608</c:v>
                </c:pt>
                <c:pt idx="12">
                  <c:v>45609</c:v>
                </c:pt>
                <c:pt idx="13">
                  <c:v>45610</c:v>
                </c:pt>
                <c:pt idx="14">
                  <c:v>45611</c:v>
                </c:pt>
                <c:pt idx="15">
                  <c:v>45612</c:v>
                </c:pt>
                <c:pt idx="16">
                  <c:v>45613</c:v>
                </c:pt>
                <c:pt idx="17">
                  <c:v>45614</c:v>
                </c:pt>
                <c:pt idx="18">
                  <c:v>45615</c:v>
                </c:pt>
                <c:pt idx="19">
                  <c:v>45616</c:v>
                </c:pt>
                <c:pt idx="20">
                  <c:v>45617</c:v>
                </c:pt>
                <c:pt idx="21">
                  <c:v>45618</c:v>
                </c:pt>
                <c:pt idx="22">
                  <c:v>45619</c:v>
                </c:pt>
                <c:pt idx="23">
                  <c:v>45620</c:v>
                </c:pt>
                <c:pt idx="24">
                  <c:v>45621</c:v>
                </c:pt>
                <c:pt idx="25">
                  <c:v>45622</c:v>
                </c:pt>
                <c:pt idx="26">
                  <c:v>45623</c:v>
                </c:pt>
                <c:pt idx="27">
                  <c:v>45624</c:v>
                </c:pt>
                <c:pt idx="28">
                  <c:v>45625</c:v>
                </c:pt>
                <c:pt idx="29">
                  <c:v>45626</c:v>
                </c:pt>
                <c:pt idx="30">
                  <c:v>45627</c:v>
                </c:pt>
              </c:numCache>
            </c:numRef>
          </c:cat>
          <c:val>
            <c:numRef>
              <c:f>Nov!$BC$71:$BC$101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3000</c:v>
                </c:pt>
                <c:pt idx="17">
                  <c:v>500</c:v>
                </c:pt>
                <c:pt idx="18">
                  <c:v>90</c:v>
                </c:pt>
                <c:pt idx="19">
                  <c:v>0</c:v>
                </c:pt>
                <c:pt idx="20">
                  <c:v>0</c:v>
                </c:pt>
                <c:pt idx="21">
                  <c:v>20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1000</c:v>
                </c:pt>
                <c:pt idx="26">
                  <c:v>95</c:v>
                </c:pt>
                <c:pt idx="27">
                  <c:v>0</c:v>
                </c:pt>
                <c:pt idx="28">
                  <c:v>0</c:v>
                </c:pt>
                <c:pt idx="29">
                  <c:v>685</c:v>
                </c:pt>
                <c:pt idx="30">
                  <c:v>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7F4-49AA-A68F-3F5B08FAE54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25166575"/>
        <c:axId val="825168975"/>
      </c:lineChart>
      <c:dateAx>
        <c:axId val="825166575"/>
        <c:scaling>
          <c:orientation val="minMax"/>
        </c:scaling>
        <c:delete val="0"/>
        <c:axPos val="b"/>
        <c:numFmt formatCode="dd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accent1">
                <a:lumMod val="40000"/>
                <a:lumOff val="60000"/>
                <a:alpha val="2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25168975"/>
        <c:crosses val="autoZero"/>
        <c:auto val="0"/>
        <c:lblOffset val="100"/>
        <c:baseTimeUnit val="days"/>
        <c:majorUnit val="1"/>
        <c:majorTimeUnit val="days"/>
      </c:dateAx>
      <c:valAx>
        <c:axId val="82516897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825166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6165645180955E-2"/>
          <c:y val="0.19202261794313227"/>
          <c:w val="0.656529219264956"/>
          <c:h val="0.69327020145255092"/>
        </c:manualLayout>
      </c:layout>
      <c:doughnutChart>
        <c:varyColors val="1"/>
        <c:ser>
          <c:idx val="0"/>
          <c:order val="0"/>
          <c:spPr>
            <a:solidFill>
              <a:srgbClr val="002060"/>
            </a:solidFill>
            <a:ln>
              <a:noFill/>
            </a:ln>
          </c:spPr>
          <c:dPt>
            <c:idx val="0"/>
            <c:bubble3D val="0"/>
            <c:spPr>
              <a:solidFill>
                <a:srgbClr val="FF010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4F6E-42A2-8644-055C335E12A6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4F6E-42A2-8644-055C335E12A6}"/>
              </c:ext>
            </c:extLst>
          </c:dPt>
          <c:dLbls>
            <c:dLbl>
              <c:idx val="0"/>
              <c:layout>
                <c:manualLayout>
                  <c:x val="0.22777055680674674"/>
                  <c:y val="-0.5524150750249184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51070336391435"/>
                      <c:h val="0.3468055555555555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4F6E-42A2-8644-055C335E12A6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F6E-42A2-8644-055C335E12A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Nov!$K$36:$K$37</c:f>
              <c:numCache>
                <c:formatCode>0%</c:formatCode>
                <c:ptCount val="2"/>
                <c:pt idx="0">
                  <c:v>0.7142857142857143</c:v>
                </c:pt>
                <c:pt idx="1">
                  <c:v>0.2857142857142857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F6E-42A2-8644-055C335E12A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242177336528582"/>
          <c:y val="3.0122141672064721E-2"/>
          <c:w val="0.26331402487732514"/>
          <c:h val="0.96206863656164754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explosion val="1"/>
          <c:dPt>
            <c:idx val="0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C4A-446A-99F6-FAD0726CA072}"/>
              </c:ext>
            </c:extLst>
          </c:dPt>
          <c:dPt>
            <c:idx val="1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C4A-446A-99F6-FAD0726CA072}"/>
              </c:ext>
            </c:extLst>
          </c:dPt>
          <c:dPt>
            <c:idx val="2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FC4A-446A-99F6-FAD0726CA072}"/>
              </c:ext>
            </c:extLst>
          </c:dPt>
          <c:dPt>
            <c:idx val="3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FC4A-446A-99F6-FAD0726CA072}"/>
              </c:ext>
            </c:extLst>
          </c:dPt>
          <c:dPt>
            <c:idx val="4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FC4A-446A-99F6-FAD0726CA072}"/>
              </c:ext>
            </c:extLst>
          </c:dPt>
          <c:dPt>
            <c:idx val="5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FC4A-446A-99F6-FAD0726CA072}"/>
              </c:ext>
            </c:extLst>
          </c:dPt>
          <c:dPt>
            <c:idx val="6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FC4A-446A-99F6-FAD0726CA072}"/>
              </c:ext>
            </c:extLst>
          </c:dPt>
          <c:dPt>
            <c:idx val="7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FC4A-446A-99F6-FAD0726CA072}"/>
              </c:ext>
            </c:extLst>
          </c:dPt>
          <c:dLbls>
            <c:delete val="1"/>
          </c:dLbls>
          <c:cat>
            <c:strRef>
              <c:f>Nov!$C$46:$C$53</c:f>
              <c:strCache>
                <c:ptCount val="8"/>
                <c:pt idx="0">
                  <c:v>Financiamento Carro</c:v>
                </c:pt>
                <c:pt idx="1">
                  <c:v>Empréstimo Estudantil</c:v>
                </c:pt>
                <c:pt idx="2">
                  <c:v>Cartão de Crédito</c:v>
                </c:pt>
                <c:pt idx="3">
                  <c:v>Financiamento Apto</c:v>
                </c:pt>
                <c:pt idx="4">
                  <c:v>Consórcio</c:v>
                </c:pt>
                <c:pt idx="5">
                  <c:v>Empréstimo</c:v>
                </c:pt>
                <c:pt idx="6">
                  <c:v>Agiota</c:v>
                </c:pt>
                <c:pt idx="7">
                  <c:v>Financiamento Lote</c:v>
                </c:pt>
              </c:strCache>
            </c:strRef>
          </c:cat>
          <c:val>
            <c:numRef>
              <c:f>Nov!$F$46:$F$53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500</c:v>
                </c:pt>
                <c:pt idx="2">
                  <c:v>900</c:v>
                </c:pt>
                <c:pt idx="3">
                  <c:v>0</c:v>
                </c:pt>
                <c:pt idx="4">
                  <c:v>300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C4A-446A-99F6-FAD0726CA072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7623188405797102"/>
          <c:y val="1.7393804182001999E-2"/>
          <c:w val="0.22948853132488875"/>
          <c:h val="0.959738174930938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705945452470614"/>
          <c:y val="9.5110029115732311E-3"/>
          <c:w val="0.25867013579824261"/>
          <c:h val="0.96555183581780313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4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ADF-460C-8BE7-6380894605AE}"/>
              </c:ext>
            </c:extLst>
          </c:dPt>
          <c:dPt>
            <c:idx val="1"/>
            <c:bubble3D val="0"/>
            <c:spPr>
              <a:solidFill>
                <a:schemeClr val="accent4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ADF-460C-8BE7-6380894605AE}"/>
              </c:ext>
            </c:extLst>
          </c:dPt>
          <c:dPt>
            <c:idx val="2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ADF-460C-8BE7-6380894605AE}"/>
              </c:ext>
            </c:extLst>
          </c:dPt>
          <c:dPt>
            <c:idx val="3"/>
            <c:bubble3D val="0"/>
            <c:spPr>
              <a:solidFill>
                <a:schemeClr val="accent4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ADF-460C-8BE7-6380894605AE}"/>
              </c:ext>
            </c:extLst>
          </c:dPt>
          <c:dPt>
            <c:idx val="4"/>
            <c:bubble3D val="0"/>
            <c:spPr>
              <a:solidFill>
                <a:schemeClr val="accent4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ADF-460C-8BE7-6380894605AE}"/>
              </c:ext>
            </c:extLst>
          </c:dPt>
          <c:dPt>
            <c:idx val="5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ADF-460C-8BE7-6380894605AE}"/>
              </c:ext>
            </c:extLst>
          </c:dPt>
          <c:dPt>
            <c:idx val="6"/>
            <c:bubble3D val="0"/>
            <c:spPr>
              <a:solidFill>
                <a:schemeClr val="accent4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ADF-460C-8BE7-6380894605AE}"/>
              </c:ext>
            </c:extLst>
          </c:dPt>
          <c:dPt>
            <c:idx val="7"/>
            <c:bubble3D val="0"/>
            <c:spPr>
              <a:solidFill>
                <a:schemeClr val="accent4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ADF-460C-8BE7-6380894605AE}"/>
              </c:ext>
            </c:extLst>
          </c:dPt>
          <c:cat>
            <c:strRef>
              <c:f>Nov!$C$59:$C$66</c:f>
              <c:strCache>
                <c:ptCount val="8"/>
                <c:pt idx="0">
                  <c:v>Reserva de Emergência</c:v>
                </c:pt>
                <c:pt idx="1">
                  <c:v>Previdência</c:v>
                </c:pt>
                <c:pt idx="2">
                  <c:v>Ações</c:v>
                </c:pt>
                <c:pt idx="3">
                  <c:v>Fundos Imobiliários</c:v>
                </c:pt>
                <c:pt idx="4">
                  <c:v>Renda Fixa</c:v>
                </c:pt>
                <c:pt idx="5">
                  <c:v>CDB Bradesco</c:v>
                </c:pt>
                <c:pt idx="6">
                  <c:v>CDB Itaú</c:v>
                </c:pt>
                <c:pt idx="7">
                  <c:v>Imóveis</c:v>
                </c:pt>
              </c:strCache>
            </c:strRef>
          </c:cat>
          <c:val>
            <c:numRef>
              <c:f>Nov!$F$59:$F$66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1500</c:v>
                </c:pt>
                <c:pt idx="6">
                  <c:v>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ADF-460C-8BE7-638089460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6231884057971013"/>
          <c:y val="8.3542898639669527E-3"/>
          <c:w val="0.23391733424626271"/>
          <c:h val="0.979138420686510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7223570563865302"/>
          <c:y val="3.1653605576882966E-2"/>
          <c:w val="0.32500897833372938"/>
          <c:h val="0.93602338853550782"/>
        </c:manualLayout>
      </c:layout>
      <c:doughnutChart>
        <c:varyColors val="1"/>
        <c:ser>
          <c:idx val="0"/>
          <c:order val="0"/>
          <c:spPr>
            <a:ln>
              <a:noFill/>
            </a:ln>
            <a:scene3d>
              <a:camera prst="orthographicFront"/>
              <a:lightRig rig="threePt" dir="t"/>
            </a:scene3d>
            <a:sp3d>
              <a:bevelB prst="angle"/>
            </a:sp3d>
          </c:spPr>
          <c:dPt>
            <c:idx val="0"/>
            <c:bubble3D val="0"/>
            <c:spPr>
              <a:solidFill>
                <a:schemeClr val="accent6">
                  <a:shade val="45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1-5FBF-45BF-BF4C-90A927BBED35}"/>
              </c:ext>
            </c:extLst>
          </c:dPt>
          <c:dPt>
            <c:idx val="1"/>
            <c:bubble3D val="0"/>
            <c:spPr>
              <a:solidFill>
                <a:schemeClr val="accent6">
                  <a:shade val="61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3-5FBF-45BF-BF4C-90A927BBED35}"/>
              </c:ext>
            </c:extLst>
          </c:dPt>
          <c:dPt>
            <c:idx val="2"/>
            <c:bubble3D val="0"/>
            <c:spPr>
              <a:solidFill>
                <a:schemeClr val="accent6">
                  <a:shade val="7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5-5FBF-45BF-BF4C-90A927BBED35}"/>
              </c:ext>
            </c:extLst>
          </c:dPt>
          <c:dPt>
            <c:idx val="3"/>
            <c:bubble3D val="0"/>
            <c:spPr>
              <a:solidFill>
                <a:schemeClr val="accent6">
                  <a:shade val="9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7-5FBF-45BF-BF4C-90A927BBED35}"/>
              </c:ext>
            </c:extLst>
          </c:dPt>
          <c:dPt>
            <c:idx val="4"/>
            <c:bubble3D val="0"/>
            <c:spPr>
              <a:solidFill>
                <a:schemeClr val="accent6">
                  <a:tint val="93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9-5FBF-45BF-BF4C-90A927BBED35}"/>
              </c:ext>
            </c:extLst>
          </c:dPt>
          <c:dPt>
            <c:idx val="5"/>
            <c:bubble3D val="0"/>
            <c:spPr>
              <a:solidFill>
                <a:schemeClr val="accent6">
                  <a:tint val="77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B-5FBF-45BF-BF4C-90A927BBED35}"/>
              </c:ext>
            </c:extLst>
          </c:dPt>
          <c:dPt>
            <c:idx val="6"/>
            <c:bubble3D val="0"/>
            <c:spPr>
              <a:solidFill>
                <a:schemeClr val="accent6">
                  <a:tint val="62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D-5FBF-45BF-BF4C-90A927BBED35}"/>
              </c:ext>
            </c:extLst>
          </c:dPt>
          <c:dPt>
            <c:idx val="7"/>
            <c:bubble3D val="0"/>
            <c:spPr>
              <a:solidFill>
                <a:schemeClr val="accent6">
                  <a:tint val="46000"/>
                </a:schemeClr>
              </a:solidFill>
              <a:ln w="19050"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B prst="angle"/>
              </a:sp3d>
            </c:spPr>
            <c:extLst>
              <c:ext xmlns:c16="http://schemas.microsoft.com/office/drawing/2014/chart" uri="{C3380CC4-5D6E-409C-BE32-E72D297353CC}">
                <c16:uniqueId val="{0000000F-5FBF-45BF-BF4C-90A927BBED35}"/>
              </c:ext>
            </c:extLst>
          </c:dPt>
          <c:cat>
            <c:strRef>
              <c:f>Dez!$C$12:$C$19</c:f>
              <c:strCache>
                <c:ptCount val="8"/>
                <c:pt idx="0">
                  <c:v>Salário</c:v>
                </c:pt>
                <c:pt idx="1">
                  <c:v>Salário Cônjuge</c:v>
                </c:pt>
                <c:pt idx="2">
                  <c:v>Dividendos</c:v>
                </c:pt>
                <c:pt idx="3">
                  <c:v>Reembolsos</c:v>
                </c:pt>
                <c:pt idx="4">
                  <c:v>Presentes Receitas</c:v>
                </c:pt>
                <c:pt idx="5">
                  <c:v>Aluguéis</c:v>
                </c:pt>
                <c:pt idx="6">
                  <c:v>Juros</c:v>
                </c:pt>
                <c:pt idx="7">
                  <c:v>Renda Extra</c:v>
                </c:pt>
              </c:strCache>
            </c:strRef>
          </c:cat>
          <c:val>
            <c:numRef>
              <c:f>Dez!$F$12:$F$19</c:f>
              <c:numCache>
                <c:formatCode>"R$"#,##0_);\("R$"#,##0\)</c:formatCode>
                <c:ptCount val="8"/>
                <c:pt idx="0">
                  <c:v>5000</c:v>
                </c:pt>
                <c:pt idx="1">
                  <c:v>3500</c:v>
                </c:pt>
                <c:pt idx="2">
                  <c:v>250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1400</c:v>
                </c:pt>
                <c:pt idx="7">
                  <c:v>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FBF-45BF-BF4C-90A927BBED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6.3165115037925018E-2"/>
          <c:y val="1.9322793854613631E-2"/>
          <c:w val="0.19929101969817412"/>
          <c:h val="0.9454964985981282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"/>
          <c:y val="0.12552873844423082"/>
          <c:w val="0.73594310063860779"/>
          <c:h val="0.87447126155576915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FF0101">
                <a:alpha val="55000"/>
              </a:srgbClr>
            </a:solidFill>
            <a:ln w="28575">
              <a:solidFill>
                <a:srgbClr val="FF0101"/>
              </a:solidFill>
            </a:ln>
            <a:effectLst/>
          </c:spPr>
          <c:invertIfNegative val="0"/>
          <c:cat>
            <c:strRef>
              <c:f>Dez!$C$25:$C$40</c:f>
              <c:strCache>
                <c:ptCount val="16"/>
                <c:pt idx="0">
                  <c:v>Casa</c:v>
                </c:pt>
                <c:pt idx="1">
                  <c:v>Transporte</c:v>
                </c:pt>
                <c:pt idx="2">
                  <c:v>Alimentação</c:v>
                </c:pt>
                <c:pt idx="3">
                  <c:v>Utilidades</c:v>
                </c:pt>
                <c:pt idx="4">
                  <c:v>Seguro</c:v>
                </c:pt>
                <c:pt idx="5">
                  <c:v>Educação</c:v>
                </c:pt>
                <c:pt idx="6">
                  <c:v>Entretenimento</c:v>
                </c:pt>
                <c:pt idx="7">
                  <c:v>Roupas</c:v>
                </c:pt>
                <c:pt idx="8">
                  <c:v>Cuidados Pessoais</c:v>
                </c:pt>
                <c:pt idx="9">
                  <c:v>Presentes</c:v>
                </c:pt>
                <c:pt idx="10">
                  <c:v>Doações</c:v>
                </c:pt>
                <c:pt idx="11">
                  <c:v>Lazer</c:v>
                </c:pt>
                <c:pt idx="12">
                  <c:v>Animal de Estimação</c:v>
                </c:pt>
                <c:pt idx="13">
                  <c:v>Viagens</c:v>
                </c:pt>
                <c:pt idx="14">
                  <c:v>Streaming</c:v>
                </c:pt>
                <c:pt idx="15">
                  <c:v>Videogame</c:v>
                </c:pt>
              </c:strCache>
            </c:strRef>
          </c:cat>
          <c:val>
            <c:numRef>
              <c:f>Dez!$F$25:$F$40</c:f>
              <c:numCache>
                <c:formatCode>"R$"#,##0_);\("R$"#,##0\)</c:formatCode>
                <c:ptCount val="16"/>
                <c:pt idx="0">
                  <c:v>200</c:v>
                </c:pt>
                <c:pt idx="1">
                  <c:v>0</c:v>
                </c:pt>
                <c:pt idx="2">
                  <c:v>715</c:v>
                </c:pt>
                <c:pt idx="3">
                  <c:v>0</c:v>
                </c:pt>
                <c:pt idx="4">
                  <c:v>0</c:v>
                </c:pt>
                <c:pt idx="5">
                  <c:v>95</c:v>
                </c:pt>
                <c:pt idx="6">
                  <c:v>3000</c:v>
                </c:pt>
                <c:pt idx="7">
                  <c:v>500</c:v>
                </c:pt>
                <c:pt idx="8">
                  <c:v>0</c:v>
                </c:pt>
                <c:pt idx="9">
                  <c:v>48</c:v>
                </c:pt>
                <c:pt idx="10">
                  <c:v>20</c:v>
                </c:pt>
                <c:pt idx="11">
                  <c:v>90</c:v>
                </c:pt>
                <c:pt idx="12">
                  <c:v>2000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A5-4BB8-8C17-ECE25CB44F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535257872"/>
        <c:axId val="535258352"/>
      </c:barChart>
      <c:valAx>
        <c:axId val="535258352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&quot;R$&quot;#,##0_);\(&quot;R$&quot;#,##0\)" sourceLinked="1"/>
        <c:majorTickMark val="none"/>
        <c:minorTickMark val="none"/>
        <c:tickLblPos val="nextTo"/>
        <c:crossAx val="535257872"/>
        <c:crosses val="autoZero"/>
        <c:crossBetween val="between"/>
      </c:valAx>
      <c:catAx>
        <c:axId val="5352578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3525835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8201430335298327"/>
          <c:w val="0.59222745352707196"/>
          <c:h val="0.76403761306382678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rgbClr val="CD154E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ECF-4801-8381-47B96D79C782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ECF-4801-8381-47B96D79C782}"/>
              </c:ext>
            </c:extLst>
          </c:dPt>
          <c:dLbls>
            <c:dLbl>
              <c:idx val="0"/>
              <c:layout>
                <c:manualLayout>
                  <c:x val="0.10380103904537706"/>
                  <c:y val="-0.1295491270640006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rgbClr val="FF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519170937898959"/>
                      <c:h val="0.2443773584905659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7ECF-4801-8381-47B96D79C782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ECF-4801-8381-47B96D79C78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Dez!$J$36:$J$37</c:f>
              <c:numCache>
                <c:formatCode>0%</c:formatCode>
                <c:ptCount val="2"/>
                <c:pt idx="0">
                  <c:v>0.2857142857142857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ECF-4801-8381-47B96D79C78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718045200102196"/>
          <c:y val="0.12881356613329231"/>
          <c:w val="0.69035060091172817"/>
          <c:h val="0.81723773877163353"/>
        </c:manualLayout>
      </c:layout>
      <c:doughnutChart>
        <c:varyColors val="1"/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 sz="1050" b="0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44703942693083942"/>
          <c:y val="3.63872570106865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5314340842695276E-2"/>
          <c:y val="4.1996552920733822E-2"/>
          <c:w val="0.93175019187583497"/>
          <c:h val="0.87432941976024292"/>
        </c:manualLayout>
      </c:layout>
      <c:lineChart>
        <c:grouping val="standard"/>
        <c:varyColors val="0"/>
        <c:ser>
          <c:idx val="0"/>
          <c:order val="0"/>
          <c:tx>
            <c:strRef>
              <c:f>Dez!$BC$70</c:f>
              <c:strCache>
                <c:ptCount val="1"/>
                <c:pt idx="0">
                  <c:v>Despesas</c:v>
                </c:pt>
              </c:strCache>
            </c:strRef>
          </c:tx>
          <c:spPr>
            <a:ln w="34925" cap="rnd">
              <a:solidFill>
                <a:srgbClr val="FF0101"/>
              </a:solidFill>
              <a:round/>
              <a:headEnd type="none"/>
            </a:ln>
            <a:effectLst/>
          </c:spPr>
          <c:marker>
            <c:symbol val="none"/>
          </c:marker>
          <c:dLbls>
            <c:delete val="1"/>
          </c:dLbls>
          <c:cat>
            <c:numRef>
              <c:f>Dez!$AX$71:$AX$101</c:f>
              <c:numCache>
                <c:formatCode>m/d/yyyy</c:formatCode>
                <c:ptCount val="31"/>
                <c:pt idx="0">
                  <c:v>45627</c:v>
                </c:pt>
                <c:pt idx="1">
                  <c:v>45628</c:v>
                </c:pt>
                <c:pt idx="2">
                  <c:v>45629</c:v>
                </c:pt>
                <c:pt idx="3">
                  <c:v>45630</c:v>
                </c:pt>
                <c:pt idx="4">
                  <c:v>45631</c:v>
                </c:pt>
                <c:pt idx="5">
                  <c:v>45632</c:v>
                </c:pt>
                <c:pt idx="6">
                  <c:v>45633</c:v>
                </c:pt>
                <c:pt idx="7">
                  <c:v>45634</c:v>
                </c:pt>
                <c:pt idx="8">
                  <c:v>45635</c:v>
                </c:pt>
                <c:pt idx="9">
                  <c:v>45636</c:v>
                </c:pt>
                <c:pt idx="10">
                  <c:v>45637</c:v>
                </c:pt>
                <c:pt idx="11">
                  <c:v>45638</c:v>
                </c:pt>
                <c:pt idx="12">
                  <c:v>45639</c:v>
                </c:pt>
                <c:pt idx="13">
                  <c:v>45640</c:v>
                </c:pt>
                <c:pt idx="14">
                  <c:v>45641</c:v>
                </c:pt>
                <c:pt idx="15">
                  <c:v>45642</c:v>
                </c:pt>
                <c:pt idx="16">
                  <c:v>45643</c:v>
                </c:pt>
                <c:pt idx="17">
                  <c:v>45644</c:v>
                </c:pt>
                <c:pt idx="18">
                  <c:v>45645</c:v>
                </c:pt>
                <c:pt idx="19">
                  <c:v>45646</c:v>
                </c:pt>
                <c:pt idx="20">
                  <c:v>45647</c:v>
                </c:pt>
                <c:pt idx="21">
                  <c:v>45648</c:v>
                </c:pt>
                <c:pt idx="22">
                  <c:v>45649</c:v>
                </c:pt>
                <c:pt idx="23">
                  <c:v>45650</c:v>
                </c:pt>
                <c:pt idx="24">
                  <c:v>45651</c:v>
                </c:pt>
                <c:pt idx="25">
                  <c:v>45652</c:v>
                </c:pt>
                <c:pt idx="26">
                  <c:v>45653</c:v>
                </c:pt>
                <c:pt idx="27">
                  <c:v>45654</c:v>
                </c:pt>
                <c:pt idx="28">
                  <c:v>45655</c:v>
                </c:pt>
                <c:pt idx="29">
                  <c:v>45656</c:v>
                </c:pt>
                <c:pt idx="30">
                  <c:v>45657</c:v>
                </c:pt>
              </c:numCache>
            </c:numRef>
          </c:cat>
          <c:val>
            <c:numRef>
              <c:f>Dez!$BC$71:$BC$101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200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3000</c:v>
                </c:pt>
                <c:pt idx="17">
                  <c:v>500</c:v>
                </c:pt>
                <c:pt idx="18">
                  <c:v>90</c:v>
                </c:pt>
                <c:pt idx="19">
                  <c:v>0</c:v>
                </c:pt>
                <c:pt idx="20">
                  <c:v>0</c:v>
                </c:pt>
                <c:pt idx="21">
                  <c:v>20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2000</c:v>
                </c:pt>
                <c:pt idx="26">
                  <c:v>95</c:v>
                </c:pt>
                <c:pt idx="27">
                  <c:v>0</c:v>
                </c:pt>
                <c:pt idx="28">
                  <c:v>0</c:v>
                </c:pt>
                <c:pt idx="29">
                  <c:v>685</c:v>
                </c:pt>
                <c:pt idx="30">
                  <c:v>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FF78-4EB4-B583-5AA08E50B91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825166575"/>
        <c:axId val="825168975"/>
      </c:lineChart>
      <c:dateAx>
        <c:axId val="825166575"/>
        <c:scaling>
          <c:orientation val="minMax"/>
        </c:scaling>
        <c:delete val="0"/>
        <c:axPos val="b"/>
        <c:numFmt formatCode="dd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accent1">
                <a:lumMod val="40000"/>
                <a:lumOff val="60000"/>
                <a:alpha val="2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25168975"/>
        <c:crosses val="autoZero"/>
        <c:auto val="0"/>
        <c:lblOffset val="100"/>
        <c:baseTimeUnit val="days"/>
        <c:majorUnit val="1"/>
        <c:majorTimeUnit val="days"/>
      </c:dateAx>
      <c:valAx>
        <c:axId val="825168975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8251665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6165645180955E-2"/>
          <c:y val="0.19202261794313227"/>
          <c:w val="0.656529219264956"/>
          <c:h val="0.69327020145255092"/>
        </c:manualLayout>
      </c:layout>
      <c:doughnutChart>
        <c:varyColors val="1"/>
        <c:ser>
          <c:idx val="0"/>
          <c:order val="0"/>
          <c:spPr>
            <a:solidFill>
              <a:srgbClr val="002060"/>
            </a:solidFill>
            <a:ln>
              <a:noFill/>
            </a:ln>
          </c:spPr>
          <c:dPt>
            <c:idx val="0"/>
            <c:bubble3D val="0"/>
            <c:spPr>
              <a:solidFill>
                <a:srgbClr val="FF010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E93-43A4-B38C-CFBCF5DBF43A}"/>
              </c:ext>
            </c:extLst>
          </c:dPt>
          <c:dPt>
            <c:idx val="1"/>
            <c:bubble3D val="0"/>
            <c:spPr>
              <a:solidFill>
                <a:srgbClr val="002060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E93-43A4-B38C-CFBCF5DBF43A}"/>
              </c:ext>
            </c:extLst>
          </c:dPt>
          <c:dLbls>
            <c:dLbl>
              <c:idx val="0"/>
              <c:layout>
                <c:manualLayout>
                  <c:x val="0.22777055680674674"/>
                  <c:y val="-0.5524150750249184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1951070336391435"/>
                      <c:h val="0.3468055555555555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0E93-43A4-B38C-CFBCF5DBF43A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E93-43A4-B38C-CFBCF5DBF43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FF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Dez!$K$36:$K$37</c:f>
              <c:numCache>
                <c:formatCode>0%</c:formatCode>
                <c:ptCount val="2"/>
                <c:pt idx="0">
                  <c:v>0.7142857142857143</c:v>
                </c:pt>
                <c:pt idx="1">
                  <c:v>0.2857142857142857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E93-43A4-B38C-CFBCF5DBF43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242177336528582"/>
          <c:y val="3.0122141672064721E-2"/>
          <c:w val="0.26331402487732514"/>
          <c:h val="0.96206863656164754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explosion val="1"/>
          <c:dPt>
            <c:idx val="0"/>
            <c:bubble3D val="0"/>
            <c:spPr>
              <a:solidFill>
                <a:schemeClr val="accent5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BC2-41CC-960B-9A10414432F9}"/>
              </c:ext>
            </c:extLst>
          </c:dPt>
          <c:dPt>
            <c:idx val="1"/>
            <c:bubble3D val="0"/>
            <c:spPr>
              <a:solidFill>
                <a:schemeClr val="accent5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BC2-41CC-960B-9A10414432F9}"/>
              </c:ext>
            </c:extLst>
          </c:dPt>
          <c:dPt>
            <c:idx val="2"/>
            <c:bubble3D val="0"/>
            <c:spPr>
              <a:solidFill>
                <a:schemeClr val="accent5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9BC2-41CC-960B-9A10414432F9}"/>
              </c:ext>
            </c:extLst>
          </c:dPt>
          <c:dPt>
            <c:idx val="3"/>
            <c:bubble3D val="0"/>
            <c:spPr>
              <a:solidFill>
                <a:schemeClr val="accent5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9BC2-41CC-960B-9A10414432F9}"/>
              </c:ext>
            </c:extLst>
          </c:dPt>
          <c:dPt>
            <c:idx val="4"/>
            <c:bubble3D val="0"/>
            <c:spPr>
              <a:solidFill>
                <a:schemeClr val="accent5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9BC2-41CC-960B-9A10414432F9}"/>
              </c:ext>
            </c:extLst>
          </c:dPt>
          <c:dPt>
            <c:idx val="5"/>
            <c:bubble3D val="0"/>
            <c:spPr>
              <a:solidFill>
                <a:schemeClr val="accent5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9BC2-41CC-960B-9A10414432F9}"/>
              </c:ext>
            </c:extLst>
          </c:dPt>
          <c:dPt>
            <c:idx val="6"/>
            <c:bubble3D val="0"/>
            <c:spPr>
              <a:solidFill>
                <a:schemeClr val="accent5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9BC2-41CC-960B-9A10414432F9}"/>
              </c:ext>
            </c:extLst>
          </c:dPt>
          <c:dPt>
            <c:idx val="7"/>
            <c:bubble3D val="0"/>
            <c:spPr>
              <a:solidFill>
                <a:schemeClr val="accent5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9BC2-41CC-960B-9A10414432F9}"/>
              </c:ext>
            </c:extLst>
          </c:dPt>
          <c:dLbls>
            <c:delete val="1"/>
          </c:dLbls>
          <c:cat>
            <c:strRef>
              <c:f>Dez!$C$46:$C$53</c:f>
              <c:strCache>
                <c:ptCount val="8"/>
                <c:pt idx="0">
                  <c:v>Financiamento Carro</c:v>
                </c:pt>
                <c:pt idx="1">
                  <c:v>Empréstimo Estudantil</c:v>
                </c:pt>
                <c:pt idx="2">
                  <c:v>Cartão de Crédito</c:v>
                </c:pt>
                <c:pt idx="3">
                  <c:v>Financiamento Apto</c:v>
                </c:pt>
                <c:pt idx="4">
                  <c:v>Consórcio</c:v>
                </c:pt>
                <c:pt idx="5">
                  <c:v>Empréstimo</c:v>
                </c:pt>
                <c:pt idx="6">
                  <c:v>Agiota</c:v>
                </c:pt>
                <c:pt idx="7">
                  <c:v>Financiamento Lote</c:v>
                </c:pt>
              </c:strCache>
            </c:strRef>
          </c:cat>
          <c:val>
            <c:numRef>
              <c:f>Dez!$F$46:$F$53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500</c:v>
                </c:pt>
                <c:pt idx="2">
                  <c:v>900</c:v>
                </c:pt>
                <c:pt idx="3">
                  <c:v>0</c:v>
                </c:pt>
                <c:pt idx="4">
                  <c:v>300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9BC2-41CC-960B-9A10414432F9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7623188405797102"/>
          <c:y val="1.7393804182001999E-2"/>
          <c:w val="0.22948853132488875"/>
          <c:h val="0.959738174930938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3705945452470614"/>
          <c:y val="9.5110029115732311E-3"/>
          <c:w val="0.25867013579824261"/>
          <c:h val="0.96555183581780313"/>
        </c:manualLayout>
      </c:layout>
      <c:doughnutChart>
        <c:varyColors val="1"/>
        <c:ser>
          <c:idx val="0"/>
          <c:order val="0"/>
          <c:spPr>
            <a:ln>
              <a:noFill/>
            </a:ln>
          </c:spPr>
          <c:dPt>
            <c:idx val="0"/>
            <c:bubble3D val="0"/>
            <c:spPr>
              <a:solidFill>
                <a:schemeClr val="accent4">
                  <a:shade val="45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A6F-41FF-A61C-434F5F7D42AE}"/>
              </c:ext>
            </c:extLst>
          </c:dPt>
          <c:dPt>
            <c:idx val="1"/>
            <c:bubble3D val="0"/>
            <c:spPr>
              <a:solidFill>
                <a:schemeClr val="accent4">
                  <a:shade val="61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A6F-41FF-A61C-434F5F7D42AE}"/>
              </c:ext>
            </c:extLst>
          </c:dPt>
          <c:dPt>
            <c:idx val="2"/>
            <c:bubble3D val="0"/>
            <c:spPr>
              <a:solidFill>
                <a:schemeClr val="accent4">
                  <a:shade val="7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A6F-41FF-A61C-434F5F7D42AE}"/>
              </c:ext>
            </c:extLst>
          </c:dPt>
          <c:dPt>
            <c:idx val="3"/>
            <c:bubble3D val="0"/>
            <c:spPr>
              <a:solidFill>
                <a:schemeClr val="accent4">
                  <a:shade val="9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A6F-41FF-A61C-434F5F7D42AE}"/>
              </c:ext>
            </c:extLst>
          </c:dPt>
          <c:dPt>
            <c:idx val="4"/>
            <c:bubble3D val="0"/>
            <c:spPr>
              <a:solidFill>
                <a:schemeClr val="accent4">
                  <a:tint val="93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A6F-41FF-A61C-434F5F7D42AE}"/>
              </c:ext>
            </c:extLst>
          </c:dPt>
          <c:dPt>
            <c:idx val="5"/>
            <c:bubble3D val="0"/>
            <c:spPr>
              <a:solidFill>
                <a:schemeClr val="accent4">
                  <a:tint val="77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A6F-41FF-A61C-434F5F7D42AE}"/>
              </c:ext>
            </c:extLst>
          </c:dPt>
          <c:dPt>
            <c:idx val="6"/>
            <c:bubble3D val="0"/>
            <c:spPr>
              <a:solidFill>
                <a:schemeClr val="accent4">
                  <a:tint val="62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A6F-41FF-A61C-434F5F7D42AE}"/>
              </c:ext>
            </c:extLst>
          </c:dPt>
          <c:dPt>
            <c:idx val="7"/>
            <c:bubble3D val="0"/>
            <c:spPr>
              <a:solidFill>
                <a:schemeClr val="accent4">
                  <a:tint val="46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A6F-41FF-A61C-434F5F7D42AE}"/>
              </c:ext>
            </c:extLst>
          </c:dPt>
          <c:cat>
            <c:strRef>
              <c:f>Dez!$C$59:$C$66</c:f>
              <c:strCache>
                <c:ptCount val="8"/>
                <c:pt idx="0">
                  <c:v>Reserva de Emergência</c:v>
                </c:pt>
                <c:pt idx="1">
                  <c:v>Previdência</c:v>
                </c:pt>
                <c:pt idx="2">
                  <c:v>Ações</c:v>
                </c:pt>
                <c:pt idx="3">
                  <c:v>Fundos Imobiliários</c:v>
                </c:pt>
                <c:pt idx="4">
                  <c:v>Renda Fixa</c:v>
                </c:pt>
                <c:pt idx="5">
                  <c:v>CDB Bradesco</c:v>
                </c:pt>
                <c:pt idx="6">
                  <c:v>CDB Itaú</c:v>
                </c:pt>
                <c:pt idx="7">
                  <c:v>Imóveis</c:v>
                </c:pt>
              </c:strCache>
            </c:strRef>
          </c:cat>
          <c:val>
            <c:numRef>
              <c:f>Dez!$F$59:$F$66</c:f>
              <c:numCache>
                <c:formatCode>"R$"#,##0_);\("R$"#,##0\)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440</c:v>
                </c:pt>
                <c:pt idx="6">
                  <c:v>0</c:v>
                </c:pt>
                <c:pt idx="7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A6F-41FF-A61C-434F5F7D42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9"/>
      </c:doughnutChart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.16231884057971013"/>
          <c:y val="8.3542898639669527E-3"/>
          <c:w val="0.23391733424626271"/>
          <c:h val="0.979138420686510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bg1"/>
          </a:solidFill>
        </a:defRPr>
      </a:pPr>
      <a:endParaRPr lang="pt-B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1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2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28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9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3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3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7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3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4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45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4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5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53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5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9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6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6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6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7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68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69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7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5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7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77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7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3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8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85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8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1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9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93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9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9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10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0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10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7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108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85">
  <cs:axisTitle>
    <cs:lnRef idx="0"/>
    <cs:fillRef idx="0"/>
    <cs:effectRef idx="0"/>
    <cs:fontRef idx="minor">
      <a:schemeClr val="lt1"/>
    </cs:fontRef>
    <cs:defRPr sz="900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categoryAxis>
  <cs:chartArea>
    <cs:lnRef idx="0">
      <cs:styleClr val="0"/>
    </cs:lnRef>
    <cs:fillRef idx="0">
      <cs:styleClr val="0"/>
    </cs:fillRef>
    <cs:effectRef idx="0"/>
    <cs:fontRef idx="minor">
      <a:schemeClr val="lt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tx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>
  <cs:dataPoint3D>
    <cs:lnRef idx="0">
      <cs:styleClr val="auto"/>
    </cs:lnRef>
    <cs:fillRef idx="0"/>
    <cs:effectRef idx="0"/>
    <cs:fontRef idx="minor">
      <a:schemeClr val="lt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lt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40000"/>
            <a:lumOff val="60000"/>
            <a:alpha val="25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lt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 cap="flat" cmpd="sng" algn="ctr">
        <a:gradFill>
          <a:gsLst>
            <a:gs pos="0">
              <a:schemeClr val="lt1"/>
            </a:gs>
            <a:gs pos="5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lt1"/>
    </cs:fontRef>
  </cs:floor>
  <cs:gridlineMaj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ajor>
  <cs:gridlineMin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hiLoLine>
  <cs:leader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lt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lt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  <cs:bodyPr/>
  </cs:valueAxis>
  <cs:wall>
    <cs:lnRef idx="0"/>
    <cs:fillRef idx="0"/>
    <cs:effectRef idx="0"/>
    <cs:fontRef idx="minor">
      <a:schemeClr val="lt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85">
  <cs:axisTitle>
    <cs:lnRef idx="0"/>
    <cs:fillRef idx="0"/>
    <cs:effectRef idx="0"/>
    <cs:fontRef idx="minor">
      <a:schemeClr val="lt1"/>
    </cs:fontRef>
    <cs:defRPr sz="900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categoryAxis>
  <cs:chartArea>
    <cs:lnRef idx="0">
      <cs:styleClr val="0"/>
    </cs:lnRef>
    <cs:fillRef idx="0">
      <cs:styleClr val="0"/>
    </cs:fillRef>
    <cs:effectRef idx="0"/>
    <cs:fontRef idx="minor">
      <a:schemeClr val="lt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tx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>
  <cs:dataPoint3D>
    <cs:lnRef idx="0">
      <cs:styleClr val="auto"/>
    </cs:lnRef>
    <cs:fillRef idx="0"/>
    <cs:effectRef idx="0"/>
    <cs:fontRef idx="minor">
      <a:schemeClr val="lt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lt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40000"/>
            <a:lumOff val="60000"/>
            <a:alpha val="25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lt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 cap="flat" cmpd="sng" algn="ctr">
        <a:gradFill>
          <a:gsLst>
            <a:gs pos="0">
              <a:schemeClr val="lt1"/>
            </a:gs>
            <a:gs pos="5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lt1"/>
    </cs:fontRef>
  </cs:floor>
  <cs:gridlineMaj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ajor>
  <cs:gridlineMin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hiLoLine>
  <cs:leader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lt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lt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  <cs:bodyPr/>
  </cs:valueAxis>
  <cs:wall>
    <cs:lnRef idx="0"/>
    <cs:fillRef idx="0"/>
    <cs:effectRef idx="0"/>
    <cs:fontRef idx="minor">
      <a:schemeClr val="lt1"/>
    </cs:fontRef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85">
  <cs:axisTitle>
    <cs:lnRef idx="0"/>
    <cs:fillRef idx="0"/>
    <cs:effectRef idx="0"/>
    <cs:fontRef idx="minor">
      <a:schemeClr val="lt1"/>
    </cs:fontRef>
    <cs:defRPr sz="900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categoryAxis>
  <cs:chartArea>
    <cs:lnRef idx="0">
      <cs:styleClr val="0"/>
    </cs:lnRef>
    <cs:fillRef idx="0">
      <cs:styleClr val="0"/>
    </cs:fillRef>
    <cs:effectRef idx="0"/>
    <cs:fontRef idx="minor">
      <a:schemeClr val="lt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tx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>
  <cs:dataPoint3D>
    <cs:lnRef idx="0">
      <cs:styleClr val="auto"/>
    </cs:lnRef>
    <cs:fillRef idx="0"/>
    <cs:effectRef idx="0"/>
    <cs:fontRef idx="minor">
      <a:schemeClr val="lt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lt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40000"/>
            <a:lumOff val="60000"/>
            <a:alpha val="25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lt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 cap="flat" cmpd="sng" algn="ctr">
        <a:gradFill>
          <a:gsLst>
            <a:gs pos="0">
              <a:schemeClr val="lt1"/>
            </a:gs>
            <a:gs pos="5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lt1"/>
    </cs:fontRef>
  </cs:floor>
  <cs:gridlineMaj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ajor>
  <cs:gridlineMin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hiLoLine>
  <cs:leader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lt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lt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  <cs:bodyPr/>
  </cs:valueAxis>
  <cs:wall>
    <cs:lnRef idx="0"/>
    <cs:fillRef idx="0"/>
    <cs:effectRef idx="0"/>
    <cs:fontRef idx="minor">
      <a:schemeClr val="lt1"/>
    </cs:fontRef>
  </cs:wall>
</cs:chartStyle>
</file>

<file path=xl/charts/style3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85">
  <cs:axisTitle>
    <cs:lnRef idx="0"/>
    <cs:fillRef idx="0"/>
    <cs:effectRef idx="0"/>
    <cs:fontRef idx="minor">
      <a:schemeClr val="lt1"/>
    </cs:fontRef>
    <cs:defRPr sz="900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categoryAxis>
  <cs:chartArea>
    <cs:lnRef idx="0">
      <cs:styleClr val="0"/>
    </cs:lnRef>
    <cs:fillRef idx="0">
      <cs:styleClr val="0"/>
    </cs:fillRef>
    <cs:effectRef idx="0"/>
    <cs:fontRef idx="minor">
      <a:schemeClr val="lt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tx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>
  <cs:dataPoint3D>
    <cs:lnRef idx="0">
      <cs:styleClr val="auto"/>
    </cs:lnRef>
    <cs:fillRef idx="0"/>
    <cs:effectRef idx="0"/>
    <cs:fontRef idx="minor">
      <a:schemeClr val="lt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lt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40000"/>
            <a:lumOff val="60000"/>
            <a:alpha val="25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lt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 cap="flat" cmpd="sng" algn="ctr">
        <a:gradFill>
          <a:gsLst>
            <a:gs pos="0">
              <a:schemeClr val="lt1"/>
            </a:gs>
            <a:gs pos="5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lt1"/>
    </cs:fontRef>
  </cs:floor>
  <cs:gridlineMaj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ajor>
  <cs:gridlineMin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hiLoLine>
  <cs:leader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lt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lt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  <cs:bodyPr/>
  </cs:valueAxis>
  <cs:wall>
    <cs:lnRef idx="0"/>
    <cs:fillRef idx="0"/>
    <cs:effectRef idx="0"/>
    <cs:fontRef idx="minor">
      <a:schemeClr val="lt1"/>
    </cs:fontRef>
  </cs:wall>
</cs:chartStyle>
</file>

<file path=xl/charts/style4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285">
  <cs:axisTitle>
    <cs:lnRef idx="0"/>
    <cs:fillRef idx="0"/>
    <cs:effectRef idx="0"/>
    <cs:fontRef idx="minor">
      <a:schemeClr val="lt1"/>
    </cs:fontRef>
    <cs:defRPr sz="900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categoryAxis>
  <cs:chartArea>
    <cs:lnRef idx="0">
      <cs:styleClr val="0"/>
    </cs:lnRef>
    <cs:fillRef idx="0">
      <cs:styleClr val="0"/>
    </cs:fillRef>
    <cs:effectRef idx="0"/>
    <cs:fontRef idx="minor">
      <a:schemeClr val="lt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tx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>
  <cs:dataPoint3D>
    <cs:lnRef idx="0">
      <cs:styleClr val="auto"/>
    </cs:lnRef>
    <cs:fillRef idx="0"/>
    <cs:effectRef idx="0"/>
    <cs:fontRef idx="minor">
      <a:schemeClr val="lt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lt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40000"/>
            <a:lumOff val="60000"/>
            <a:alpha val="25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lt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 cap="flat" cmpd="sng" algn="ctr">
        <a:gradFill>
          <a:gsLst>
            <a:gs pos="0">
              <a:schemeClr val="lt1"/>
            </a:gs>
            <a:gs pos="5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lt1"/>
    </cs:fontRef>
  </cs:floor>
  <cs:gridlineMaj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ajor>
  <cs:gridlineMin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hiLoLine>
  <cs:leader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lt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lt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  <cs:bodyPr/>
  </cs:valueAxis>
  <cs:wall>
    <cs:lnRef idx="0"/>
    <cs:fillRef idx="0"/>
    <cs:effectRef idx="0"/>
    <cs:fontRef idx="minor">
      <a:schemeClr val="lt1"/>
    </cs:fontRef>
  </cs:wall>
</cs:chartStyle>
</file>

<file path=xl/charts/style5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7.xml><?xml version="1.0" encoding="utf-8"?>
<cs:chartStyle xmlns:cs="http://schemas.microsoft.com/office/drawing/2012/chartStyle" xmlns:a="http://schemas.openxmlformats.org/drawingml/2006/main" id="285">
  <cs:axisTitle>
    <cs:lnRef idx="0"/>
    <cs:fillRef idx="0"/>
    <cs:effectRef idx="0"/>
    <cs:fontRef idx="minor">
      <a:schemeClr val="lt1"/>
    </cs:fontRef>
    <cs:defRPr sz="900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categoryAxis>
  <cs:chartArea>
    <cs:lnRef idx="0">
      <cs:styleClr val="0"/>
    </cs:lnRef>
    <cs:fillRef idx="0">
      <cs:styleClr val="0"/>
    </cs:fillRef>
    <cs:effectRef idx="0"/>
    <cs:fontRef idx="minor">
      <a:schemeClr val="lt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tx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>
  <cs:dataPoint3D>
    <cs:lnRef idx="0">
      <cs:styleClr val="auto"/>
    </cs:lnRef>
    <cs:fillRef idx="0"/>
    <cs:effectRef idx="0"/>
    <cs:fontRef idx="minor">
      <a:schemeClr val="lt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lt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40000"/>
            <a:lumOff val="60000"/>
            <a:alpha val="25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lt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 cap="flat" cmpd="sng" algn="ctr">
        <a:gradFill>
          <a:gsLst>
            <a:gs pos="0">
              <a:schemeClr val="lt1"/>
            </a:gs>
            <a:gs pos="5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lt1"/>
    </cs:fontRef>
  </cs:floor>
  <cs:gridlineMaj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ajor>
  <cs:gridlineMin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hiLoLine>
  <cs:leader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lt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lt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  <cs:bodyPr/>
  </cs:valueAxis>
  <cs:wall>
    <cs:lnRef idx="0"/>
    <cs:fillRef idx="0"/>
    <cs:effectRef idx="0"/>
    <cs:fontRef idx="minor">
      <a:schemeClr val="lt1"/>
    </cs:fontRef>
  </cs:wall>
</cs:chartStyle>
</file>

<file path=xl/charts/style5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5.xml><?xml version="1.0" encoding="utf-8"?>
<cs:chartStyle xmlns:cs="http://schemas.microsoft.com/office/drawing/2012/chartStyle" xmlns:a="http://schemas.openxmlformats.org/drawingml/2006/main" id="285">
  <cs:axisTitle>
    <cs:lnRef idx="0"/>
    <cs:fillRef idx="0"/>
    <cs:effectRef idx="0"/>
    <cs:fontRef idx="minor">
      <a:schemeClr val="lt1"/>
    </cs:fontRef>
    <cs:defRPr sz="900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categoryAxis>
  <cs:chartArea>
    <cs:lnRef idx="0">
      <cs:styleClr val="0"/>
    </cs:lnRef>
    <cs:fillRef idx="0">
      <cs:styleClr val="0"/>
    </cs:fillRef>
    <cs:effectRef idx="0"/>
    <cs:fontRef idx="minor">
      <a:schemeClr val="lt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tx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>
  <cs:dataPoint3D>
    <cs:lnRef idx="0">
      <cs:styleClr val="auto"/>
    </cs:lnRef>
    <cs:fillRef idx="0"/>
    <cs:effectRef idx="0"/>
    <cs:fontRef idx="minor">
      <a:schemeClr val="lt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lt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40000"/>
            <a:lumOff val="60000"/>
            <a:alpha val="25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lt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 cap="flat" cmpd="sng" algn="ctr">
        <a:gradFill>
          <a:gsLst>
            <a:gs pos="0">
              <a:schemeClr val="lt1"/>
            </a:gs>
            <a:gs pos="5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lt1"/>
    </cs:fontRef>
  </cs:floor>
  <cs:gridlineMaj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ajor>
  <cs:gridlineMin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hiLoLine>
  <cs:leader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lt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lt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  <cs:bodyPr/>
  </cs:valueAxis>
  <cs:wall>
    <cs:lnRef idx="0"/>
    <cs:fillRef idx="0"/>
    <cs:effectRef idx="0"/>
    <cs:fontRef idx="minor">
      <a:schemeClr val="lt1"/>
    </cs:fontRef>
  </cs:wall>
</cs:chartStyle>
</file>

<file path=xl/charts/style6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0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3.xml><?xml version="1.0" encoding="utf-8"?>
<cs:chartStyle xmlns:cs="http://schemas.microsoft.com/office/drawing/2012/chartStyle" xmlns:a="http://schemas.openxmlformats.org/drawingml/2006/main" id="285">
  <cs:axisTitle>
    <cs:lnRef idx="0"/>
    <cs:fillRef idx="0"/>
    <cs:effectRef idx="0"/>
    <cs:fontRef idx="minor">
      <a:schemeClr val="lt1"/>
    </cs:fontRef>
    <cs:defRPr sz="900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categoryAxis>
  <cs:chartArea>
    <cs:lnRef idx="0">
      <cs:styleClr val="0"/>
    </cs:lnRef>
    <cs:fillRef idx="0">
      <cs:styleClr val="0"/>
    </cs:fillRef>
    <cs:effectRef idx="0"/>
    <cs:fontRef idx="minor">
      <a:schemeClr val="lt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tx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>
  <cs:dataPoint3D>
    <cs:lnRef idx="0">
      <cs:styleClr val="auto"/>
    </cs:lnRef>
    <cs:fillRef idx="0"/>
    <cs:effectRef idx="0"/>
    <cs:fontRef idx="minor">
      <a:schemeClr val="lt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lt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40000"/>
            <a:lumOff val="60000"/>
            <a:alpha val="25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lt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 cap="flat" cmpd="sng" algn="ctr">
        <a:gradFill>
          <a:gsLst>
            <a:gs pos="0">
              <a:schemeClr val="lt1"/>
            </a:gs>
            <a:gs pos="5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lt1"/>
    </cs:fontRef>
  </cs:floor>
  <cs:gridlineMaj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ajor>
  <cs:gridlineMin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hiLoLine>
  <cs:leader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lt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lt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  <cs:bodyPr/>
  </cs:valueAxis>
  <cs:wall>
    <cs:lnRef idx="0"/>
    <cs:fillRef idx="0"/>
    <cs:effectRef idx="0"/>
    <cs:fontRef idx="minor">
      <a:schemeClr val="lt1"/>
    </cs:fontRef>
  </cs:wall>
</cs:chartStyle>
</file>

<file path=xl/charts/style7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1.xml><?xml version="1.0" encoding="utf-8"?>
<cs:chartStyle xmlns:cs="http://schemas.microsoft.com/office/drawing/2012/chartStyle" xmlns:a="http://schemas.openxmlformats.org/drawingml/2006/main" id="285">
  <cs:axisTitle>
    <cs:lnRef idx="0"/>
    <cs:fillRef idx="0"/>
    <cs:effectRef idx="0"/>
    <cs:fontRef idx="minor">
      <a:schemeClr val="lt1"/>
    </cs:fontRef>
    <cs:defRPr sz="900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categoryAxis>
  <cs:chartArea>
    <cs:lnRef idx="0">
      <cs:styleClr val="0"/>
    </cs:lnRef>
    <cs:fillRef idx="0">
      <cs:styleClr val="0"/>
    </cs:fillRef>
    <cs:effectRef idx="0"/>
    <cs:fontRef idx="minor">
      <a:schemeClr val="lt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tx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>
  <cs:dataPoint3D>
    <cs:lnRef idx="0">
      <cs:styleClr val="auto"/>
    </cs:lnRef>
    <cs:fillRef idx="0"/>
    <cs:effectRef idx="0"/>
    <cs:fontRef idx="minor">
      <a:schemeClr val="lt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lt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40000"/>
            <a:lumOff val="60000"/>
            <a:alpha val="25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lt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 cap="flat" cmpd="sng" algn="ctr">
        <a:gradFill>
          <a:gsLst>
            <a:gs pos="0">
              <a:schemeClr val="lt1"/>
            </a:gs>
            <a:gs pos="5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lt1"/>
    </cs:fontRef>
  </cs:floor>
  <cs:gridlineMaj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ajor>
  <cs:gridlineMin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hiLoLine>
  <cs:leader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lt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lt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  <cs:bodyPr/>
  </cs:valueAxis>
  <cs:wall>
    <cs:lnRef idx="0"/>
    <cs:fillRef idx="0"/>
    <cs:effectRef idx="0"/>
    <cs:fontRef idx="minor">
      <a:schemeClr val="lt1"/>
    </cs:fontRef>
  </cs:wall>
</cs:chartStyle>
</file>

<file path=xl/charts/style8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9.xml><?xml version="1.0" encoding="utf-8"?>
<cs:chartStyle xmlns:cs="http://schemas.microsoft.com/office/drawing/2012/chartStyle" xmlns:a="http://schemas.openxmlformats.org/drawingml/2006/main" id="285">
  <cs:axisTitle>
    <cs:lnRef idx="0"/>
    <cs:fillRef idx="0"/>
    <cs:effectRef idx="0"/>
    <cs:fontRef idx="minor">
      <a:schemeClr val="lt1"/>
    </cs:fontRef>
    <cs:defRPr sz="900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categoryAxis>
  <cs:chartArea>
    <cs:lnRef idx="0">
      <cs:styleClr val="0"/>
    </cs:lnRef>
    <cs:fillRef idx="0">
      <cs:styleClr val="0"/>
    </cs:fillRef>
    <cs:effectRef idx="0"/>
    <cs:fontRef idx="minor">
      <a:schemeClr val="lt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tx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>
  <cs:dataPoint3D>
    <cs:lnRef idx="0">
      <cs:styleClr val="auto"/>
    </cs:lnRef>
    <cs:fillRef idx="0"/>
    <cs:effectRef idx="0"/>
    <cs:fontRef idx="minor">
      <a:schemeClr val="lt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lt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40000"/>
            <a:lumOff val="60000"/>
            <a:alpha val="25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lt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 cap="flat" cmpd="sng" algn="ctr">
        <a:gradFill>
          <a:gsLst>
            <a:gs pos="0">
              <a:schemeClr val="lt1"/>
            </a:gs>
            <a:gs pos="5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lt1"/>
    </cs:fontRef>
  </cs:floor>
  <cs:gridlineMaj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ajor>
  <cs:gridlineMin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hiLoLine>
  <cs:leader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lt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lt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  <cs:bodyPr/>
  </cs:valueAxis>
  <cs:wall>
    <cs:lnRef idx="0"/>
    <cs:fillRef idx="0"/>
    <cs:effectRef idx="0"/>
    <cs:fontRef idx="minor">
      <a:schemeClr val="lt1"/>
    </cs:fontRef>
  </cs:wall>
</cs:chartStyle>
</file>

<file path=xl/charts/style9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7.xml><?xml version="1.0" encoding="utf-8"?>
<cs:chartStyle xmlns:cs="http://schemas.microsoft.com/office/drawing/2012/chartStyle" xmlns:a="http://schemas.openxmlformats.org/drawingml/2006/main" id="285">
  <cs:axisTitle>
    <cs:lnRef idx="0"/>
    <cs:fillRef idx="0"/>
    <cs:effectRef idx="0"/>
    <cs:fontRef idx="minor">
      <a:schemeClr val="lt1"/>
    </cs:fontRef>
    <cs:defRPr sz="900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categoryAxis>
  <cs:chartArea>
    <cs:lnRef idx="0">
      <cs:styleClr val="0"/>
    </cs:lnRef>
    <cs:fillRef idx="0">
      <cs:styleClr val="0"/>
    </cs:fillRef>
    <cs:effectRef idx="0"/>
    <cs:fontRef idx="minor">
      <a:schemeClr val="lt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tx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>
  <cs:dataPoint3D>
    <cs:lnRef idx="0">
      <cs:styleClr val="auto"/>
    </cs:lnRef>
    <cs:fillRef idx="0"/>
    <cs:effectRef idx="0"/>
    <cs:fontRef idx="minor">
      <a:schemeClr val="lt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lt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40000"/>
            <a:lumOff val="60000"/>
            <a:alpha val="25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lt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 cap="flat" cmpd="sng" algn="ctr">
        <a:gradFill>
          <a:gsLst>
            <a:gs pos="0">
              <a:schemeClr val="lt1"/>
            </a:gs>
            <a:gs pos="5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lt1"/>
    </cs:fontRef>
  </cs:floor>
  <cs:gridlineMaj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ajor>
  <cs:gridlineMin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hiLoLine>
  <cs:leader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lt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lt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  <cs:bodyPr/>
  </cs:valueAxis>
  <cs:wall>
    <cs:lnRef idx="0"/>
    <cs:fillRef idx="0"/>
    <cs:effectRef idx="0"/>
    <cs:fontRef idx="minor">
      <a:schemeClr val="lt1"/>
    </cs:fontRef>
  </cs:wall>
</cs:chartStyle>
</file>

<file path=xl/charts/style9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5.xml><?xml version="1.0" encoding="utf-8"?>
<cs:chartStyle xmlns:cs="http://schemas.microsoft.com/office/drawing/2012/chartStyle" xmlns:a="http://schemas.openxmlformats.org/drawingml/2006/main" id="285">
  <cs:axisTitle>
    <cs:lnRef idx="0"/>
    <cs:fillRef idx="0"/>
    <cs:effectRef idx="0"/>
    <cs:fontRef idx="minor">
      <a:schemeClr val="lt1"/>
    </cs:fontRef>
    <cs:defRPr sz="900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categoryAxis>
  <cs:chartArea>
    <cs:lnRef idx="0">
      <cs:styleClr val="0"/>
    </cs:lnRef>
    <cs:fillRef idx="0">
      <cs:styleClr val="0"/>
    </cs:fillRef>
    <cs:effectRef idx="0"/>
    <cs:fontRef idx="minor">
      <a:schemeClr val="lt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/>
    <cs:fontRef idx="minor">
      <a:schemeClr val="tx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>
  <cs:dataPoint3D>
    <cs:lnRef idx="0">
      <cs:styleClr val="auto"/>
    </cs:lnRef>
    <cs:fillRef idx="0"/>
    <cs:effectRef idx="0"/>
    <cs:fontRef idx="minor">
      <a:schemeClr val="lt1"/>
    </cs:fontRef>
    <cs:spPr>
      <a:gradFill>
        <a:gsLst>
          <a:gs pos="0">
            <a:schemeClr val="lt1">
              <a:alpha val="50000"/>
            </a:schemeClr>
          </a:gs>
          <a:gs pos="100000">
            <a:schemeClr val="lt1">
              <a:alpha val="0"/>
            </a:schemeClr>
          </a:gs>
        </a:gsLst>
        <a:lin ang="5400000" scaled="0"/>
      </a:gradFill>
      <a:ln>
        <a:solidFill>
          <a:schemeClr val="phClr"/>
        </a:solidFill>
      </a:ln>
      <a:effectLst>
        <a:innerShdw dist="38100" dir="16200000">
          <a:schemeClr val="lt1"/>
        </a:innerShdw>
      </a:effectLst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lt1"/>
    </cs:fontRef>
    <cs:spPr>
      <a:ln w="34925" cap="rnd">
        <a:solidFill>
          <a:schemeClr val="lt1"/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lt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40000"/>
            <a:lumOff val="60000"/>
            <a:alpha val="25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lt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 cap="flat" cmpd="sng" algn="ctr">
        <a:gradFill>
          <a:gsLst>
            <a:gs pos="0">
              <a:schemeClr val="lt1"/>
            </a:gs>
            <a:gs pos="50000">
              <a:schemeClr val="lt1">
                <a:alpha val="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lt1"/>
    </cs:fontRef>
  </cs:floor>
  <cs:gridlineMaj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ajor>
  <cs:gridlineMinor>
    <cs:lnRef idx="0">
      <cs:styleClr val="0"/>
    </cs:lnRef>
    <cs:fillRef idx="0"/>
    <cs:effectRef idx="0"/>
    <cs:fontRef idx="minor">
      <a:schemeClr val="lt1"/>
    </cs:fontRef>
    <cs:spPr>
      <a:ln>
        <a:solidFill>
          <a:schemeClr val="phClr">
            <a:lumMod val="40000"/>
            <a:lumOff val="60000"/>
            <a:alpha val="25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hiLoLine>
  <cs:leader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9525" cap="flat" cmpd="sng" algn="ctr">
        <a:solidFill>
          <a:schemeClr val="phClr">
            <a:lumMod val="40000"/>
            <a:lumOff val="60000"/>
            <a:alpha val="25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lt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lt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  <cs:bodyPr/>
  </cs:valueAxis>
  <cs:wall>
    <cs:lnRef idx="0"/>
    <cs:fillRef idx="0"/>
    <cs:effectRef idx="0"/>
    <cs:fontRef idx="minor">
      <a:schemeClr val="lt1"/>
    </cs:fontRef>
  </cs:wall>
</cs:chartStyle>
</file>

<file path=xl/charts/style10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Fev!A1"/><Relationship Id="rId13" Type="http://schemas.openxmlformats.org/officeDocument/2006/relationships/hyperlink" Target="#Ago!A1"/><Relationship Id="rId18" Type="http://schemas.openxmlformats.org/officeDocument/2006/relationships/hyperlink" Target="#Or&#231;amento!A1"/><Relationship Id="rId3" Type="http://schemas.openxmlformats.org/officeDocument/2006/relationships/chart" Target="../charts/chart3.xml"/><Relationship Id="rId21" Type="http://schemas.openxmlformats.org/officeDocument/2006/relationships/chart" Target="../charts/chart5.xml"/><Relationship Id="rId7" Type="http://schemas.openxmlformats.org/officeDocument/2006/relationships/hyperlink" Target="#'Jan '!A1"/><Relationship Id="rId12" Type="http://schemas.openxmlformats.org/officeDocument/2006/relationships/hyperlink" Target="#Jul!A1"/><Relationship Id="rId17" Type="http://schemas.openxmlformats.org/officeDocument/2006/relationships/hyperlink" Target="#Dez!A1"/><Relationship Id="rId2" Type="http://schemas.openxmlformats.org/officeDocument/2006/relationships/chart" Target="../charts/chart2.xml"/><Relationship Id="rId16" Type="http://schemas.openxmlformats.org/officeDocument/2006/relationships/hyperlink" Target="#Nov!A1"/><Relationship Id="rId20" Type="http://schemas.openxmlformats.org/officeDocument/2006/relationships/image" Target="../media/image3.svg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11" Type="http://schemas.openxmlformats.org/officeDocument/2006/relationships/hyperlink" Target="#Jun!A1"/><Relationship Id="rId24" Type="http://schemas.openxmlformats.org/officeDocument/2006/relationships/image" Target="../media/image4.png"/><Relationship Id="rId5" Type="http://schemas.openxmlformats.org/officeDocument/2006/relationships/hyperlink" Target="#Mar!A1"/><Relationship Id="rId15" Type="http://schemas.openxmlformats.org/officeDocument/2006/relationships/hyperlink" Target="#Out!A1"/><Relationship Id="rId23" Type="http://schemas.openxmlformats.org/officeDocument/2006/relationships/chart" Target="../charts/chart7.xml"/><Relationship Id="rId10" Type="http://schemas.openxmlformats.org/officeDocument/2006/relationships/hyperlink" Target="#Mai!A1"/><Relationship Id="rId19" Type="http://schemas.openxmlformats.org/officeDocument/2006/relationships/image" Target="../media/image2.png"/><Relationship Id="rId4" Type="http://schemas.openxmlformats.org/officeDocument/2006/relationships/chart" Target="../charts/chart4.xml"/><Relationship Id="rId9" Type="http://schemas.openxmlformats.org/officeDocument/2006/relationships/hyperlink" Target="#Abr!A1"/><Relationship Id="rId14" Type="http://schemas.openxmlformats.org/officeDocument/2006/relationships/hyperlink" Target="#Set!A1"/><Relationship Id="rId22" Type="http://schemas.openxmlformats.org/officeDocument/2006/relationships/chart" Target="../charts/chart6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5.xml"/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3.xml"/><Relationship Id="rId3" Type="http://schemas.openxmlformats.org/officeDocument/2006/relationships/chart" Target="../charts/chart18.xml"/><Relationship Id="rId7" Type="http://schemas.openxmlformats.org/officeDocument/2006/relationships/chart" Target="../charts/chart22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6" Type="http://schemas.openxmlformats.org/officeDocument/2006/relationships/chart" Target="../charts/chart21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1.xml"/><Relationship Id="rId3" Type="http://schemas.openxmlformats.org/officeDocument/2006/relationships/chart" Target="../charts/chart26.xml"/><Relationship Id="rId7" Type="http://schemas.openxmlformats.org/officeDocument/2006/relationships/chart" Target="../charts/chart30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6" Type="http://schemas.openxmlformats.org/officeDocument/2006/relationships/chart" Target="../charts/chart29.xml"/><Relationship Id="rId5" Type="http://schemas.openxmlformats.org/officeDocument/2006/relationships/chart" Target="../charts/chart28.xml"/><Relationship Id="rId4" Type="http://schemas.openxmlformats.org/officeDocument/2006/relationships/chart" Target="../charts/chart27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9.xml"/><Relationship Id="rId3" Type="http://schemas.openxmlformats.org/officeDocument/2006/relationships/chart" Target="../charts/chart34.xml"/><Relationship Id="rId7" Type="http://schemas.openxmlformats.org/officeDocument/2006/relationships/chart" Target="../charts/chart38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6" Type="http://schemas.openxmlformats.org/officeDocument/2006/relationships/chart" Target="../charts/chart37.xml"/><Relationship Id="rId5" Type="http://schemas.openxmlformats.org/officeDocument/2006/relationships/chart" Target="../charts/chart36.xml"/><Relationship Id="rId4" Type="http://schemas.openxmlformats.org/officeDocument/2006/relationships/chart" Target="../charts/chart35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7.xml"/><Relationship Id="rId3" Type="http://schemas.openxmlformats.org/officeDocument/2006/relationships/chart" Target="../charts/chart42.xml"/><Relationship Id="rId7" Type="http://schemas.openxmlformats.org/officeDocument/2006/relationships/chart" Target="../charts/chart46.xml"/><Relationship Id="rId2" Type="http://schemas.openxmlformats.org/officeDocument/2006/relationships/chart" Target="../charts/chart41.xml"/><Relationship Id="rId1" Type="http://schemas.openxmlformats.org/officeDocument/2006/relationships/chart" Target="../charts/chart40.xml"/><Relationship Id="rId6" Type="http://schemas.openxmlformats.org/officeDocument/2006/relationships/chart" Target="../charts/chart45.xml"/><Relationship Id="rId5" Type="http://schemas.openxmlformats.org/officeDocument/2006/relationships/chart" Target="../charts/chart44.xml"/><Relationship Id="rId4" Type="http://schemas.openxmlformats.org/officeDocument/2006/relationships/chart" Target="../charts/chart43.xml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5.xml"/><Relationship Id="rId3" Type="http://schemas.openxmlformats.org/officeDocument/2006/relationships/chart" Target="../charts/chart50.xml"/><Relationship Id="rId7" Type="http://schemas.openxmlformats.org/officeDocument/2006/relationships/chart" Target="../charts/chart54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6" Type="http://schemas.openxmlformats.org/officeDocument/2006/relationships/chart" Target="../charts/chart53.xml"/><Relationship Id="rId5" Type="http://schemas.openxmlformats.org/officeDocument/2006/relationships/chart" Target="../charts/chart52.xml"/><Relationship Id="rId4" Type="http://schemas.openxmlformats.org/officeDocument/2006/relationships/chart" Target="../charts/chart51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3.xml"/><Relationship Id="rId3" Type="http://schemas.openxmlformats.org/officeDocument/2006/relationships/chart" Target="../charts/chart58.xml"/><Relationship Id="rId7" Type="http://schemas.openxmlformats.org/officeDocument/2006/relationships/chart" Target="../charts/chart62.xml"/><Relationship Id="rId2" Type="http://schemas.openxmlformats.org/officeDocument/2006/relationships/chart" Target="../charts/chart57.xml"/><Relationship Id="rId1" Type="http://schemas.openxmlformats.org/officeDocument/2006/relationships/chart" Target="../charts/chart56.xml"/><Relationship Id="rId6" Type="http://schemas.openxmlformats.org/officeDocument/2006/relationships/chart" Target="../charts/chart61.xml"/><Relationship Id="rId5" Type="http://schemas.openxmlformats.org/officeDocument/2006/relationships/chart" Target="../charts/chart60.xml"/><Relationship Id="rId4" Type="http://schemas.openxmlformats.org/officeDocument/2006/relationships/chart" Target="../charts/chart59.xml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1.xml"/><Relationship Id="rId3" Type="http://schemas.openxmlformats.org/officeDocument/2006/relationships/chart" Target="../charts/chart66.xml"/><Relationship Id="rId7" Type="http://schemas.openxmlformats.org/officeDocument/2006/relationships/chart" Target="../charts/chart70.xml"/><Relationship Id="rId2" Type="http://schemas.openxmlformats.org/officeDocument/2006/relationships/chart" Target="../charts/chart65.xml"/><Relationship Id="rId1" Type="http://schemas.openxmlformats.org/officeDocument/2006/relationships/chart" Target="../charts/chart64.xml"/><Relationship Id="rId6" Type="http://schemas.openxmlformats.org/officeDocument/2006/relationships/chart" Target="../charts/chart69.xml"/><Relationship Id="rId5" Type="http://schemas.openxmlformats.org/officeDocument/2006/relationships/chart" Target="../charts/chart68.xml"/><Relationship Id="rId4" Type="http://schemas.openxmlformats.org/officeDocument/2006/relationships/chart" Target="../charts/chart67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9.xml"/><Relationship Id="rId3" Type="http://schemas.openxmlformats.org/officeDocument/2006/relationships/chart" Target="../charts/chart74.xml"/><Relationship Id="rId7" Type="http://schemas.openxmlformats.org/officeDocument/2006/relationships/chart" Target="../charts/chart78.xml"/><Relationship Id="rId2" Type="http://schemas.openxmlformats.org/officeDocument/2006/relationships/chart" Target="../charts/chart73.xml"/><Relationship Id="rId1" Type="http://schemas.openxmlformats.org/officeDocument/2006/relationships/chart" Target="../charts/chart72.xml"/><Relationship Id="rId6" Type="http://schemas.openxmlformats.org/officeDocument/2006/relationships/chart" Target="../charts/chart77.xml"/><Relationship Id="rId5" Type="http://schemas.openxmlformats.org/officeDocument/2006/relationships/chart" Target="../charts/chart76.xml"/><Relationship Id="rId4" Type="http://schemas.openxmlformats.org/officeDocument/2006/relationships/chart" Target="../charts/chart75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7.xml"/><Relationship Id="rId3" Type="http://schemas.openxmlformats.org/officeDocument/2006/relationships/chart" Target="../charts/chart82.xml"/><Relationship Id="rId7" Type="http://schemas.openxmlformats.org/officeDocument/2006/relationships/chart" Target="../charts/chart86.xml"/><Relationship Id="rId2" Type="http://schemas.openxmlformats.org/officeDocument/2006/relationships/chart" Target="../charts/chart81.xml"/><Relationship Id="rId1" Type="http://schemas.openxmlformats.org/officeDocument/2006/relationships/chart" Target="../charts/chart80.xml"/><Relationship Id="rId6" Type="http://schemas.openxmlformats.org/officeDocument/2006/relationships/chart" Target="../charts/chart85.xml"/><Relationship Id="rId5" Type="http://schemas.openxmlformats.org/officeDocument/2006/relationships/chart" Target="../charts/chart84.xml"/><Relationship Id="rId4" Type="http://schemas.openxmlformats.org/officeDocument/2006/relationships/chart" Target="../charts/chart83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5.xml"/><Relationship Id="rId3" Type="http://schemas.openxmlformats.org/officeDocument/2006/relationships/chart" Target="../charts/chart90.xml"/><Relationship Id="rId7" Type="http://schemas.openxmlformats.org/officeDocument/2006/relationships/chart" Target="../charts/chart94.xml"/><Relationship Id="rId2" Type="http://schemas.openxmlformats.org/officeDocument/2006/relationships/chart" Target="../charts/chart89.xml"/><Relationship Id="rId1" Type="http://schemas.openxmlformats.org/officeDocument/2006/relationships/chart" Target="../charts/chart88.xml"/><Relationship Id="rId6" Type="http://schemas.openxmlformats.org/officeDocument/2006/relationships/chart" Target="../charts/chart93.xml"/><Relationship Id="rId5" Type="http://schemas.openxmlformats.org/officeDocument/2006/relationships/chart" Target="../charts/chart92.xml"/><Relationship Id="rId4" Type="http://schemas.openxmlformats.org/officeDocument/2006/relationships/chart" Target="../charts/chart91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3.xml"/><Relationship Id="rId3" Type="http://schemas.openxmlformats.org/officeDocument/2006/relationships/chart" Target="../charts/chart98.xml"/><Relationship Id="rId7" Type="http://schemas.openxmlformats.org/officeDocument/2006/relationships/chart" Target="../charts/chart102.xml"/><Relationship Id="rId2" Type="http://schemas.openxmlformats.org/officeDocument/2006/relationships/chart" Target="../charts/chart97.xml"/><Relationship Id="rId1" Type="http://schemas.openxmlformats.org/officeDocument/2006/relationships/chart" Target="../charts/chart96.xml"/><Relationship Id="rId6" Type="http://schemas.openxmlformats.org/officeDocument/2006/relationships/chart" Target="../charts/chart101.xml"/><Relationship Id="rId5" Type="http://schemas.openxmlformats.org/officeDocument/2006/relationships/chart" Target="../charts/chart100.xml"/><Relationship Id="rId4" Type="http://schemas.openxmlformats.org/officeDocument/2006/relationships/chart" Target="../charts/chart99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1.xml"/><Relationship Id="rId3" Type="http://schemas.openxmlformats.org/officeDocument/2006/relationships/chart" Target="../charts/chart106.xml"/><Relationship Id="rId7" Type="http://schemas.openxmlformats.org/officeDocument/2006/relationships/chart" Target="../charts/chart110.xml"/><Relationship Id="rId2" Type="http://schemas.openxmlformats.org/officeDocument/2006/relationships/chart" Target="../charts/chart105.xml"/><Relationship Id="rId1" Type="http://schemas.openxmlformats.org/officeDocument/2006/relationships/chart" Target="../charts/chart104.xml"/><Relationship Id="rId6" Type="http://schemas.openxmlformats.org/officeDocument/2006/relationships/chart" Target="../charts/chart109.xml"/><Relationship Id="rId5" Type="http://schemas.openxmlformats.org/officeDocument/2006/relationships/chart" Target="../charts/chart108.xml"/><Relationship Id="rId4" Type="http://schemas.openxmlformats.org/officeDocument/2006/relationships/chart" Target="../charts/chart10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535992</xdr:colOff>
      <xdr:row>5</xdr:row>
      <xdr:rowOff>155698</xdr:rowOff>
    </xdr:from>
    <xdr:to>
      <xdr:col>24</xdr:col>
      <xdr:colOff>304853</xdr:colOff>
      <xdr:row>20</xdr:row>
      <xdr:rowOff>130640</xdr:rowOff>
    </xdr:to>
    <xdr:sp macro="" textlink="">
      <xdr:nvSpPr>
        <xdr:cNvPr id="160" name="Retângulo: Cantos Arredondados 159">
          <a:extLst>
            <a:ext uri="{FF2B5EF4-FFF2-40B4-BE49-F238E27FC236}">
              <a16:creationId xmlns:a16="http://schemas.microsoft.com/office/drawing/2014/main" id="{C39601EF-485E-4271-BECE-B51829810A18}"/>
            </a:ext>
          </a:extLst>
        </xdr:cNvPr>
        <xdr:cNvSpPr/>
      </xdr:nvSpPr>
      <xdr:spPr>
        <a:xfrm rot="2866744">
          <a:off x="12142352" y="1063071"/>
          <a:ext cx="2768942" cy="2816861"/>
        </a:xfrm>
        <a:prstGeom prst="roundRect">
          <a:avLst>
            <a:gd name="adj" fmla="val 33024"/>
          </a:avLst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100"/>
            <a:t> </a:t>
          </a:r>
        </a:p>
      </xdr:txBody>
    </xdr:sp>
    <xdr:clientData/>
  </xdr:twoCellAnchor>
  <xdr:twoCellAnchor>
    <xdr:from>
      <xdr:col>7</xdr:col>
      <xdr:colOff>171027</xdr:colOff>
      <xdr:row>6</xdr:row>
      <xdr:rowOff>156625</xdr:rowOff>
    </xdr:from>
    <xdr:to>
      <xdr:col>11</xdr:col>
      <xdr:colOff>396314</xdr:colOff>
      <xdr:row>14</xdr:row>
      <xdr:rowOff>13928</xdr:rowOff>
    </xdr:to>
    <xdr:grpSp>
      <xdr:nvGrpSpPr>
        <xdr:cNvPr id="18" name="Agrupar 17">
          <a:extLst>
            <a:ext uri="{FF2B5EF4-FFF2-40B4-BE49-F238E27FC236}">
              <a16:creationId xmlns:a16="http://schemas.microsoft.com/office/drawing/2014/main" id="{2FBD4688-F4DB-97E3-A37F-44394B4EAAE3}"/>
            </a:ext>
          </a:extLst>
        </xdr:cNvPr>
        <xdr:cNvGrpSpPr/>
      </xdr:nvGrpSpPr>
      <xdr:grpSpPr>
        <a:xfrm>
          <a:off x="4438227" y="1232390"/>
          <a:ext cx="2663687" cy="1291656"/>
          <a:chOff x="3832860" y="501484"/>
          <a:chExt cx="2663687" cy="1327316"/>
        </a:xfrm>
      </xdr:grpSpPr>
      <xdr:sp macro="" textlink="">
        <xdr:nvSpPr>
          <xdr:cNvPr id="11" name="Retângulo: Cantos Arredondados 10">
            <a:extLst>
              <a:ext uri="{FF2B5EF4-FFF2-40B4-BE49-F238E27FC236}">
                <a16:creationId xmlns:a16="http://schemas.microsoft.com/office/drawing/2014/main" id="{F4CDF2CA-DC0B-4AD4-A5CE-7B960AE3C405}"/>
              </a:ext>
            </a:extLst>
          </xdr:cNvPr>
          <xdr:cNvSpPr/>
        </xdr:nvSpPr>
        <xdr:spPr>
          <a:xfrm>
            <a:off x="3832860" y="501484"/>
            <a:ext cx="2663687" cy="1327316"/>
          </a:xfrm>
          <a:prstGeom prst="roundRect">
            <a:avLst/>
          </a:prstGeom>
          <a:solidFill>
            <a:srgbClr val="181C3A"/>
          </a:soli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endParaRPr lang="pt-BR" sz="1100"/>
          </a:p>
        </xdr:txBody>
      </xdr:sp>
      <xdr:sp macro="" textlink="">
        <xdr:nvSpPr>
          <xdr:cNvPr id="12" name="CaixaDeTexto 11">
            <a:extLst>
              <a:ext uri="{FF2B5EF4-FFF2-40B4-BE49-F238E27FC236}">
                <a16:creationId xmlns:a16="http://schemas.microsoft.com/office/drawing/2014/main" id="{B955EFD0-FC58-4B21-8DB4-F30B6E046E93}"/>
              </a:ext>
            </a:extLst>
          </xdr:cNvPr>
          <xdr:cNvSpPr txBox="1"/>
        </xdr:nvSpPr>
        <xdr:spPr>
          <a:xfrm>
            <a:off x="4058147" y="544066"/>
            <a:ext cx="1828800" cy="36581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200">
                <a:solidFill>
                  <a:schemeClr val="bg1"/>
                </a:solidFill>
                <a:latin typeface="Avenir Next LT Pro Demi" panose="020B0704020202020204" pitchFamily="34" charset="0"/>
              </a:rPr>
              <a:t>Gastos</a:t>
            </a:r>
            <a:r>
              <a:rPr lang="pt-BR" sz="1200" baseline="0">
                <a:solidFill>
                  <a:schemeClr val="bg1"/>
                </a:solidFill>
                <a:latin typeface="Avenir Next LT Pro Demi" panose="020B0704020202020204" pitchFamily="34" charset="0"/>
              </a:rPr>
              <a:t> Totais</a:t>
            </a:r>
          </a:p>
        </xdr:txBody>
      </xdr:sp>
      <xdr:graphicFrame macro="">
        <xdr:nvGraphicFramePr>
          <xdr:cNvPr id="14" name="Gráfico 13">
            <a:extLst>
              <a:ext uri="{FF2B5EF4-FFF2-40B4-BE49-F238E27FC236}">
                <a16:creationId xmlns:a16="http://schemas.microsoft.com/office/drawing/2014/main" id="{310EFD60-3E3B-874B-D9DD-C1EA3941ADC6}"/>
              </a:ext>
            </a:extLst>
          </xdr:cNvPr>
          <xdr:cNvGraphicFramePr/>
        </xdr:nvGraphicFramePr>
        <xdr:xfrm>
          <a:off x="3832860" y="920636"/>
          <a:ext cx="2464573" cy="752343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$AN$14">
        <xdr:nvSpPr>
          <xdr:cNvPr id="15" name="CaixaDeTexto 14">
            <a:extLst>
              <a:ext uri="{FF2B5EF4-FFF2-40B4-BE49-F238E27FC236}">
                <a16:creationId xmlns:a16="http://schemas.microsoft.com/office/drawing/2014/main" id="{EEC6C56E-A8D2-4E6B-A818-B4E31133CEA3}"/>
              </a:ext>
            </a:extLst>
          </xdr:cNvPr>
          <xdr:cNvSpPr txBox="1"/>
        </xdr:nvSpPr>
        <xdr:spPr>
          <a:xfrm>
            <a:off x="4058147" y="765099"/>
            <a:ext cx="1962647" cy="35052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indent="0"/>
            <a:fld id="{54E0B884-0DE5-44D5-A477-4A238CFB841E}" type="TxLink">
              <a:rPr lang="en-US" sz="1400" b="0" i="0" u="none" strike="noStrike">
                <a:solidFill>
                  <a:schemeClr val="bg1"/>
                </a:solidFill>
                <a:latin typeface="Avenir Next LT Pro Demi" panose="020B0704020202020204" pitchFamily="34" charset="0"/>
                <a:ea typeface="+mn-ea"/>
                <a:cs typeface="Calibri"/>
              </a:rPr>
              <a:pPr marL="0" indent="0"/>
              <a:t>R$ 75.376,00</a:t>
            </a:fld>
            <a:endParaRPr lang="pt-BR" sz="1400" b="0" i="0" u="none" strike="noStrike">
              <a:solidFill>
                <a:schemeClr val="bg1"/>
              </a:solidFill>
              <a:latin typeface="Avenir Next LT Pro Demi" panose="020B0704020202020204" pitchFamily="34" charset="0"/>
              <a:ea typeface="+mn-ea"/>
              <a:cs typeface="Calibri"/>
            </a:endParaRPr>
          </a:p>
        </xdr:txBody>
      </xdr:sp>
    </xdr:grpSp>
    <xdr:clientData/>
  </xdr:twoCellAnchor>
  <xdr:twoCellAnchor>
    <xdr:from>
      <xdr:col>7</xdr:col>
      <xdr:colOff>180340</xdr:colOff>
      <xdr:row>15</xdr:row>
      <xdr:rowOff>55386</xdr:rowOff>
    </xdr:from>
    <xdr:to>
      <xdr:col>11</xdr:col>
      <xdr:colOff>428487</xdr:colOff>
      <xdr:row>22</xdr:row>
      <xdr:rowOff>98955</xdr:rowOff>
    </xdr:to>
    <xdr:grpSp>
      <xdr:nvGrpSpPr>
        <xdr:cNvPr id="93" name="Agrupar 92">
          <a:extLst>
            <a:ext uri="{FF2B5EF4-FFF2-40B4-BE49-F238E27FC236}">
              <a16:creationId xmlns:a16="http://schemas.microsoft.com/office/drawing/2014/main" id="{A864D837-8F2C-6B25-5908-BE5FCCF89489}"/>
            </a:ext>
          </a:extLst>
        </xdr:cNvPr>
        <xdr:cNvGrpSpPr/>
      </xdr:nvGrpSpPr>
      <xdr:grpSpPr>
        <a:xfrm>
          <a:off x="4447540" y="2744798"/>
          <a:ext cx="2686547" cy="1298628"/>
          <a:chOff x="4876800" y="2046746"/>
          <a:chExt cx="2686547" cy="1323730"/>
        </a:xfrm>
      </xdr:grpSpPr>
      <xdr:sp macro="" textlink="">
        <xdr:nvSpPr>
          <xdr:cNvPr id="25" name="Retângulo: Cantos Arredondados 24">
            <a:extLst>
              <a:ext uri="{FF2B5EF4-FFF2-40B4-BE49-F238E27FC236}">
                <a16:creationId xmlns:a16="http://schemas.microsoft.com/office/drawing/2014/main" id="{3B8D967E-0AFE-C7E8-5309-EFA249664D20}"/>
              </a:ext>
            </a:extLst>
          </xdr:cNvPr>
          <xdr:cNvSpPr/>
        </xdr:nvSpPr>
        <xdr:spPr>
          <a:xfrm>
            <a:off x="4899660" y="2046746"/>
            <a:ext cx="2663687" cy="1323730"/>
          </a:xfrm>
          <a:prstGeom prst="roundRect">
            <a:avLst/>
          </a:prstGeom>
          <a:solidFill>
            <a:srgbClr val="181C3A"/>
          </a:soli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endParaRPr lang="pt-BR" sz="1100"/>
          </a:p>
        </xdr:txBody>
      </xdr:sp>
      <xdr:sp macro="" textlink="">
        <xdr:nvSpPr>
          <xdr:cNvPr id="26" name="CaixaDeTexto 25">
            <a:extLst>
              <a:ext uri="{FF2B5EF4-FFF2-40B4-BE49-F238E27FC236}">
                <a16:creationId xmlns:a16="http://schemas.microsoft.com/office/drawing/2014/main" id="{8F6EA592-0D1F-F539-6B57-F8CDD85F51A8}"/>
              </a:ext>
            </a:extLst>
          </xdr:cNvPr>
          <xdr:cNvSpPr txBox="1"/>
        </xdr:nvSpPr>
        <xdr:spPr>
          <a:xfrm>
            <a:off x="5124947" y="2088785"/>
            <a:ext cx="1828800" cy="36495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200" baseline="0">
                <a:solidFill>
                  <a:schemeClr val="bg1"/>
                </a:solidFill>
                <a:latin typeface="Avenir Next LT Pro Demi" panose="020B0704020202020204" pitchFamily="34" charset="0"/>
              </a:rPr>
              <a:t>Receitas Totais</a:t>
            </a:r>
          </a:p>
        </xdr:txBody>
      </xdr:sp>
      <xdr:graphicFrame macro="">
        <xdr:nvGraphicFramePr>
          <xdr:cNvPr id="27" name="Gráfico 26">
            <a:extLst>
              <a:ext uri="{FF2B5EF4-FFF2-40B4-BE49-F238E27FC236}">
                <a16:creationId xmlns:a16="http://schemas.microsoft.com/office/drawing/2014/main" id="{17BF3663-3FCA-AFF8-C3BA-1C8C912870D2}"/>
              </a:ext>
            </a:extLst>
          </xdr:cNvPr>
          <xdr:cNvGraphicFramePr/>
        </xdr:nvGraphicFramePr>
        <xdr:xfrm>
          <a:off x="4876800" y="2530984"/>
          <a:ext cx="2464573" cy="75037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sp macro="" textlink="$AL$14">
        <xdr:nvSpPr>
          <xdr:cNvPr id="28" name="CaixaDeTexto 27">
            <a:extLst>
              <a:ext uri="{FF2B5EF4-FFF2-40B4-BE49-F238E27FC236}">
                <a16:creationId xmlns:a16="http://schemas.microsoft.com/office/drawing/2014/main" id="{C72D7396-17BD-A463-4155-B5752EB7F7EA}"/>
              </a:ext>
            </a:extLst>
          </xdr:cNvPr>
          <xdr:cNvSpPr txBox="1"/>
        </xdr:nvSpPr>
        <xdr:spPr>
          <a:xfrm>
            <a:off x="5124947" y="2308905"/>
            <a:ext cx="1962647" cy="34986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indent="0"/>
            <a:fld id="{B9D55D12-4500-4EAC-9A4C-32BE417BFEC1}" type="TxLink">
              <a:rPr lang="en-US" sz="1400" b="0" i="0" u="none" strike="noStrike">
                <a:solidFill>
                  <a:schemeClr val="bg1"/>
                </a:solidFill>
                <a:latin typeface="Avenir Next LT Pro Demi" panose="020B0704020202020204" pitchFamily="34" charset="0"/>
                <a:ea typeface="+mn-ea"/>
                <a:cs typeface="Calibri"/>
              </a:rPr>
              <a:pPr marL="0" indent="0"/>
              <a:t>R$ 154.200</a:t>
            </a:fld>
            <a:endParaRPr lang="pt-BR" sz="1400" b="0" i="0" u="none" strike="noStrike">
              <a:solidFill>
                <a:schemeClr val="bg1"/>
              </a:solidFill>
              <a:latin typeface="Avenir Next LT Pro Demi" panose="020B0704020202020204" pitchFamily="34" charset="0"/>
              <a:ea typeface="+mn-ea"/>
              <a:cs typeface="Calibri"/>
            </a:endParaRPr>
          </a:p>
        </xdr:txBody>
      </xdr:sp>
    </xdr:grpSp>
    <xdr:clientData/>
  </xdr:twoCellAnchor>
  <xdr:twoCellAnchor>
    <xdr:from>
      <xdr:col>0</xdr:col>
      <xdr:colOff>384313</xdr:colOff>
      <xdr:row>14</xdr:row>
      <xdr:rowOff>72791</xdr:rowOff>
    </xdr:from>
    <xdr:to>
      <xdr:col>4</xdr:col>
      <xdr:colOff>410486</xdr:colOff>
      <xdr:row>18</xdr:row>
      <xdr:rowOff>93614</xdr:rowOff>
    </xdr:to>
    <xdr:graphicFrame macro="">
      <xdr:nvGraphicFramePr>
        <xdr:cNvPr id="38" name="Gráfico 37">
          <a:extLst>
            <a:ext uri="{FF2B5EF4-FFF2-40B4-BE49-F238E27FC236}">
              <a16:creationId xmlns:a16="http://schemas.microsoft.com/office/drawing/2014/main" id="{15AE4767-0CCF-B5F6-B68C-3AD5A1F2CB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97117</xdr:colOff>
      <xdr:row>6</xdr:row>
      <xdr:rowOff>98116</xdr:rowOff>
    </xdr:from>
    <xdr:to>
      <xdr:col>19</xdr:col>
      <xdr:colOff>146986</xdr:colOff>
      <xdr:row>22</xdr:row>
      <xdr:rowOff>142938</xdr:rowOff>
    </xdr:to>
    <xdr:grpSp>
      <xdr:nvGrpSpPr>
        <xdr:cNvPr id="43" name="Agrupar 42">
          <a:extLst>
            <a:ext uri="{FF2B5EF4-FFF2-40B4-BE49-F238E27FC236}">
              <a16:creationId xmlns:a16="http://schemas.microsoft.com/office/drawing/2014/main" id="{B819B31C-2739-5F5A-4307-A8B0ABDA07A3}"/>
            </a:ext>
          </a:extLst>
        </xdr:cNvPr>
        <xdr:cNvGrpSpPr/>
      </xdr:nvGrpSpPr>
      <xdr:grpSpPr>
        <a:xfrm>
          <a:off x="7412317" y="1173881"/>
          <a:ext cx="4317069" cy="2913528"/>
          <a:chOff x="1807506" y="3614063"/>
          <a:chExt cx="4317069" cy="2714625"/>
        </a:xfrm>
      </xdr:grpSpPr>
      <xdr:sp macro="" textlink="">
        <xdr:nvSpPr>
          <xdr:cNvPr id="36" name="Retângulo: Cantos Arredondados 35">
            <a:extLst>
              <a:ext uri="{FF2B5EF4-FFF2-40B4-BE49-F238E27FC236}">
                <a16:creationId xmlns:a16="http://schemas.microsoft.com/office/drawing/2014/main" id="{2DFD3340-68EC-457D-E0D8-1BA1284907D0}"/>
              </a:ext>
            </a:extLst>
          </xdr:cNvPr>
          <xdr:cNvSpPr/>
        </xdr:nvSpPr>
        <xdr:spPr>
          <a:xfrm>
            <a:off x="1807506" y="3614063"/>
            <a:ext cx="4025153" cy="2714625"/>
          </a:xfrm>
          <a:prstGeom prst="roundRect">
            <a:avLst/>
          </a:prstGeom>
          <a:solidFill>
            <a:srgbClr val="181C3A"/>
          </a:soli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endParaRPr lang="pt-BR" sz="1100"/>
          </a:p>
        </xdr:txBody>
      </xdr:sp>
      <xdr:sp macro="" textlink="">
        <xdr:nvSpPr>
          <xdr:cNvPr id="37" name="CaixaDeTexto 36">
            <a:extLst>
              <a:ext uri="{FF2B5EF4-FFF2-40B4-BE49-F238E27FC236}">
                <a16:creationId xmlns:a16="http://schemas.microsoft.com/office/drawing/2014/main" id="{2C3CB24C-C20B-CF4D-4E4C-889E025CD1E5}"/>
              </a:ext>
            </a:extLst>
          </xdr:cNvPr>
          <xdr:cNvSpPr txBox="1"/>
        </xdr:nvSpPr>
        <xdr:spPr>
          <a:xfrm>
            <a:off x="2111683" y="3774657"/>
            <a:ext cx="1937000" cy="3620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400" baseline="0">
                <a:solidFill>
                  <a:schemeClr val="bg1"/>
                </a:solidFill>
                <a:latin typeface="Avenir Next LT Pro Demi" panose="020B0704020202020204" pitchFamily="34" charset="0"/>
              </a:rPr>
              <a:t>Receitas Vs Despesa</a:t>
            </a:r>
          </a:p>
        </xdr:txBody>
      </xdr:sp>
      <xdr:grpSp>
        <xdr:nvGrpSpPr>
          <xdr:cNvPr id="42" name="Agrupar 41">
            <a:extLst>
              <a:ext uri="{FF2B5EF4-FFF2-40B4-BE49-F238E27FC236}">
                <a16:creationId xmlns:a16="http://schemas.microsoft.com/office/drawing/2014/main" id="{9698AAB1-C136-7B9A-9B90-911504C0F780}"/>
              </a:ext>
            </a:extLst>
          </xdr:cNvPr>
          <xdr:cNvGrpSpPr/>
        </xdr:nvGrpSpPr>
        <xdr:grpSpPr>
          <a:xfrm>
            <a:off x="4161928" y="3798462"/>
            <a:ext cx="1962647" cy="572168"/>
            <a:chOff x="4228852" y="3934489"/>
            <a:chExt cx="1962647" cy="567126"/>
          </a:xfrm>
        </xdr:grpSpPr>
        <xdr:sp macro="" textlink="$AN$14">
          <xdr:nvSpPr>
            <xdr:cNvPr id="39" name="CaixaDeTexto 38">
              <a:extLst>
                <a:ext uri="{FF2B5EF4-FFF2-40B4-BE49-F238E27FC236}">
                  <a16:creationId xmlns:a16="http://schemas.microsoft.com/office/drawing/2014/main" id="{62599B73-B371-D8F5-95CD-4BF8BC9FA55A}"/>
                </a:ext>
              </a:extLst>
            </xdr:cNvPr>
            <xdr:cNvSpPr txBox="1"/>
          </xdr:nvSpPr>
          <xdr:spPr>
            <a:xfrm>
              <a:off x="4228852" y="3934489"/>
              <a:ext cx="1962647" cy="343348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marL="0" indent="0"/>
              <a:fld id="{54E0B884-0DE5-44D5-A477-4A238CFB841E}" type="TxLink">
                <a:rPr lang="en-US" sz="1400" b="0" i="0" u="none" strike="noStrike">
                  <a:solidFill>
                    <a:schemeClr val="bg1"/>
                  </a:solidFill>
                  <a:latin typeface="Avenir Next LT Pro Demi" panose="020B0704020202020204" pitchFamily="34" charset="0"/>
                  <a:ea typeface="+mn-ea"/>
                  <a:cs typeface="Calibri"/>
                </a:rPr>
                <a:pPr marL="0" indent="0"/>
                <a:t>R$ 75.376,00</a:t>
              </a:fld>
              <a:endParaRPr lang="pt-BR" sz="1400" b="0" i="0" u="none" strike="noStrike">
                <a:solidFill>
                  <a:schemeClr val="bg1"/>
                </a:solidFill>
                <a:latin typeface="Avenir Next LT Pro Demi" panose="020B0704020202020204" pitchFamily="34" charset="0"/>
                <a:ea typeface="+mn-ea"/>
                <a:cs typeface="Calibri"/>
              </a:endParaRPr>
            </a:p>
          </xdr:txBody>
        </xdr:sp>
        <xdr:sp macro="" textlink="">
          <xdr:nvSpPr>
            <xdr:cNvPr id="40" name="CaixaDeTexto 39">
              <a:extLst>
                <a:ext uri="{FF2B5EF4-FFF2-40B4-BE49-F238E27FC236}">
                  <a16:creationId xmlns:a16="http://schemas.microsoft.com/office/drawing/2014/main" id="{0497983A-AABF-410F-AC97-A02EC667E21A}"/>
                </a:ext>
              </a:extLst>
            </xdr:cNvPr>
            <xdr:cNvSpPr txBox="1"/>
          </xdr:nvSpPr>
          <xdr:spPr>
            <a:xfrm>
              <a:off x="4295775" y="4142974"/>
              <a:ext cx="1828800" cy="35864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pt-BR" sz="1100" baseline="0">
                  <a:solidFill>
                    <a:srgbClr val="F363D8"/>
                  </a:solidFill>
                  <a:latin typeface="Avenir Next LT Pro Demi" panose="020B0704020202020204" pitchFamily="34" charset="0"/>
                </a:rPr>
                <a:t>Diferença</a:t>
              </a:r>
              <a:r>
                <a:rPr lang="pt-BR" sz="1200" baseline="0">
                  <a:solidFill>
                    <a:srgbClr val="F363D8"/>
                  </a:solidFill>
                  <a:latin typeface="Avenir Next LT Pro Demi" panose="020B0704020202020204" pitchFamily="34" charset="0"/>
                </a:rPr>
                <a:t> Total</a:t>
              </a:r>
            </a:p>
          </xdr:txBody>
        </xdr:sp>
      </xdr:grpSp>
      <xdr:graphicFrame macro="">
        <xdr:nvGraphicFramePr>
          <xdr:cNvPr id="41" name="Gráfico 40">
            <a:extLst>
              <a:ext uri="{FF2B5EF4-FFF2-40B4-BE49-F238E27FC236}">
                <a16:creationId xmlns:a16="http://schemas.microsoft.com/office/drawing/2014/main" id="{715F682F-DE72-5ACD-0AB2-8F2D6EE36FB7}"/>
              </a:ext>
            </a:extLst>
          </xdr:cNvPr>
          <xdr:cNvGraphicFramePr/>
        </xdr:nvGraphicFramePr>
        <xdr:xfrm>
          <a:off x="1995765" y="4608021"/>
          <a:ext cx="3654286" cy="1682563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</xdr:grpSp>
    <xdr:clientData/>
  </xdr:twoCellAnchor>
  <xdr:twoCellAnchor>
    <xdr:from>
      <xdr:col>2</xdr:col>
      <xdr:colOff>338928</xdr:colOff>
      <xdr:row>6</xdr:row>
      <xdr:rowOff>151554</xdr:rowOff>
    </xdr:from>
    <xdr:to>
      <xdr:col>6</xdr:col>
      <xdr:colOff>564215</xdr:colOff>
      <xdr:row>11</xdr:row>
      <xdr:rowOff>151554</xdr:rowOff>
    </xdr:to>
    <xdr:grpSp>
      <xdr:nvGrpSpPr>
        <xdr:cNvPr id="92" name="Agrupar 91">
          <a:extLst>
            <a:ext uri="{FF2B5EF4-FFF2-40B4-BE49-F238E27FC236}">
              <a16:creationId xmlns:a16="http://schemas.microsoft.com/office/drawing/2014/main" id="{A083849F-B4A6-2ED4-D8A3-368AB38A4C48}"/>
            </a:ext>
          </a:extLst>
        </xdr:cNvPr>
        <xdr:cNvGrpSpPr/>
      </xdr:nvGrpSpPr>
      <xdr:grpSpPr>
        <a:xfrm>
          <a:off x="1558128" y="1227319"/>
          <a:ext cx="2663687" cy="896470"/>
          <a:chOff x="1814668" y="365760"/>
          <a:chExt cx="2663687" cy="914400"/>
        </a:xfrm>
      </xdr:grpSpPr>
      <xdr:sp macro="" textlink="">
        <xdr:nvSpPr>
          <xdr:cNvPr id="2" name="Retângulo: Cantos Arredondados 1">
            <a:extLst>
              <a:ext uri="{FF2B5EF4-FFF2-40B4-BE49-F238E27FC236}">
                <a16:creationId xmlns:a16="http://schemas.microsoft.com/office/drawing/2014/main" id="{DE7F8062-BAC9-4DDC-841B-5403B3DFC989}"/>
              </a:ext>
            </a:extLst>
          </xdr:cNvPr>
          <xdr:cNvSpPr/>
        </xdr:nvSpPr>
        <xdr:spPr>
          <a:xfrm>
            <a:off x="1814668" y="365760"/>
            <a:ext cx="2663687" cy="914400"/>
          </a:xfrm>
          <a:prstGeom prst="roundRect">
            <a:avLst/>
          </a:prstGeom>
          <a:gradFill flip="none" rotWithShape="1">
            <a:gsLst>
              <a:gs pos="0">
                <a:srgbClr val="F363D8"/>
              </a:gs>
              <a:gs pos="100000">
                <a:srgbClr val="ED009C"/>
              </a:gs>
              <a:gs pos="100000">
                <a:schemeClr val="accent1">
                  <a:lumMod val="45000"/>
                  <a:lumOff val="55000"/>
                </a:schemeClr>
              </a:gs>
              <a:gs pos="100000">
                <a:schemeClr val="accent1">
                  <a:lumMod val="30000"/>
                  <a:lumOff val="70000"/>
                </a:schemeClr>
              </a:gs>
            </a:gsLst>
            <a:lin ang="0" scaled="1"/>
            <a:tileRect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endParaRPr lang="pt-BR" sz="1100"/>
          </a:p>
        </xdr:txBody>
      </xdr:sp>
      <xdr:sp macro="" textlink="$AS$14">
        <xdr:nvSpPr>
          <xdr:cNvPr id="8" name="CaixaDeTexto 7">
            <a:extLst>
              <a:ext uri="{FF2B5EF4-FFF2-40B4-BE49-F238E27FC236}">
                <a16:creationId xmlns:a16="http://schemas.microsoft.com/office/drawing/2014/main" id="{998683E6-336B-4431-8BE2-BB5E4347AC28}"/>
              </a:ext>
            </a:extLst>
          </xdr:cNvPr>
          <xdr:cNvSpPr txBox="1"/>
        </xdr:nvSpPr>
        <xdr:spPr>
          <a:xfrm>
            <a:off x="2000861" y="652139"/>
            <a:ext cx="2017934" cy="36575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indent="0"/>
            <a:fld id="{B4B4A64F-1B3C-4A14-A7D7-4359EF3EE639}" type="TxLink">
              <a:rPr lang="en-US" sz="1800" b="0" i="0" u="none" strike="noStrike">
                <a:solidFill>
                  <a:schemeClr val="bg1"/>
                </a:solidFill>
                <a:latin typeface="Avenir Next LT Pro Demi" panose="020B0704020202020204" pitchFamily="34" charset="0"/>
                <a:ea typeface="+mn-ea"/>
                <a:cs typeface="Calibri"/>
              </a:rPr>
              <a:pPr marL="0" indent="0"/>
              <a:t>R$ 13.360,00</a:t>
            </a:fld>
            <a:endParaRPr lang="pt-BR" sz="1800" b="0" i="0" u="none" strike="noStrike">
              <a:solidFill>
                <a:schemeClr val="bg1"/>
              </a:solidFill>
              <a:latin typeface="Avenir Next LT Pro Demi" panose="020B0704020202020204" pitchFamily="34" charset="0"/>
              <a:ea typeface="+mn-ea"/>
              <a:cs typeface="Calibri"/>
            </a:endParaRPr>
          </a:p>
        </xdr:txBody>
      </xdr:sp>
      <xdr:sp macro="" textlink="">
        <xdr:nvSpPr>
          <xdr:cNvPr id="59" name="CaixaDeTexto 58">
            <a:extLst>
              <a:ext uri="{FF2B5EF4-FFF2-40B4-BE49-F238E27FC236}">
                <a16:creationId xmlns:a16="http://schemas.microsoft.com/office/drawing/2014/main" id="{07F89823-0CDA-4A74-AA9E-076BC341A27E}"/>
              </a:ext>
            </a:extLst>
          </xdr:cNvPr>
          <xdr:cNvSpPr txBox="1"/>
        </xdr:nvSpPr>
        <xdr:spPr>
          <a:xfrm>
            <a:off x="2039955" y="376298"/>
            <a:ext cx="1828800" cy="36581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200" b="0">
                <a:solidFill>
                  <a:schemeClr val="bg1"/>
                </a:solidFill>
                <a:latin typeface="Avenir Next LT Pro Demi" panose="020B0704020202020204" pitchFamily="34" charset="0"/>
              </a:rPr>
              <a:t>Patrimônio</a:t>
            </a:r>
            <a:r>
              <a:rPr lang="pt-BR" sz="1200" b="0" baseline="0">
                <a:solidFill>
                  <a:schemeClr val="bg1"/>
                </a:solidFill>
                <a:latin typeface="Avenir Next LT Pro Demi" panose="020B0704020202020204" pitchFamily="34" charset="0"/>
              </a:rPr>
              <a:t> Total</a:t>
            </a:r>
            <a:endParaRPr lang="pt-BR" sz="1200" b="0">
              <a:solidFill>
                <a:schemeClr val="bg1"/>
              </a:solidFill>
              <a:latin typeface="Avenir Next LT Pro Demi" panose="020B0704020202020204" pitchFamily="34" charset="0"/>
            </a:endParaRPr>
          </a:p>
          <a:p>
            <a:endParaRPr lang="pt-BR" sz="1200">
              <a:solidFill>
                <a:schemeClr val="bg1"/>
              </a:solidFill>
              <a:latin typeface="Avenir Next LT Pro Demi" panose="020B0704020202020204" pitchFamily="34" charset="0"/>
            </a:endParaRPr>
          </a:p>
        </xdr:txBody>
      </xdr:sp>
    </xdr:grpSp>
    <xdr:clientData/>
  </xdr:twoCellAnchor>
  <xdr:twoCellAnchor>
    <xdr:from>
      <xdr:col>0</xdr:col>
      <xdr:colOff>575181</xdr:colOff>
      <xdr:row>10</xdr:row>
      <xdr:rowOff>56147</xdr:rowOff>
    </xdr:from>
    <xdr:to>
      <xdr:col>2</xdr:col>
      <xdr:colOff>0</xdr:colOff>
      <xdr:row>12</xdr:row>
      <xdr:rowOff>46263</xdr:rowOff>
    </xdr:to>
    <xdr:sp macro="" textlink="">
      <xdr:nvSpPr>
        <xdr:cNvPr id="63" name="CaixaDeTexto 62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453E4746-024A-4F76-B8E4-62CBD900E36D}"/>
            </a:ext>
          </a:extLst>
        </xdr:cNvPr>
        <xdr:cNvSpPr txBox="1"/>
      </xdr:nvSpPr>
      <xdr:spPr>
        <a:xfrm>
          <a:off x="575181" y="1900989"/>
          <a:ext cx="644019" cy="3590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t-BR" sz="1050">
            <a:solidFill>
              <a:schemeClr val="bg1"/>
            </a:solidFill>
            <a:latin typeface="Avenir Next LT Pro Demi" panose="020B0704020202020204" pitchFamily="34" charset="0"/>
          </a:endParaRPr>
        </a:p>
      </xdr:txBody>
    </xdr:sp>
    <xdr:clientData/>
  </xdr:twoCellAnchor>
  <xdr:twoCellAnchor>
    <xdr:from>
      <xdr:col>0</xdr:col>
      <xdr:colOff>218003</xdr:colOff>
      <xdr:row>0</xdr:row>
      <xdr:rowOff>159173</xdr:rowOff>
    </xdr:from>
    <xdr:to>
      <xdr:col>2</xdr:col>
      <xdr:colOff>463349</xdr:colOff>
      <xdr:row>25</xdr:row>
      <xdr:rowOff>48010</xdr:rowOff>
    </xdr:to>
    <xdr:grpSp>
      <xdr:nvGrpSpPr>
        <xdr:cNvPr id="89" name="Agrupar 88">
          <a:extLst>
            <a:ext uri="{FF2B5EF4-FFF2-40B4-BE49-F238E27FC236}">
              <a16:creationId xmlns:a16="http://schemas.microsoft.com/office/drawing/2014/main" id="{DE411668-AC5A-A889-3C34-B23856AF5B15}"/>
            </a:ext>
          </a:extLst>
        </xdr:cNvPr>
        <xdr:cNvGrpSpPr/>
      </xdr:nvGrpSpPr>
      <xdr:grpSpPr>
        <a:xfrm>
          <a:off x="218003" y="159173"/>
          <a:ext cx="1464546" cy="4371190"/>
          <a:chOff x="188370" y="182880"/>
          <a:chExt cx="1464546" cy="4460838"/>
        </a:xfrm>
      </xdr:grpSpPr>
      <xdr:sp macro="" textlink="">
        <xdr:nvSpPr>
          <xdr:cNvPr id="56" name="Retângulo: Cantos Arredondados 55">
            <a:extLst>
              <a:ext uri="{FF2B5EF4-FFF2-40B4-BE49-F238E27FC236}">
                <a16:creationId xmlns:a16="http://schemas.microsoft.com/office/drawing/2014/main" id="{18113AF1-FE27-45C3-B416-681EEA64763B}"/>
              </a:ext>
            </a:extLst>
          </xdr:cNvPr>
          <xdr:cNvSpPr/>
        </xdr:nvSpPr>
        <xdr:spPr>
          <a:xfrm>
            <a:off x="384313" y="182880"/>
            <a:ext cx="834887" cy="4460838"/>
          </a:xfrm>
          <a:prstGeom prst="roundRect">
            <a:avLst/>
          </a:prstGeom>
          <a:solidFill>
            <a:srgbClr val="111A37"/>
          </a:soli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endParaRPr lang="pt-BR" sz="1100"/>
          </a:p>
        </xdr:txBody>
      </xdr:sp>
      <xdr:pic>
        <xdr:nvPicPr>
          <xdr:cNvPr id="58" name="Imagem 57">
            <a:extLst>
              <a:ext uri="{FF2B5EF4-FFF2-40B4-BE49-F238E27FC236}">
                <a16:creationId xmlns:a16="http://schemas.microsoft.com/office/drawing/2014/main" id="{F90EE368-1B59-AB4A-272E-5D69BE282BA9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b="13143"/>
          <a:stretch/>
        </xdr:blipFill>
        <xdr:spPr>
          <a:xfrm>
            <a:off x="188370" y="273942"/>
            <a:ext cx="1242456" cy="710732"/>
          </a:xfrm>
          <a:prstGeom prst="rect">
            <a:avLst/>
          </a:prstGeom>
        </xdr:spPr>
      </xdr:pic>
      <xdr:sp macro="" textlink="">
        <xdr:nvSpPr>
          <xdr:cNvPr id="60" name="CaixaDeTexto 59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B4266B13-D42F-4754-9BB1-ECD1199190C6}"/>
              </a:ext>
            </a:extLst>
          </xdr:cNvPr>
          <xdr:cNvSpPr txBox="1"/>
        </xdr:nvSpPr>
        <xdr:spPr>
          <a:xfrm>
            <a:off x="609600" y="1280160"/>
            <a:ext cx="588839" cy="20452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000" b="0" u="sng">
                <a:solidFill>
                  <a:schemeClr val="bg1"/>
                </a:solidFill>
                <a:latin typeface="Avenir Next LT Pro Demi" panose="020B0704020202020204" pitchFamily="34" charset="0"/>
              </a:rPr>
              <a:t>Jan</a:t>
            </a:r>
          </a:p>
          <a:p>
            <a:endParaRPr lang="pt-BR" sz="1000" u="sng">
              <a:solidFill>
                <a:schemeClr val="bg1"/>
              </a:solidFill>
              <a:latin typeface="Avenir Next LT Pro Demi" panose="020B0704020202020204" pitchFamily="34" charset="0"/>
            </a:endParaRPr>
          </a:p>
        </xdr:txBody>
      </xdr:sp>
      <xdr:sp macro="" textlink="">
        <xdr:nvSpPr>
          <xdr:cNvPr id="61" name="CaixaDeTexto 60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386C2853-22F0-4ED3-B6B0-7FFEC9EDB42D}"/>
              </a:ext>
            </a:extLst>
          </xdr:cNvPr>
          <xdr:cNvSpPr txBox="1"/>
        </xdr:nvSpPr>
        <xdr:spPr>
          <a:xfrm>
            <a:off x="609600" y="1540547"/>
            <a:ext cx="588839" cy="20452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000" b="0" u="sng">
                <a:solidFill>
                  <a:schemeClr val="bg1"/>
                </a:solidFill>
                <a:latin typeface="Avenir Next LT Pro Demi" panose="020B0704020202020204" pitchFamily="34" charset="0"/>
              </a:rPr>
              <a:t>Fev</a:t>
            </a:r>
          </a:p>
          <a:p>
            <a:endParaRPr lang="pt-BR" sz="1000" u="sng">
              <a:solidFill>
                <a:schemeClr val="bg1"/>
              </a:solidFill>
              <a:latin typeface="Avenir Next LT Pro Demi" panose="020B0704020202020204" pitchFamily="34" charset="0"/>
            </a:endParaRPr>
          </a:p>
        </xdr:txBody>
      </xdr:sp>
      <xdr:sp macro="" textlink="">
        <xdr:nvSpPr>
          <xdr:cNvPr id="62" name="CaixaDeTexto 61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DEF78D1C-5F63-4B1A-A926-5704B410F1EF}"/>
              </a:ext>
            </a:extLst>
          </xdr:cNvPr>
          <xdr:cNvSpPr txBox="1"/>
        </xdr:nvSpPr>
        <xdr:spPr>
          <a:xfrm>
            <a:off x="609600" y="1800935"/>
            <a:ext cx="588839" cy="20452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000" u="sng">
                <a:solidFill>
                  <a:schemeClr val="bg1"/>
                </a:solidFill>
                <a:latin typeface="Avenir Next LT Pro Demi" panose="020B0704020202020204" pitchFamily="34" charset="0"/>
              </a:rPr>
              <a:t>Mar</a:t>
            </a:r>
          </a:p>
        </xdr:txBody>
      </xdr:sp>
      <xdr:sp macro="" textlink="">
        <xdr:nvSpPr>
          <xdr:cNvPr id="64" name="CaixaDeTexto 63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0B4ACB6A-97EC-4EF6-901B-8795B095A485}"/>
              </a:ext>
            </a:extLst>
          </xdr:cNvPr>
          <xdr:cNvSpPr txBox="1"/>
        </xdr:nvSpPr>
        <xdr:spPr>
          <a:xfrm>
            <a:off x="609600" y="2060272"/>
            <a:ext cx="588839" cy="20452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000" u="sng">
                <a:solidFill>
                  <a:schemeClr val="bg1"/>
                </a:solidFill>
                <a:latin typeface="Avenir Next LT Pro Demi" panose="020B0704020202020204" pitchFamily="34" charset="0"/>
              </a:rPr>
              <a:t>Abr</a:t>
            </a:r>
          </a:p>
        </xdr:txBody>
      </xdr:sp>
      <xdr:sp macro="" textlink="">
        <xdr:nvSpPr>
          <xdr:cNvPr id="65" name="CaixaDeTexto 64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04259FB3-63B5-44EE-969B-708F80378592}"/>
              </a:ext>
            </a:extLst>
          </xdr:cNvPr>
          <xdr:cNvSpPr txBox="1"/>
        </xdr:nvSpPr>
        <xdr:spPr>
          <a:xfrm>
            <a:off x="609600" y="2320659"/>
            <a:ext cx="588839" cy="20452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000" u="sng">
                <a:solidFill>
                  <a:schemeClr val="bg1"/>
                </a:solidFill>
                <a:latin typeface="Avenir Next LT Pro Demi" panose="020B0704020202020204" pitchFamily="34" charset="0"/>
              </a:rPr>
              <a:t>Mai</a:t>
            </a:r>
          </a:p>
        </xdr:txBody>
      </xdr:sp>
      <xdr:sp macro="" textlink="">
        <xdr:nvSpPr>
          <xdr:cNvPr id="66" name="CaixaDeTexto 65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96AFCE34-59F8-4258-AF05-F10FDE4C0E58}"/>
              </a:ext>
            </a:extLst>
          </xdr:cNvPr>
          <xdr:cNvSpPr txBox="1"/>
        </xdr:nvSpPr>
        <xdr:spPr>
          <a:xfrm>
            <a:off x="609600" y="2579995"/>
            <a:ext cx="588839" cy="2045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000" u="sng">
                <a:solidFill>
                  <a:schemeClr val="bg1"/>
                </a:solidFill>
                <a:latin typeface="Avenir Next LT Pro Demi" panose="020B0704020202020204" pitchFamily="34" charset="0"/>
              </a:rPr>
              <a:t>Jun</a:t>
            </a:r>
          </a:p>
        </xdr:txBody>
      </xdr:sp>
      <xdr:sp macro="" textlink="">
        <xdr:nvSpPr>
          <xdr:cNvPr id="67" name="CaixaDeTexto 66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A0A3D82F-FC8C-4B0E-A84F-D16E70C5DDAE}"/>
              </a:ext>
            </a:extLst>
          </xdr:cNvPr>
          <xdr:cNvSpPr txBox="1"/>
        </xdr:nvSpPr>
        <xdr:spPr>
          <a:xfrm>
            <a:off x="609600" y="2840381"/>
            <a:ext cx="588839" cy="20452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000" u="sng">
                <a:solidFill>
                  <a:schemeClr val="bg1"/>
                </a:solidFill>
                <a:latin typeface="Avenir Next LT Pro Demi" panose="020B0704020202020204" pitchFamily="34" charset="0"/>
              </a:rPr>
              <a:t>Jul</a:t>
            </a:r>
          </a:p>
        </xdr:txBody>
      </xdr:sp>
      <xdr:sp macro="" textlink="">
        <xdr:nvSpPr>
          <xdr:cNvPr id="68" name="CaixaDeTexto 67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912C0CAE-6B34-40EF-B51C-580A5407EC46}"/>
              </a:ext>
            </a:extLst>
          </xdr:cNvPr>
          <xdr:cNvSpPr txBox="1"/>
        </xdr:nvSpPr>
        <xdr:spPr>
          <a:xfrm>
            <a:off x="609600" y="3100768"/>
            <a:ext cx="588839" cy="20347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000" u="sng">
                <a:solidFill>
                  <a:schemeClr val="bg1"/>
                </a:solidFill>
                <a:latin typeface="Avenir Next LT Pro Demi" panose="020B0704020202020204" pitchFamily="34" charset="0"/>
              </a:rPr>
              <a:t>Ago</a:t>
            </a:r>
          </a:p>
        </xdr:txBody>
      </xdr:sp>
      <xdr:sp macro="" textlink="">
        <xdr:nvSpPr>
          <xdr:cNvPr id="69" name="CaixaDeTexto 68">
            <a:hlinkClick xmlns:r="http://schemas.openxmlformats.org/officeDocument/2006/relationships" r:id="rId14"/>
            <a:extLst>
              <a:ext uri="{FF2B5EF4-FFF2-40B4-BE49-F238E27FC236}">
                <a16:creationId xmlns:a16="http://schemas.microsoft.com/office/drawing/2014/main" id="{3E747A0D-7CE2-4551-A54F-567766705EDE}"/>
              </a:ext>
            </a:extLst>
          </xdr:cNvPr>
          <xdr:cNvSpPr txBox="1"/>
        </xdr:nvSpPr>
        <xdr:spPr>
          <a:xfrm>
            <a:off x="609600" y="3360104"/>
            <a:ext cx="588839" cy="20452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000" u="sng">
                <a:solidFill>
                  <a:schemeClr val="bg1"/>
                </a:solidFill>
                <a:latin typeface="Avenir Next LT Pro Demi" panose="020B0704020202020204" pitchFamily="34" charset="0"/>
              </a:rPr>
              <a:t>Set</a:t>
            </a:r>
          </a:p>
        </xdr:txBody>
      </xdr:sp>
      <xdr:sp macro="" textlink="">
        <xdr:nvSpPr>
          <xdr:cNvPr id="70" name="CaixaDeTexto 69">
            <a:hlinkClick xmlns:r="http://schemas.openxmlformats.org/officeDocument/2006/relationships" r:id="rId15"/>
            <a:extLst>
              <a:ext uri="{FF2B5EF4-FFF2-40B4-BE49-F238E27FC236}">
                <a16:creationId xmlns:a16="http://schemas.microsoft.com/office/drawing/2014/main" id="{C72A492A-B9FE-4651-A943-D4BD6F5A2FE1}"/>
              </a:ext>
            </a:extLst>
          </xdr:cNvPr>
          <xdr:cNvSpPr txBox="1"/>
        </xdr:nvSpPr>
        <xdr:spPr>
          <a:xfrm>
            <a:off x="609600" y="3620491"/>
            <a:ext cx="588839" cy="20452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000" u="sng">
                <a:solidFill>
                  <a:schemeClr val="bg1"/>
                </a:solidFill>
                <a:latin typeface="Avenir Next LT Pro Demi" panose="020B0704020202020204" pitchFamily="34" charset="0"/>
              </a:rPr>
              <a:t>Out</a:t>
            </a:r>
          </a:p>
        </xdr:txBody>
      </xdr:sp>
      <xdr:sp macro="" textlink="">
        <xdr:nvSpPr>
          <xdr:cNvPr id="71" name="CaixaDeTexto 70">
            <a:hlinkClick xmlns:r="http://schemas.openxmlformats.org/officeDocument/2006/relationships" r:id="rId16"/>
            <a:extLst>
              <a:ext uri="{FF2B5EF4-FFF2-40B4-BE49-F238E27FC236}">
                <a16:creationId xmlns:a16="http://schemas.microsoft.com/office/drawing/2014/main" id="{02068387-278B-46D6-8C60-553F56E55BC5}"/>
              </a:ext>
            </a:extLst>
          </xdr:cNvPr>
          <xdr:cNvSpPr txBox="1"/>
        </xdr:nvSpPr>
        <xdr:spPr>
          <a:xfrm>
            <a:off x="609600" y="3879827"/>
            <a:ext cx="588839" cy="20452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000" u="sng">
                <a:solidFill>
                  <a:schemeClr val="bg1"/>
                </a:solidFill>
                <a:latin typeface="Avenir Next LT Pro Demi" panose="020B0704020202020204" pitchFamily="34" charset="0"/>
              </a:rPr>
              <a:t>Nov</a:t>
            </a:r>
          </a:p>
        </xdr:txBody>
      </xdr:sp>
      <xdr:sp macro="" textlink="">
        <xdr:nvSpPr>
          <xdr:cNvPr id="72" name="CaixaDeTexto 71">
            <a:hlinkClick xmlns:r="http://schemas.openxmlformats.org/officeDocument/2006/relationships" r:id="rId17"/>
            <a:extLst>
              <a:ext uri="{FF2B5EF4-FFF2-40B4-BE49-F238E27FC236}">
                <a16:creationId xmlns:a16="http://schemas.microsoft.com/office/drawing/2014/main" id="{7ECF9C64-8861-41B3-AB7A-AA4607B7B4C3}"/>
              </a:ext>
            </a:extLst>
          </xdr:cNvPr>
          <xdr:cNvSpPr txBox="1"/>
        </xdr:nvSpPr>
        <xdr:spPr>
          <a:xfrm>
            <a:off x="609600" y="4140218"/>
            <a:ext cx="588839" cy="20452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000" u="sng">
                <a:solidFill>
                  <a:schemeClr val="bg1"/>
                </a:solidFill>
                <a:latin typeface="Avenir Next LT Pro Demi" panose="020B0704020202020204" pitchFamily="34" charset="0"/>
              </a:rPr>
              <a:t>Dez</a:t>
            </a:r>
          </a:p>
        </xdr:txBody>
      </xdr:sp>
      <xdr:sp macro="" textlink="">
        <xdr:nvSpPr>
          <xdr:cNvPr id="73" name="CaixaDeTexto 72">
            <a:hlinkClick xmlns:r="http://schemas.openxmlformats.org/officeDocument/2006/relationships" r:id="rId18"/>
            <a:extLst>
              <a:ext uri="{FF2B5EF4-FFF2-40B4-BE49-F238E27FC236}">
                <a16:creationId xmlns:a16="http://schemas.microsoft.com/office/drawing/2014/main" id="{F6FAC24D-BA71-4E0E-A81A-1360CD5E5D94}"/>
              </a:ext>
            </a:extLst>
          </xdr:cNvPr>
          <xdr:cNvSpPr txBox="1"/>
        </xdr:nvSpPr>
        <xdr:spPr>
          <a:xfrm>
            <a:off x="433716" y="1072055"/>
            <a:ext cx="1219200" cy="20810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900" u="sng">
                <a:solidFill>
                  <a:schemeClr val="bg1"/>
                </a:solidFill>
                <a:latin typeface="Avenir Next LT Pro Demi" panose="020B0704020202020204" pitchFamily="34" charset="0"/>
              </a:rPr>
              <a:t>Orçamento</a:t>
            </a:r>
          </a:p>
        </xdr:txBody>
      </xdr:sp>
    </xdr:grpSp>
    <xdr:clientData/>
  </xdr:twoCellAnchor>
  <xdr:twoCellAnchor>
    <xdr:from>
      <xdr:col>2</xdr:col>
      <xdr:colOff>329678</xdr:colOff>
      <xdr:row>0</xdr:row>
      <xdr:rowOff>179195</xdr:rowOff>
    </xdr:from>
    <xdr:to>
      <xdr:col>6</xdr:col>
      <xdr:colOff>509693</xdr:colOff>
      <xdr:row>3</xdr:row>
      <xdr:rowOff>70733</xdr:rowOff>
    </xdr:to>
    <xdr:sp macro="" textlink="">
      <xdr:nvSpPr>
        <xdr:cNvPr id="95" name="Retângulo: Cantos Arredondados 94">
          <a:extLst>
            <a:ext uri="{FF2B5EF4-FFF2-40B4-BE49-F238E27FC236}">
              <a16:creationId xmlns:a16="http://schemas.microsoft.com/office/drawing/2014/main" id="{A9A2F4F2-739F-73AB-EF14-7A86EF9A0B75}"/>
            </a:ext>
          </a:extLst>
        </xdr:cNvPr>
        <xdr:cNvSpPr/>
      </xdr:nvSpPr>
      <xdr:spPr>
        <a:xfrm>
          <a:off x="1548878" y="179195"/>
          <a:ext cx="2618415" cy="434463"/>
        </a:xfrm>
        <a:prstGeom prst="roundRect">
          <a:avLst/>
        </a:prstGeom>
        <a:solidFill>
          <a:srgbClr val="111A37"/>
        </a:solidFill>
        <a:ln>
          <a:noFill/>
        </a:ln>
        <a:effectLst>
          <a:outerShdw blurRad="76200" dir="18900000" sy="23000" kx="-1200000" algn="bl" rotWithShape="0">
            <a:prstClr val="black">
              <a:alpha val="20000"/>
            </a:prstClr>
          </a:outerShdw>
        </a:effectLst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lang="pt-BR" sz="1100"/>
        </a:p>
      </xdr:txBody>
    </xdr:sp>
    <xdr:clientData/>
  </xdr:twoCellAnchor>
  <xdr:twoCellAnchor>
    <xdr:from>
      <xdr:col>2</xdr:col>
      <xdr:colOff>403013</xdr:colOff>
      <xdr:row>1</xdr:row>
      <xdr:rowOff>21402</xdr:rowOff>
    </xdr:from>
    <xdr:to>
      <xdr:col>3</xdr:col>
      <xdr:colOff>166793</xdr:colOff>
      <xdr:row>3</xdr:row>
      <xdr:rowOff>26579</xdr:rowOff>
    </xdr:to>
    <xdr:pic>
      <xdr:nvPicPr>
        <xdr:cNvPr id="111" name="Gráfico 110" descr="Folhinha com preenchimento sólido">
          <a:extLst>
            <a:ext uri="{FF2B5EF4-FFF2-40B4-BE49-F238E27FC236}">
              <a16:creationId xmlns:a16="http://schemas.microsoft.com/office/drawing/2014/main" id="{0925E930-203F-9118-9643-B83D0F5C6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0"/>
            </a:ext>
          </a:extLst>
        </a:blip>
        <a:stretch>
          <a:fillRect/>
        </a:stretch>
      </xdr:blipFill>
      <xdr:spPr>
        <a:xfrm>
          <a:off x="1622213" y="202377"/>
          <a:ext cx="373380" cy="367127"/>
        </a:xfrm>
        <a:prstGeom prst="rect">
          <a:avLst/>
        </a:prstGeom>
      </xdr:spPr>
    </xdr:pic>
    <xdr:clientData/>
  </xdr:twoCellAnchor>
  <xdr:twoCellAnchor>
    <xdr:from>
      <xdr:col>3</xdr:col>
      <xdr:colOff>162309</xdr:colOff>
      <xdr:row>1</xdr:row>
      <xdr:rowOff>56466</xdr:rowOff>
    </xdr:from>
    <xdr:to>
      <xdr:col>7</xdr:col>
      <xdr:colOff>433492</xdr:colOff>
      <xdr:row>3</xdr:row>
      <xdr:rowOff>83660</xdr:rowOff>
    </xdr:to>
    <xdr:sp macro="" textlink="$AL$19">
      <xdr:nvSpPr>
        <xdr:cNvPr id="112" name="CaixaDeTexto 111">
          <a:extLst>
            <a:ext uri="{FF2B5EF4-FFF2-40B4-BE49-F238E27FC236}">
              <a16:creationId xmlns:a16="http://schemas.microsoft.com/office/drawing/2014/main" id="{FB3B2D1F-07F4-4E25-BC88-EA90A2C55687}"/>
            </a:ext>
          </a:extLst>
        </xdr:cNvPr>
        <xdr:cNvSpPr txBox="1"/>
      </xdr:nvSpPr>
      <xdr:spPr>
        <a:xfrm>
          <a:off x="1991109" y="237441"/>
          <a:ext cx="2709583" cy="3891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fld id="{FFCFCB68-46A4-44E0-992C-AA7BABC67593}" type="TxLink">
            <a:rPr lang="en-US" sz="1100" b="0" i="0" u="none" strike="noStrike" baseline="0">
              <a:solidFill>
                <a:schemeClr val="bg1"/>
              </a:solidFill>
              <a:latin typeface="Calibri"/>
              <a:cs typeface="Calibri"/>
            </a:rPr>
            <a:pPr/>
            <a:t>domingo, 16 de fevereiro de 2025</a:t>
          </a:fld>
          <a:endParaRPr lang="pt-BR" sz="1400" baseline="0">
            <a:solidFill>
              <a:schemeClr val="bg1"/>
            </a:solidFill>
            <a:latin typeface="Avenir Next LT Pro Demi" panose="020B0704020202020204" pitchFamily="34" charset="0"/>
          </a:endParaRPr>
        </a:p>
      </xdr:txBody>
    </xdr:sp>
    <xdr:clientData/>
  </xdr:twoCellAnchor>
  <xdr:twoCellAnchor>
    <xdr:from>
      <xdr:col>1</xdr:col>
      <xdr:colOff>477563</xdr:colOff>
      <xdr:row>11</xdr:row>
      <xdr:rowOff>40405</xdr:rowOff>
    </xdr:from>
    <xdr:to>
      <xdr:col>7</xdr:col>
      <xdr:colOff>320681</xdr:colOff>
      <xdr:row>23</xdr:row>
      <xdr:rowOff>22473</xdr:rowOff>
    </xdr:to>
    <xdr:graphicFrame macro="">
      <xdr:nvGraphicFramePr>
        <xdr:cNvPr id="119" name="Gráfico 118">
          <a:extLst>
            <a:ext uri="{FF2B5EF4-FFF2-40B4-BE49-F238E27FC236}">
              <a16:creationId xmlns:a16="http://schemas.microsoft.com/office/drawing/2014/main" id="{B8712AFE-072D-3439-8BD2-E404D194FC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19</xdr:col>
      <xdr:colOff>429324</xdr:colOff>
      <xdr:row>5</xdr:row>
      <xdr:rowOff>142626</xdr:rowOff>
    </xdr:from>
    <xdr:to>
      <xdr:col>24</xdr:col>
      <xdr:colOff>150266</xdr:colOff>
      <xdr:row>20</xdr:row>
      <xdr:rowOff>165487</xdr:rowOff>
    </xdr:to>
    <xdr:sp macro="" textlink="">
      <xdr:nvSpPr>
        <xdr:cNvPr id="130" name="Retângulo: Cantos Arredondados 129">
          <a:extLst>
            <a:ext uri="{FF2B5EF4-FFF2-40B4-BE49-F238E27FC236}">
              <a16:creationId xmlns:a16="http://schemas.microsoft.com/office/drawing/2014/main" id="{FD9E49EC-28AA-477D-B7FE-2E09FC01FCD1}"/>
            </a:ext>
          </a:extLst>
        </xdr:cNvPr>
        <xdr:cNvSpPr/>
      </xdr:nvSpPr>
      <xdr:spPr>
        <a:xfrm rot="1440000">
          <a:off x="12011724" y="1073959"/>
          <a:ext cx="2768942" cy="2816861"/>
        </a:xfrm>
        <a:prstGeom prst="roundRect">
          <a:avLst>
            <a:gd name="adj" fmla="val 33024"/>
          </a:avLst>
        </a:prstGeom>
        <a:solidFill>
          <a:srgbClr val="F363D8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100"/>
            <a:t> </a:t>
          </a:r>
        </a:p>
      </xdr:txBody>
    </xdr:sp>
    <xdr:clientData/>
  </xdr:twoCellAnchor>
  <xdr:twoCellAnchor>
    <xdr:from>
      <xdr:col>19</xdr:col>
      <xdr:colOff>72982</xdr:colOff>
      <xdr:row>6</xdr:row>
      <xdr:rowOff>91362</xdr:rowOff>
    </xdr:from>
    <xdr:to>
      <xdr:col>23</xdr:col>
      <xdr:colOff>499702</xdr:colOff>
      <xdr:row>22</xdr:row>
      <xdr:rowOff>81588</xdr:rowOff>
    </xdr:to>
    <xdr:sp macro="" textlink="">
      <xdr:nvSpPr>
        <xdr:cNvPr id="150" name="Retângulo: Cantos Arredondados 149">
          <a:extLst>
            <a:ext uri="{FF2B5EF4-FFF2-40B4-BE49-F238E27FC236}">
              <a16:creationId xmlns:a16="http://schemas.microsoft.com/office/drawing/2014/main" id="{39FF8E47-DA94-4B43-BF8E-84136E454698}"/>
            </a:ext>
          </a:extLst>
        </xdr:cNvPr>
        <xdr:cNvSpPr/>
      </xdr:nvSpPr>
      <xdr:spPr>
        <a:xfrm>
          <a:off x="11655382" y="1208962"/>
          <a:ext cx="2865120" cy="2970493"/>
        </a:xfrm>
        <a:prstGeom prst="roundRect">
          <a:avLst/>
        </a:prstGeom>
        <a:gradFill flip="none" rotWithShape="1">
          <a:gsLst>
            <a:gs pos="0">
              <a:srgbClr val="DD11B6"/>
            </a:gs>
            <a:gs pos="100000">
              <a:srgbClr val="D2008C">
                <a:alpha val="92000"/>
              </a:srgbClr>
            </a:gs>
            <a:gs pos="63000">
              <a:srgbClr val="CC34AF"/>
            </a:gs>
            <a:gs pos="36000">
              <a:srgbClr val="EE26C8"/>
            </a:gs>
            <a:gs pos="24000">
              <a:srgbClr val="EE26C8"/>
            </a:gs>
          </a:gsLst>
          <a:lin ang="2700000" scaled="1"/>
          <a:tileRect/>
        </a:gradFill>
        <a:ln>
          <a:noFill/>
        </a:ln>
        <a:effectLst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18</xdr:col>
      <xdr:colOff>380845</xdr:colOff>
      <xdr:row>6</xdr:row>
      <xdr:rowOff>28635</xdr:rowOff>
    </xdr:from>
    <xdr:to>
      <xdr:col>24</xdr:col>
      <xdr:colOff>223963</xdr:colOff>
      <xdr:row>18</xdr:row>
      <xdr:rowOff>10703</xdr:rowOff>
    </xdr:to>
    <xdr:graphicFrame macro="">
      <xdr:nvGraphicFramePr>
        <xdr:cNvPr id="151" name="Gráfico 150">
          <a:extLst>
            <a:ext uri="{FF2B5EF4-FFF2-40B4-BE49-F238E27FC236}">
              <a16:creationId xmlns:a16="http://schemas.microsoft.com/office/drawing/2014/main" id="{5FBEACF3-01DE-4FBB-A6E5-1E523E43EF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20</xdr:col>
      <xdr:colOff>189505</xdr:colOff>
      <xdr:row>10</xdr:row>
      <xdr:rowOff>170646</xdr:rowOff>
    </xdr:from>
    <xdr:to>
      <xdr:col>22</xdr:col>
      <xdr:colOff>254143</xdr:colOff>
      <xdr:row>13</xdr:row>
      <xdr:rowOff>97524</xdr:rowOff>
    </xdr:to>
    <xdr:sp macro="" textlink="$AL$20">
      <xdr:nvSpPr>
        <xdr:cNvPr id="152" name="CaixaDeTexto 151">
          <a:extLst>
            <a:ext uri="{FF2B5EF4-FFF2-40B4-BE49-F238E27FC236}">
              <a16:creationId xmlns:a16="http://schemas.microsoft.com/office/drawing/2014/main" id="{F153858B-B8AD-4661-BD49-9CB0C61415FD}"/>
            </a:ext>
          </a:extLst>
        </xdr:cNvPr>
        <xdr:cNvSpPr txBox="1"/>
      </xdr:nvSpPr>
      <xdr:spPr>
        <a:xfrm>
          <a:off x="12381505" y="2033313"/>
          <a:ext cx="1283838" cy="4856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fld id="{CA845CEA-3123-47E4-8A55-56AAC1599297}" type="TxLink">
            <a:rPr lang="en-US" sz="3200" b="0" i="0" u="none" strike="noStrike">
              <a:solidFill>
                <a:schemeClr val="bg1"/>
              </a:solidFill>
              <a:latin typeface="Tw Cen MT" panose="020B0602020104020603" pitchFamily="34" charset="0"/>
              <a:cs typeface="Calibri"/>
            </a:rPr>
            <a:pPr/>
            <a:t>64,7%</a:t>
          </a:fld>
          <a:endParaRPr lang="pt-BR" sz="3200">
            <a:solidFill>
              <a:schemeClr val="bg1"/>
            </a:solidFill>
            <a:latin typeface="Tw Cen MT" panose="020B0602020104020603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19</xdr:col>
      <xdr:colOff>182633</xdr:colOff>
      <xdr:row>18</xdr:row>
      <xdr:rowOff>112365</xdr:rowOff>
    </xdr:from>
    <xdr:to>
      <xdr:col>21</xdr:col>
      <xdr:colOff>182633</xdr:colOff>
      <xdr:row>21</xdr:row>
      <xdr:rowOff>100334</xdr:rowOff>
    </xdr:to>
    <xdr:grpSp>
      <xdr:nvGrpSpPr>
        <xdr:cNvPr id="153" name="Agrupar 152">
          <a:extLst>
            <a:ext uri="{FF2B5EF4-FFF2-40B4-BE49-F238E27FC236}">
              <a16:creationId xmlns:a16="http://schemas.microsoft.com/office/drawing/2014/main" id="{F3AEB927-A4FA-4C12-936F-7D2B5178B1DA}"/>
            </a:ext>
          </a:extLst>
        </xdr:cNvPr>
        <xdr:cNvGrpSpPr/>
      </xdr:nvGrpSpPr>
      <xdr:grpSpPr>
        <a:xfrm>
          <a:off x="11765033" y="3339659"/>
          <a:ext cx="1219200" cy="525851"/>
          <a:chOff x="1562701" y="4233913"/>
          <a:chExt cx="1219200" cy="541420"/>
        </a:xfrm>
      </xdr:grpSpPr>
      <xdr:sp macro="" textlink="">
        <xdr:nvSpPr>
          <xdr:cNvPr id="154" name="CaixaDeTexto 153">
            <a:extLst>
              <a:ext uri="{FF2B5EF4-FFF2-40B4-BE49-F238E27FC236}">
                <a16:creationId xmlns:a16="http://schemas.microsoft.com/office/drawing/2014/main" id="{B7F37DF3-2878-9A9D-6C67-0B3FEA085B36}"/>
              </a:ext>
            </a:extLst>
          </xdr:cNvPr>
          <xdr:cNvSpPr txBox="1"/>
        </xdr:nvSpPr>
        <xdr:spPr>
          <a:xfrm>
            <a:off x="1672590" y="4233913"/>
            <a:ext cx="975360" cy="26990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100">
                <a:solidFill>
                  <a:schemeClr val="bg1"/>
                </a:solidFill>
                <a:latin typeface="Avenir Next LT Pro Demi" panose="020B0704020202020204" pitchFamily="34" charset="0"/>
                <a:cs typeface="Arial" panose="020B0604020202020204" pitchFamily="34" charset="0"/>
              </a:rPr>
              <a:t>Orçamento</a:t>
            </a:r>
          </a:p>
        </xdr:txBody>
      </xdr:sp>
      <xdr:sp macro="" textlink="$AL$21">
        <xdr:nvSpPr>
          <xdr:cNvPr id="155" name="CaixaDeTexto 154">
            <a:extLst>
              <a:ext uri="{FF2B5EF4-FFF2-40B4-BE49-F238E27FC236}">
                <a16:creationId xmlns:a16="http://schemas.microsoft.com/office/drawing/2014/main" id="{817B5116-9379-9CDE-DB3B-5F4F3DF94D5E}"/>
              </a:ext>
            </a:extLst>
          </xdr:cNvPr>
          <xdr:cNvSpPr txBox="1"/>
        </xdr:nvSpPr>
        <xdr:spPr>
          <a:xfrm>
            <a:off x="1562701" y="4430829"/>
            <a:ext cx="1219200" cy="34450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indent="0"/>
            <a:fld id="{D70166B6-3E07-4C66-A7A1-202F143D939B}" type="TxLink">
              <a:rPr lang="en-US" sz="1100">
                <a:solidFill>
                  <a:schemeClr val="bg1"/>
                </a:solidFill>
                <a:latin typeface="Avenir Next LT Pro Demi" panose="020B0704020202020204" pitchFamily="34" charset="0"/>
                <a:ea typeface="+mn-ea"/>
                <a:cs typeface="Arial" panose="020B0604020202020204" pitchFamily="34" charset="0"/>
              </a:rPr>
              <a:pPr marL="0" indent="0"/>
              <a:t>R$ 116.540,00</a:t>
            </a:fld>
            <a:endParaRPr lang="pt-BR" sz="1100">
              <a:solidFill>
                <a:schemeClr val="bg1"/>
              </a:solidFill>
              <a:latin typeface="Avenir Next LT Pro Demi" panose="020B0704020202020204" pitchFamily="34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21</xdr:col>
      <xdr:colOff>384881</xdr:colOff>
      <xdr:row>18</xdr:row>
      <xdr:rowOff>110526</xdr:rowOff>
    </xdr:from>
    <xdr:to>
      <xdr:col>23</xdr:col>
      <xdr:colOff>384881</xdr:colOff>
      <xdr:row>21</xdr:row>
      <xdr:rowOff>94236</xdr:rowOff>
    </xdr:to>
    <xdr:grpSp>
      <xdr:nvGrpSpPr>
        <xdr:cNvPr id="156" name="Agrupar 155">
          <a:extLst>
            <a:ext uri="{FF2B5EF4-FFF2-40B4-BE49-F238E27FC236}">
              <a16:creationId xmlns:a16="http://schemas.microsoft.com/office/drawing/2014/main" id="{50299942-0178-4A3F-BF56-EEE17D29A3C7}"/>
            </a:ext>
          </a:extLst>
        </xdr:cNvPr>
        <xdr:cNvGrpSpPr/>
      </xdr:nvGrpSpPr>
      <xdr:grpSpPr>
        <a:xfrm>
          <a:off x="13186481" y="3337820"/>
          <a:ext cx="1219200" cy="521592"/>
          <a:chOff x="2984149" y="4232074"/>
          <a:chExt cx="1219200" cy="537161"/>
        </a:xfrm>
      </xdr:grpSpPr>
      <xdr:sp macro="" textlink="">
        <xdr:nvSpPr>
          <xdr:cNvPr id="157" name="CaixaDeTexto 156">
            <a:extLst>
              <a:ext uri="{FF2B5EF4-FFF2-40B4-BE49-F238E27FC236}">
                <a16:creationId xmlns:a16="http://schemas.microsoft.com/office/drawing/2014/main" id="{3DED7883-D0AA-38C8-2BB6-22F40F3135BF}"/>
              </a:ext>
            </a:extLst>
          </xdr:cNvPr>
          <xdr:cNvSpPr txBox="1"/>
        </xdr:nvSpPr>
        <xdr:spPr>
          <a:xfrm>
            <a:off x="3048262" y="4232074"/>
            <a:ext cx="975360" cy="345057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100">
                <a:solidFill>
                  <a:schemeClr val="bg1"/>
                </a:solidFill>
                <a:latin typeface="Avenir Next LT Pro Demi" panose="020B0704020202020204" pitchFamily="34" charset="0"/>
                <a:cs typeface="Arial" panose="020B0604020202020204" pitchFamily="34" charset="0"/>
              </a:rPr>
              <a:t>Orçamento</a:t>
            </a:r>
          </a:p>
        </xdr:txBody>
      </xdr:sp>
      <xdr:sp macro="" textlink="$AL$22">
        <xdr:nvSpPr>
          <xdr:cNvPr id="158" name="CaixaDeTexto 157">
            <a:extLst>
              <a:ext uri="{FF2B5EF4-FFF2-40B4-BE49-F238E27FC236}">
                <a16:creationId xmlns:a16="http://schemas.microsoft.com/office/drawing/2014/main" id="{03BC906B-55E2-1A2E-CCD3-7166D5816941}"/>
              </a:ext>
            </a:extLst>
          </xdr:cNvPr>
          <xdr:cNvSpPr txBox="1"/>
        </xdr:nvSpPr>
        <xdr:spPr>
          <a:xfrm>
            <a:off x="2984149" y="4423127"/>
            <a:ext cx="1219200" cy="34610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indent="0"/>
            <a:fld id="{6B510D7C-9365-4255-B8C8-4FDAE2D8FE1F}" type="TxLink">
              <a:rPr lang="en-US" sz="1100">
                <a:solidFill>
                  <a:schemeClr val="bg1"/>
                </a:solidFill>
                <a:latin typeface="Avenir Next LT Pro Demi" panose="020B0704020202020204" pitchFamily="34" charset="0"/>
                <a:ea typeface="+mn-ea"/>
                <a:cs typeface="Arial" panose="020B0604020202020204" pitchFamily="34" charset="0"/>
              </a:rPr>
              <a:pPr marL="0" indent="0"/>
              <a:t>R$ 75.376,00</a:t>
            </a:fld>
            <a:endParaRPr lang="pt-BR" sz="1100">
              <a:solidFill>
                <a:schemeClr val="bg1"/>
              </a:solidFill>
              <a:latin typeface="Avenir Next LT Pro Demi" panose="020B0704020202020204" pitchFamily="34" charset="0"/>
              <a:ea typeface="+mn-ea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20</xdr:col>
      <xdr:colOff>122402</xdr:colOff>
      <xdr:row>9</xdr:row>
      <xdr:rowOff>7017</xdr:rowOff>
    </xdr:from>
    <xdr:to>
      <xdr:col>20</xdr:col>
      <xdr:colOff>314661</xdr:colOff>
      <xdr:row>10</xdr:row>
      <xdr:rowOff>38668</xdr:rowOff>
    </xdr:to>
    <xdr:grpSp>
      <xdr:nvGrpSpPr>
        <xdr:cNvPr id="164" name="Agrupar 163">
          <a:extLst>
            <a:ext uri="{FF2B5EF4-FFF2-40B4-BE49-F238E27FC236}">
              <a16:creationId xmlns:a16="http://schemas.microsoft.com/office/drawing/2014/main" id="{D0F17AA2-75C7-4691-AA8F-E644DB444C93}"/>
            </a:ext>
          </a:extLst>
        </xdr:cNvPr>
        <xdr:cNvGrpSpPr/>
      </xdr:nvGrpSpPr>
      <xdr:grpSpPr>
        <a:xfrm>
          <a:off x="12314402" y="1620664"/>
          <a:ext cx="192259" cy="210945"/>
          <a:chOff x="2339340" y="2823210"/>
          <a:chExt cx="312420" cy="297180"/>
        </a:xfrm>
        <a:effectLst>
          <a:outerShdw blurRad="50800" dist="50800" dir="5400000" algn="ctr" rotWithShape="0">
            <a:schemeClr val="bg1">
              <a:alpha val="0"/>
            </a:schemeClr>
          </a:outerShdw>
        </a:effectLst>
      </xdr:grpSpPr>
      <xdr:sp macro="" textlink="">
        <xdr:nvSpPr>
          <xdr:cNvPr id="165" name="Fluxograma: Conector 164">
            <a:extLst>
              <a:ext uri="{FF2B5EF4-FFF2-40B4-BE49-F238E27FC236}">
                <a16:creationId xmlns:a16="http://schemas.microsoft.com/office/drawing/2014/main" id="{08270234-DE37-54D2-2044-5FD5F5D42118}"/>
              </a:ext>
            </a:extLst>
          </xdr:cNvPr>
          <xdr:cNvSpPr/>
        </xdr:nvSpPr>
        <xdr:spPr>
          <a:xfrm>
            <a:off x="2339340" y="2823210"/>
            <a:ext cx="312420" cy="297180"/>
          </a:xfrm>
          <a:prstGeom prst="flowChartConnector">
            <a:avLst/>
          </a:prstGeom>
          <a:solidFill>
            <a:srgbClr val="F363D8"/>
          </a:solidFill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t-BR" sz="1100"/>
          </a:p>
        </xdr:txBody>
      </xdr:sp>
      <xdr:sp macro="" textlink="">
        <xdr:nvSpPr>
          <xdr:cNvPr id="166" name="Fluxograma: Conector 165">
            <a:extLst>
              <a:ext uri="{FF2B5EF4-FFF2-40B4-BE49-F238E27FC236}">
                <a16:creationId xmlns:a16="http://schemas.microsoft.com/office/drawing/2014/main" id="{234D2E58-073F-461E-391E-FAD87C11045C}"/>
              </a:ext>
            </a:extLst>
          </xdr:cNvPr>
          <xdr:cNvSpPr/>
        </xdr:nvSpPr>
        <xdr:spPr>
          <a:xfrm>
            <a:off x="2339340" y="2823210"/>
            <a:ext cx="312420" cy="297180"/>
          </a:xfrm>
          <a:prstGeom prst="flowChartConnector">
            <a:avLst/>
          </a:prstGeom>
          <a:solidFill>
            <a:schemeClr val="bg1"/>
          </a:solidFill>
          <a:ln>
            <a:noFill/>
          </a:ln>
          <a:effectLst>
            <a:outerShdw blurRad="482600" sx="180000" sy="180000" algn="ctr" rotWithShape="0">
              <a:schemeClr val="bg1"/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pt-BR" sz="1100"/>
          </a:p>
        </xdr:txBody>
      </xdr:sp>
    </xdr:grpSp>
    <xdr:clientData/>
  </xdr:twoCellAnchor>
  <xdr:twoCellAnchor>
    <xdr:from>
      <xdr:col>20</xdr:col>
      <xdr:colOff>134952</xdr:colOff>
      <xdr:row>13</xdr:row>
      <xdr:rowOff>76059</xdr:rowOff>
    </xdr:from>
    <xdr:to>
      <xdr:col>22</xdr:col>
      <xdr:colOff>453075</xdr:colOff>
      <xdr:row>15</xdr:row>
      <xdr:rowOff>70342</xdr:rowOff>
    </xdr:to>
    <xdr:sp macro="" textlink="">
      <xdr:nvSpPr>
        <xdr:cNvPr id="159" name="CaixaDeTexto 158">
          <a:extLst>
            <a:ext uri="{FF2B5EF4-FFF2-40B4-BE49-F238E27FC236}">
              <a16:creationId xmlns:a16="http://schemas.microsoft.com/office/drawing/2014/main" id="{4254856A-5627-421D-AD98-89781F561A02}"/>
            </a:ext>
          </a:extLst>
        </xdr:cNvPr>
        <xdr:cNvSpPr txBox="1"/>
      </xdr:nvSpPr>
      <xdr:spPr>
        <a:xfrm>
          <a:off x="12326952" y="2497526"/>
          <a:ext cx="1537323" cy="3668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900">
              <a:solidFill>
                <a:schemeClr val="bg1"/>
              </a:solidFill>
              <a:latin typeface="Avenir Next LT Pro Demi" panose="020B0704020202020204" pitchFamily="34" charset="0"/>
              <a:cs typeface="Arial" panose="020B0604020202020204" pitchFamily="34" charset="0"/>
            </a:rPr>
            <a:t>Usado do</a:t>
          </a:r>
          <a:r>
            <a:rPr lang="pt-BR" sz="900" baseline="0">
              <a:solidFill>
                <a:schemeClr val="bg1"/>
              </a:solidFill>
              <a:latin typeface="Avenir Next LT Pro Demi" panose="020B0704020202020204" pitchFamily="34" charset="0"/>
              <a:cs typeface="Arial" panose="020B0604020202020204" pitchFamily="34" charset="0"/>
            </a:rPr>
            <a:t> Orçamento</a:t>
          </a:r>
          <a:endParaRPr lang="pt-BR" sz="900">
            <a:solidFill>
              <a:schemeClr val="bg1"/>
            </a:solidFill>
            <a:latin typeface="Avenir Next LT Pro Demi" panose="020B07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307339</xdr:colOff>
      <xdr:row>12</xdr:row>
      <xdr:rowOff>165452</xdr:rowOff>
    </xdr:from>
    <xdr:to>
      <xdr:col>6</xdr:col>
      <xdr:colOff>555486</xdr:colOff>
      <xdr:row>23</xdr:row>
      <xdr:rowOff>94226</xdr:rowOff>
    </xdr:to>
    <xdr:grpSp>
      <xdr:nvGrpSpPr>
        <xdr:cNvPr id="35" name="Agrupar 34">
          <a:extLst>
            <a:ext uri="{FF2B5EF4-FFF2-40B4-BE49-F238E27FC236}">
              <a16:creationId xmlns:a16="http://schemas.microsoft.com/office/drawing/2014/main" id="{DAF16CD3-D478-F9D8-B4BE-C5E9BD2FAD99}"/>
            </a:ext>
          </a:extLst>
        </xdr:cNvPr>
        <xdr:cNvGrpSpPr/>
      </xdr:nvGrpSpPr>
      <xdr:grpSpPr>
        <a:xfrm>
          <a:off x="1526539" y="2316981"/>
          <a:ext cx="2686547" cy="1901010"/>
          <a:chOff x="1492673" y="2036586"/>
          <a:chExt cx="2686547" cy="1977707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7CFA1E78-F78C-3909-9CD2-72B829E07A37}"/>
              </a:ext>
            </a:extLst>
          </xdr:cNvPr>
          <xdr:cNvSpPr/>
        </xdr:nvSpPr>
        <xdr:spPr>
          <a:xfrm>
            <a:off x="1515533" y="2036586"/>
            <a:ext cx="2663687" cy="1875014"/>
          </a:xfrm>
          <a:prstGeom prst="roundRect">
            <a:avLst/>
          </a:prstGeom>
          <a:solidFill>
            <a:srgbClr val="181C3A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indent="0" algn="ctr"/>
            <a:endParaRPr lang="pt-BR" sz="1400" b="0" i="0" u="none" strike="noStrike">
              <a:solidFill>
                <a:schemeClr val="bg1"/>
              </a:solidFill>
              <a:latin typeface="Avenir Next LT Pro Demi" panose="020B0704020202020204" pitchFamily="34" charset="0"/>
              <a:ea typeface="+mn-ea"/>
              <a:cs typeface="Calibri"/>
            </a:endParaRPr>
          </a:p>
        </xdr:txBody>
      </xdr:sp>
      <xdr:sp macro="" textlink="">
        <xdr:nvSpPr>
          <xdr:cNvPr id="5" name="CaixaDeTexto 4">
            <a:extLst>
              <a:ext uri="{FF2B5EF4-FFF2-40B4-BE49-F238E27FC236}">
                <a16:creationId xmlns:a16="http://schemas.microsoft.com/office/drawing/2014/main" id="{871B7C36-B5E5-85D9-D0B9-73224996E48C}"/>
              </a:ext>
            </a:extLst>
          </xdr:cNvPr>
          <xdr:cNvSpPr txBox="1"/>
        </xdr:nvSpPr>
        <xdr:spPr>
          <a:xfrm>
            <a:off x="1740820" y="2079378"/>
            <a:ext cx="1828800" cy="371495"/>
          </a:xfrm>
          <a:prstGeom prst="rect">
            <a:avLst/>
          </a:prstGeom>
          <a:solidFill>
            <a:srgbClr val="181C3A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indent="0"/>
            <a:r>
              <a:rPr lang="pt-BR" sz="1400" b="0" i="0" u="none" strike="noStrike">
                <a:solidFill>
                  <a:schemeClr val="bg1"/>
                </a:solidFill>
                <a:latin typeface="Avenir Next LT Pro Demi" panose="020B0704020202020204" pitchFamily="34" charset="0"/>
                <a:ea typeface="+mn-ea"/>
                <a:cs typeface="Calibri"/>
              </a:rPr>
              <a:t>Investimentos</a:t>
            </a:r>
          </a:p>
        </xdr:txBody>
      </xdr:sp>
      <xdr:graphicFrame macro="">
        <xdr:nvGraphicFramePr>
          <xdr:cNvPr id="6" name="Gráfico 5">
            <a:extLst>
              <a:ext uri="{FF2B5EF4-FFF2-40B4-BE49-F238E27FC236}">
                <a16:creationId xmlns:a16="http://schemas.microsoft.com/office/drawing/2014/main" id="{A4CC6C27-045C-10E1-2217-B0F7D3F413E7}"/>
              </a:ext>
            </a:extLst>
          </xdr:cNvPr>
          <xdr:cNvGraphicFramePr/>
        </xdr:nvGraphicFramePr>
        <xdr:xfrm>
          <a:off x="1492673" y="2529496"/>
          <a:ext cx="2464573" cy="76381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3"/>
          </a:graphicData>
        </a:graphic>
      </xdr:graphicFrame>
      <xdr:sp macro="" textlink="$AS$14">
        <xdr:nvSpPr>
          <xdr:cNvPr id="7" name="CaixaDeTexto 6">
            <a:extLst>
              <a:ext uri="{FF2B5EF4-FFF2-40B4-BE49-F238E27FC236}">
                <a16:creationId xmlns:a16="http://schemas.microsoft.com/office/drawing/2014/main" id="{0F6AB97B-2355-B65E-01FA-B4980EE96C8E}"/>
              </a:ext>
            </a:extLst>
          </xdr:cNvPr>
          <xdr:cNvSpPr txBox="1"/>
        </xdr:nvSpPr>
        <xdr:spPr>
          <a:xfrm>
            <a:off x="1740820" y="2303440"/>
            <a:ext cx="1962647" cy="356126"/>
          </a:xfrm>
          <a:prstGeom prst="rect">
            <a:avLst/>
          </a:prstGeom>
          <a:solidFill>
            <a:srgbClr val="181C3A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indent="0"/>
            <a:fld id="{80010CCB-A2F2-4C3D-996F-AADBA14CB9FA}" type="TxLink">
              <a:rPr lang="en-US" sz="1400" b="0" i="0" u="none" strike="noStrike">
                <a:solidFill>
                  <a:schemeClr val="bg1"/>
                </a:solidFill>
                <a:latin typeface="Avenir Next LT Pro Demi" panose="020B0704020202020204" pitchFamily="34" charset="0"/>
                <a:ea typeface="+mn-ea"/>
                <a:cs typeface="Calibri"/>
              </a:rPr>
              <a:pPr marL="0" indent="0"/>
              <a:t>R$ 13.360,00</a:t>
            </a:fld>
            <a:endParaRPr lang="pt-BR" sz="1400" b="0" i="0" u="none" strike="noStrike">
              <a:solidFill>
                <a:schemeClr val="bg1"/>
              </a:solidFill>
              <a:latin typeface="Avenir Next LT Pro Demi" panose="020B0704020202020204" pitchFamily="34" charset="0"/>
              <a:ea typeface="+mn-ea"/>
              <a:cs typeface="Calibri"/>
            </a:endParaRPr>
          </a:p>
        </xdr:txBody>
      </xdr:sp>
      <xdr:sp macro="" textlink="$AL$24">
        <xdr:nvSpPr>
          <xdr:cNvPr id="24" name="CaixaDeTexto 23">
            <a:extLst>
              <a:ext uri="{FF2B5EF4-FFF2-40B4-BE49-F238E27FC236}">
                <a16:creationId xmlns:a16="http://schemas.microsoft.com/office/drawing/2014/main" id="{936CA78E-8FF3-408A-8AFA-791EEF36B5D8}"/>
              </a:ext>
            </a:extLst>
          </xdr:cNvPr>
          <xdr:cNvSpPr txBox="1"/>
        </xdr:nvSpPr>
        <xdr:spPr>
          <a:xfrm>
            <a:off x="1688850" y="3377791"/>
            <a:ext cx="1962647" cy="38597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indent="0"/>
            <a:fld id="{DBBE449E-A14C-4742-98EF-AD4D01D32623}" type="TxLink">
              <a:rPr lang="en-US" sz="1400" b="0" i="0" u="none" strike="noStrike">
                <a:solidFill>
                  <a:schemeClr val="bg1"/>
                </a:solidFill>
                <a:latin typeface="Avenir Next LT Pro Demi" panose="020B0704020202020204" pitchFamily="34" charset="0"/>
                <a:ea typeface="+mn-ea"/>
                <a:cs typeface="Calibri"/>
              </a:rPr>
              <a:pPr marL="0" indent="0"/>
              <a:t>R$ 1.113,33</a:t>
            </a:fld>
            <a:endParaRPr lang="pt-BR" sz="1400" b="0" i="0" u="none" strike="noStrike">
              <a:solidFill>
                <a:schemeClr val="bg1"/>
              </a:solidFill>
              <a:latin typeface="Avenir Next LT Pro Demi" panose="020B0704020202020204" pitchFamily="34" charset="0"/>
              <a:ea typeface="+mn-ea"/>
              <a:cs typeface="Calibri"/>
            </a:endParaRPr>
          </a:p>
        </xdr:txBody>
      </xdr:sp>
      <xdr:sp macro="" textlink="">
        <xdr:nvSpPr>
          <xdr:cNvPr id="29" name="CaixaDeTexto 28">
            <a:extLst>
              <a:ext uri="{FF2B5EF4-FFF2-40B4-BE49-F238E27FC236}">
                <a16:creationId xmlns:a16="http://schemas.microsoft.com/office/drawing/2014/main" id="{40549C59-E48E-4C6F-898E-8C2000C9A9EE}"/>
              </a:ext>
            </a:extLst>
          </xdr:cNvPr>
          <xdr:cNvSpPr txBox="1"/>
        </xdr:nvSpPr>
        <xdr:spPr>
          <a:xfrm>
            <a:off x="1732251" y="3611364"/>
            <a:ext cx="1828800" cy="40292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100" baseline="0">
                <a:solidFill>
                  <a:srgbClr val="F363D8"/>
                </a:solidFill>
                <a:latin typeface="Avenir Next LT Pro Demi" panose="020B0704020202020204" pitchFamily="34" charset="0"/>
              </a:rPr>
              <a:t>Média Mensal</a:t>
            </a:r>
            <a:endParaRPr lang="pt-BR" sz="1200" baseline="0">
              <a:solidFill>
                <a:srgbClr val="F363D8"/>
              </a:solidFill>
              <a:latin typeface="Avenir Next LT Pro Demi" panose="020B0704020202020204" pitchFamily="34" charset="0"/>
            </a:endParaRPr>
          </a:p>
        </xdr:txBody>
      </xdr:sp>
    </xdr:grpSp>
    <xdr:clientData/>
  </xdr:twoCellAnchor>
  <xdr:twoCellAnchor>
    <xdr:from>
      <xdr:col>19</xdr:col>
      <xdr:colOff>464172</xdr:colOff>
      <xdr:row>0</xdr:row>
      <xdr:rowOff>72713</xdr:rowOff>
    </xdr:from>
    <xdr:to>
      <xdr:col>23</xdr:col>
      <xdr:colOff>105584</xdr:colOff>
      <xdr:row>3</xdr:row>
      <xdr:rowOff>161971</xdr:rowOff>
    </xdr:to>
    <xdr:grpSp>
      <xdr:nvGrpSpPr>
        <xdr:cNvPr id="48" name="Agrupar 47">
          <a:extLst>
            <a:ext uri="{FF2B5EF4-FFF2-40B4-BE49-F238E27FC236}">
              <a16:creationId xmlns:a16="http://schemas.microsoft.com/office/drawing/2014/main" id="{17259574-0553-5266-0287-47F782B5F43A}"/>
            </a:ext>
          </a:extLst>
        </xdr:cNvPr>
        <xdr:cNvGrpSpPr/>
      </xdr:nvGrpSpPr>
      <xdr:grpSpPr>
        <a:xfrm>
          <a:off x="12046572" y="72713"/>
          <a:ext cx="2079812" cy="627140"/>
          <a:chOff x="10641106" y="89647"/>
          <a:chExt cx="2079812" cy="648058"/>
        </a:xfrm>
      </xdr:grpSpPr>
      <xdr:sp macro="" textlink="">
        <xdr:nvSpPr>
          <xdr:cNvPr id="47" name="Retângulo: Cantos Arredondados 46">
            <a:extLst>
              <a:ext uri="{FF2B5EF4-FFF2-40B4-BE49-F238E27FC236}">
                <a16:creationId xmlns:a16="http://schemas.microsoft.com/office/drawing/2014/main" id="{C43C540A-188D-4EBB-85D8-987A2EB4A6D0}"/>
              </a:ext>
            </a:extLst>
          </xdr:cNvPr>
          <xdr:cNvSpPr/>
        </xdr:nvSpPr>
        <xdr:spPr>
          <a:xfrm>
            <a:off x="10641106" y="89647"/>
            <a:ext cx="2079812" cy="648058"/>
          </a:xfrm>
          <a:prstGeom prst="roundRect">
            <a:avLst/>
          </a:prstGeom>
          <a:solidFill>
            <a:srgbClr val="242A56"/>
          </a:soli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endParaRPr lang="pt-BR" sz="1100"/>
          </a:p>
        </xdr:txBody>
      </xdr:sp>
      <xdr:sp macro="" textlink="">
        <xdr:nvSpPr>
          <xdr:cNvPr id="44" name="CaixaDeTexto 43">
            <a:extLst>
              <a:ext uri="{FF2B5EF4-FFF2-40B4-BE49-F238E27FC236}">
                <a16:creationId xmlns:a16="http://schemas.microsoft.com/office/drawing/2014/main" id="{36261F81-3349-4254-B5FB-7DA49CC87A01}"/>
              </a:ext>
            </a:extLst>
          </xdr:cNvPr>
          <xdr:cNvSpPr txBox="1"/>
        </xdr:nvSpPr>
        <xdr:spPr>
          <a:xfrm>
            <a:off x="10713521" y="111802"/>
            <a:ext cx="1828800" cy="61732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pt-BR" sz="1400">
                <a:solidFill>
                  <a:schemeClr val="bg1"/>
                </a:solidFill>
                <a:latin typeface="Avenir Next LT Pro Demi" panose="020B0704020202020204" pitchFamily="34" charset="0"/>
              </a:rPr>
              <a:t>José Antonio</a:t>
            </a:r>
          </a:p>
          <a:p>
            <a:pPr algn="l"/>
            <a:r>
              <a:rPr lang="pt-BR" sz="1100" baseline="0">
                <a:solidFill>
                  <a:schemeClr val="bg1"/>
                </a:solidFill>
                <a:latin typeface="Avenir Next LT Pro Demi" panose="020B0704020202020204" pitchFamily="34" charset="0"/>
              </a:rPr>
              <a:t>Empresário</a:t>
            </a:r>
          </a:p>
        </xdr:txBody>
      </xdr:sp>
      <xdr:pic>
        <xdr:nvPicPr>
          <xdr:cNvPr id="46" name="Imagem 45">
            <a:extLst>
              <a:ext uri="{FF2B5EF4-FFF2-40B4-BE49-F238E27FC236}">
                <a16:creationId xmlns:a16="http://schemas.microsoft.com/office/drawing/2014/main" id="{D92113A9-8DCB-ADB7-80BF-60F530085A9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976847" y="125505"/>
            <a:ext cx="564777" cy="585696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603756</xdr:colOff>
      <xdr:row>21</xdr:row>
      <xdr:rowOff>157899</xdr:rowOff>
    </xdr:from>
    <xdr:to>
      <xdr:col>38</xdr:col>
      <xdr:colOff>454277</xdr:colOff>
      <xdr:row>33</xdr:row>
      <xdr:rowOff>66403</xdr:rowOff>
    </xdr:to>
    <xdr:sp macro="" textlink="">
      <xdr:nvSpPr>
        <xdr:cNvPr id="6" name="Retângulo 5">
          <a:extLst>
            <a:ext uri="{FF2B5EF4-FFF2-40B4-BE49-F238E27FC236}">
              <a16:creationId xmlns:a16="http://schemas.microsoft.com/office/drawing/2014/main" id="{B0AA380D-7CA8-B9FA-713B-7F64E3F3B990}"/>
            </a:ext>
          </a:extLst>
        </xdr:cNvPr>
        <xdr:cNvSpPr/>
      </xdr:nvSpPr>
      <xdr:spPr>
        <a:xfrm>
          <a:off x="16366270" y="3826385"/>
          <a:ext cx="4814407" cy="1987675"/>
        </a:xfrm>
        <a:prstGeom prst="rect">
          <a:avLst/>
        </a:prstGeom>
        <a:gradFill flip="none" rotWithShape="1">
          <a:gsLst>
            <a:gs pos="0">
              <a:srgbClr val="0A0F27"/>
            </a:gs>
            <a:gs pos="50000">
              <a:srgbClr val="111A37"/>
            </a:gs>
            <a:gs pos="100000">
              <a:srgbClr val="0A0F27"/>
            </a:gs>
          </a:gsLst>
          <a:lin ang="16200000" scaled="1"/>
          <a:tileRect/>
        </a:gradFill>
        <a:ln>
          <a:noFill/>
          <a:extLst>
            <a:ext uri="{C807C97D-BFC1-408E-A445-0C87EB9F89A2}">
              <ask:lineSketchStyleProps xmlns:ask="http://schemas.microsoft.com/office/drawing/2018/sketchyshapes" sd="981765707">
                <a:custGeom>
                  <a:avLst/>
                  <a:gdLst>
                    <a:gd name="connsiteX0" fmla="*/ 0 w 4815840"/>
                    <a:gd name="connsiteY0" fmla="*/ 0 h 1996440"/>
                    <a:gd name="connsiteX1" fmla="*/ 4815840 w 4815840"/>
                    <a:gd name="connsiteY1" fmla="*/ 0 h 1996440"/>
                    <a:gd name="connsiteX2" fmla="*/ 4815840 w 4815840"/>
                    <a:gd name="connsiteY2" fmla="*/ 1996440 h 1996440"/>
                    <a:gd name="connsiteX3" fmla="*/ 0 w 4815840"/>
                    <a:gd name="connsiteY3" fmla="*/ 1996440 h 1996440"/>
                    <a:gd name="connsiteX4" fmla="*/ 0 w 4815840"/>
                    <a:gd name="connsiteY4" fmla="*/ 0 h 1996440"/>
                  </a:gdLst>
                  <a:ahLst/>
                  <a:cxnLst>
                    <a:cxn ang="0">
                      <a:pos x="connsiteX0" y="connsiteY0"/>
                    </a:cxn>
                    <a:cxn ang="0">
                      <a:pos x="connsiteX1" y="connsiteY1"/>
                    </a:cxn>
                    <a:cxn ang="0">
                      <a:pos x="connsiteX2" y="connsiteY2"/>
                    </a:cxn>
                    <a:cxn ang="0">
                      <a:pos x="connsiteX3" y="connsiteY3"/>
                    </a:cxn>
                    <a:cxn ang="0">
                      <a:pos x="connsiteX4" y="connsiteY4"/>
                    </a:cxn>
                  </a:cxnLst>
                  <a:rect l="l" t="t" r="r" b="b"/>
                  <a:pathLst>
                    <a:path w="4815840" h="1996440" fill="none" extrusionOk="0">
                      <a:moveTo>
                        <a:pt x="0" y="0"/>
                      </a:moveTo>
                      <a:cubicBezTo>
                        <a:pt x="1241811" y="-33775"/>
                        <a:pt x="3679552" y="138873"/>
                        <a:pt x="4815840" y="0"/>
                      </a:cubicBezTo>
                      <a:cubicBezTo>
                        <a:pt x="4742069" y="827246"/>
                        <a:pt x="4659957" y="1354472"/>
                        <a:pt x="4815840" y="1996440"/>
                      </a:cubicBezTo>
                      <a:cubicBezTo>
                        <a:pt x="3504479" y="1859110"/>
                        <a:pt x="1270393" y="1858584"/>
                        <a:pt x="0" y="1996440"/>
                      </a:cubicBezTo>
                      <a:cubicBezTo>
                        <a:pt x="152408" y="1052698"/>
                        <a:pt x="73868" y="457097"/>
                        <a:pt x="0" y="0"/>
                      </a:cubicBezTo>
                      <a:close/>
                    </a:path>
                    <a:path w="4815840" h="1996440" stroke="0" extrusionOk="0">
                      <a:moveTo>
                        <a:pt x="0" y="0"/>
                      </a:moveTo>
                      <a:cubicBezTo>
                        <a:pt x="922636" y="-101487"/>
                        <a:pt x="2497404" y="-162162"/>
                        <a:pt x="4815840" y="0"/>
                      </a:cubicBezTo>
                      <a:cubicBezTo>
                        <a:pt x="4876553" y="846719"/>
                        <a:pt x="4754768" y="1586854"/>
                        <a:pt x="4815840" y="1996440"/>
                      </a:cubicBezTo>
                      <a:cubicBezTo>
                        <a:pt x="2839448" y="2046505"/>
                        <a:pt x="2078413" y="1837991"/>
                        <a:pt x="0" y="1996440"/>
                      </a:cubicBezTo>
                      <a:cubicBezTo>
                        <a:pt x="-24452" y="1134374"/>
                        <a:pt x="-67663" y="997672"/>
                        <a:pt x="0" y="0"/>
                      </a:cubicBezTo>
                      <a:close/>
                    </a:path>
                  </a:pathLst>
                </a:custGeom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18</xdr:col>
      <xdr:colOff>28574</xdr:colOff>
      <xdr:row>10</xdr:row>
      <xdr:rowOff>180975</xdr:rowOff>
    </xdr:from>
    <xdr:to>
      <xdr:col>24</xdr:col>
      <xdr:colOff>202570</xdr:colOff>
      <xdr:row>18</xdr:row>
      <xdr:rowOff>85725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400FAF9-339E-9CA8-3AE0-8D72B24F666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44824</xdr:colOff>
      <xdr:row>6</xdr:row>
      <xdr:rowOff>57150</xdr:rowOff>
    </xdr:from>
    <xdr:to>
      <xdr:col>28</xdr:col>
      <xdr:colOff>504265</xdr:colOff>
      <xdr:row>18</xdr:row>
      <xdr:rowOff>76200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D163683-632E-6213-68CB-1DF0273705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22</xdr:col>
      <xdr:colOff>560294</xdr:colOff>
      <xdr:row>20</xdr:row>
      <xdr:rowOff>57150</xdr:rowOff>
    </xdr:from>
    <xdr:to>
      <xdr:col>28</xdr:col>
      <xdr:colOff>437031</xdr:colOff>
      <xdr:row>37</xdr:row>
      <xdr:rowOff>114300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9731C42-4733-4F1F-BB01-26F2A3B69A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9526</xdr:colOff>
      <xdr:row>28</xdr:row>
      <xdr:rowOff>38099</xdr:rowOff>
    </xdr:from>
    <xdr:to>
      <xdr:col>24</xdr:col>
      <xdr:colOff>228601</xdr:colOff>
      <xdr:row>37</xdr:row>
      <xdr:rowOff>171450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5EA593C7-EA04-8CC9-47AD-6B6223E7E61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24</xdr:col>
      <xdr:colOff>228600</xdr:colOff>
      <xdr:row>41</xdr:row>
      <xdr:rowOff>57150</xdr:rowOff>
    </xdr:from>
    <xdr:to>
      <xdr:col>28</xdr:col>
      <xdr:colOff>600075</xdr:colOff>
      <xdr:row>53</xdr:row>
      <xdr:rowOff>76200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88D2E129-7FE7-4FC9-B080-4BAB6FE864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24</xdr:col>
      <xdr:colOff>212913</xdr:colOff>
      <xdr:row>54</xdr:row>
      <xdr:rowOff>145680</xdr:rowOff>
    </xdr:from>
    <xdr:to>
      <xdr:col>28</xdr:col>
      <xdr:colOff>584388</xdr:colOff>
      <xdr:row>65</xdr:row>
      <xdr:rowOff>175938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BD625E21-101B-449A-83F7-58917A6265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22411</xdr:colOff>
      <xdr:row>45</xdr:row>
      <xdr:rowOff>33618</xdr:rowOff>
    </xdr:from>
    <xdr:to>
      <xdr:col>24</xdr:col>
      <xdr:colOff>252436</xdr:colOff>
      <xdr:row>53</xdr:row>
      <xdr:rowOff>56030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45F468D1-3CEF-4C1C-A22F-A3F3ADA647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18</xdr:col>
      <xdr:colOff>33616</xdr:colOff>
      <xdr:row>60</xdr:row>
      <xdr:rowOff>78441</xdr:rowOff>
    </xdr:from>
    <xdr:to>
      <xdr:col>24</xdr:col>
      <xdr:colOff>207612</xdr:colOff>
      <xdr:row>66</xdr:row>
      <xdr:rowOff>100851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12EDA495-B29E-4E4D-85B4-841C09BA24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114300</xdr:colOff>
      <xdr:row>9</xdr:row>
      <xdr:rowOff>19050</xdr:rowOff>
    </xdr:from>
    <xdr:to>
      <xdr:col>19</xdr:col>
      <xdr:colOff>754063</xdr:colOff>
      <xdr:row>19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004D8AC-B6BE-13B0-F387-9585A02AFA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23813</xdr:colOff>
      <xdr:row>24</xdr:row>
      <xdr:rowOff>63500</xdr:rowOff>
    </xdr:from>
    <xdr:to>
      <xdr:col>24</xdr:col>
      <xdr:colOff>23812</xdr:colOff>
      <xdr:row>39</xdr:row>
      <xdr:rowOff>158753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08EEB7D-9FF4-DF77-B83C-DDFBFB8C2B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561975</xdr:colOff>
      <xdr:row>34</xdr:row>
      <xdr:rowOff>158750</xdr:rowOff>
    </xdr:from>
    <xdr:to>
      <xdr:col>10</xdr:col>
      <xdr:colOff>79375</xdr:colOff>
      <xdr:row>41</xdr:row>
      <xdr:rowOff>2381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90BAA84-A035-66E9-CE1E-91DDEC0E3A9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742951</xdr:colOff>
      <xdr:row>37</xdr:row>
      <xdr:rowOff>171450</xdr:rowOff>
    </xdr:from>
    <xdr:to>
      <xdr:col>12</xdr:col>
      <xdr:colOff>9526</xdr:colOff>
      <xdr:row>42</xdr:row>
      <xdr:rowOff>142874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44CC6F6-5590-4CC5-90B8-29FA93EEEC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246064</xdr:colOff>
      <xdr:row>22</xdr:row>
      <xdr:rowOff>15874</xdr:rowOff>
    </xdr:from>
    <xdr:to>
      <xdr:col>18</xdr:col>
      <xdr:colOff>39689</xdr:colOff>
      <xdr:row>43</xdr:row>
      <xdr:rowOff>47624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C506D4B2-1269-EFFC-4F2D-056D3E7AEE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895350</xdr:colOff>
      <xdr:row>34</xdr:row>
      <xdr:rowOff>95251</xdr:rowOff>
    </xdr:from>
    <xdr:to>
      <xdr:col>12</xdr:col>
      <xdr:colOff>79375</xdr:colOff>
      <xdr:row>41</xdr:row>
      <xdr:rowOff>97631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F348BD43-7C77-4F16-AEC7-10ABD089AF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466328</xdr:colOff>
      <xdr:row>43</xdr:row>
      <xdr:rowOff>15876</xdr:rowOff>
    </xdr:from>
    <xdr:to>
      <xdr:col>22</xdr:col>
      <xdr:colOff>386953</xdr:colOff>
      <xdr:row>53</xdr:row>
      <xdr:rowOff>28576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85714F8D-82A0-4E76-9BAC-1F1000746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535771</xdr:colOff>
      <xdr:row>56</xdr:row>
      <xdr:rowOff>23813</xdr:rowOff>
    </xdr:from>
    <xdr:to>
      <xdr:col>22</xdr:col>
      <xdr:colOff>456396</xdr:colOff>
      <xdr:row>66</xdr:row>
      <xdr:rowOff>48426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1E61FDA0-E551-4310-8970-54B1C779FF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114300</xdr:colOff>
      <xdr:row>9</xdr:row>
      <xdr:rowOff>19050</xdr:rowOff>
    </xdr:from>
    <xdr:to>
      <xdr:col>19</xdr:col>
      <xdr:colOff>754063</xdr:colOff>
      <xdr:row>19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67D4557-1BA6-465C-80A0-9D6AF2FF6B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23813</xdr:colOff>
      <xdr:row>24</xdr:row>
      <xdr:rowOff>63500</xdr:rowOff>
    </xdr:from>
    <xdr:to>
      <xdr:col>24</xdr:col>
      <xdr:colOff>23812</xdr:colOff>
      <xdr:row>39</xdr:row>
      <xdr:rowOff>158753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F295BBC-456C-44EB-B441-F025430536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561975</xdr:colOff>
      <xdr:row>34</xdr:row>
      <xdr:rowOff>158750</xdr:rowOff>
    </xdr:from>
    <xdr:to>
      <xdr:col>10</xdr:col>
      <xdr:colOff>79375</xdr:colOff>
      <xdr:row>41</xdr:row>
      <xdr:rowOff>2381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8818D62-5F8C-4957-9407-CE59AD7CBD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742951</xdr:colOff>
      <xdr:row>37</xdr:row>
      <xdr:rowOff>171450</xdr:rowOff>
    </xdr:from>
    <xdr:to>
      <xdr:col>12</xdr:col>
      <xdr:colOff>9526</xdr:colOff>
      <xdr:row>42</xdr:row>
      <xdr:rowOff>142874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21C8AE3-BBDB-47E6-BFDC-B97A6017E0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246064</xdr:colOff>
      <xdr:row>22</xdr:row>
      <xdr:rowOff>15874</xdr:rowOff>
    </xdr:from>
    <xdr:to>
      <xdr:col>18</xdr:col>
      <xdr:colOff>39689</xdr:colOff>
      <xdr:row>43</xdr:row>
      <xdr:rowOff>47624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58BB734-D573-4923-A907-ECC522FB91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895350</xdr:colOff>
      <xdr:row>34</xdr:row>
      <xdr:rowOff>95251</xdr:rowOff>
    </xdr:from>
    <xdr:to>
      <xdr:col>12</xdr:col>
      <xdr:colOff>79375</xdr:colOff>
      <xdr:row>41</xdr:row>
      <xdr:rowOff>97631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BFB6D65-3C09-40AB-B057-BF4CD525C0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466328</xdr:colOff>
      <xdr:row>43</xdr:row>
      <xdr:rowOff>15876</xdr:rowOff>
    </xdr:from>
    <xdr:to>
      <xdr:col>22</xdr:col>
      <xdr:colOff>386953</xdr:colOff>
      <xdr:row>53</xdr:row>
      <xdr:rowOff>28576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C67E757D-8757-41BC-87CE-67379E626C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535771</xdr:colOff>
      <xdr:row>56</xdr:row>
      <xdr:rowOff>23813</xdr:rowOff>
    </xdr:from>
    <xdr:to>
      <xdr:col>22</xdr:col>
      <xdr:colOff>456396</xdr:colOff>
      <xdr:row>66</xdr:row>
      <xdr:rowOff>48426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992B69EB-7D68-490B-8D36-0899F48C2B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114300</xdr:colOff>
      <xdr:row>9</xdr:row>
      <xdr:rowOff>19050</xdr:rowOff>
    </xdr:from>
    <xdr:to>
      <xdr:col>19</xdr:col>
      <xdr:colOff>754063</xdr:colOff>
      <xdr:row>19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940F08F-D6EE-4FAE-AEA1-9A86DF74B8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23813</xdr:colOff>
      <xdr:row>24</xdr:row>
      <xdr:rowOff>63500</xdr:rowOff>
    </xdr:from>
    <xdr:to>
      <xdr:col>24</xdr:col>
      <xdr:colOff>23812</xdr:colOff>
      <xdr:row>39</xdr:row>
      <xdr:rowOff>158753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B9B1D7C-1FAD-4CF1-B949-A3EF9569B3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561975</xdr:colOff>
      <xdr:row>34</xdr:row>
      <xdr:rowOff>158750</xdr:rowOff>
    </xdr:from>
    <xdr:to>
      <xdr:col>10</xdr:col>
      <xdr:colOff>79375</xdr:colOff>
      <xdr:row>41</xdr:row>
      <xdr:rowOff>2381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A6D7EA3-643D-48F0-9DCE-5898B51163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742951</xdr:colOff>
      <xdr:row>37</xdr:row>
      <xdr:rowOff>171450</xdr:rowOff>
    </xdr:from>
    <xdr:to>
      <xdr:col>12</xdr:col>
      <xdr:colOff>9526</xdr:colOff>
      <xdr:row>42</xdr:row>
      <xdr:rowOff>142874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CCC2E62-DFC6-4521-8190-B78C38A0FE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246064</xdr:colOff>
      <xdr:row>22</xdr:row>
      <xdr:rowOff>15874</xdr:rowOff>
    </xdr:from>
    <xdr:to>
      <xdr:col>18</xdr:col>
      <xdr:colOff>39689</xdr:colOff>
      <xdr:row>43</xdr:row>
      <xdr:rowOff>47624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32655684-8B89-46DD-8B0A-7972C4C5D1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895350</xdr:colOff>
      <xdr:row>34</xdr:row>
      <xdr:rowOff>95251</xdr:rowOff>
    </xdr:from>
    <xdr:to>
      <xdr:col>12</xdr:col>
      <xdr:colOff>79375</xdr:colOff>
      <xdr:row>41</xdr:row>
      <xdr:rowOff>97631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176F3ACA-C6D4-4126-9535-94B6AA8D71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466328</xdr:colOff>
      <xdr:row>43</xdr:row>
      <xdr:rowOff>15876</xdr:rowOff>
    </xdr:from>
    <xdr:to>
      <xdr:col>22</xdr:col>
      <xdr:colOff>386953</xdr:colOff>
      <xdr:row>53</xdr:row>
      <xdr:rowOff>28576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D3C3319D-3241-4CAC-B657-A4B2486D96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535771</xdr:colOff>
      <xdr:row>56</xdr:row>
      <xdr:rowOff>23813</xdr:rowOff>
    </xdr:from>
    <xdr:to>
      <xdr:col>22</xdr:col>
      <xdr:colOff>456396</xdr:colOff>
      <xdr:row>66</xdr:row>
      <xdr:rowOff>48426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9C533FA6-B48B-4F31-B67F-86970B2D42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114300</xdr:colOff>
      <xdr:row>9</xdr:row>
      <xdr:rowOff>19050</xdr:rowOff>
    </xdr:from>
    <xdr:to>
      <xdr:col>19</xdr:col>
      <xdr:colOff>754063</xdr:colOff>
      <xdr:row>19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E5928AD-61B1-4A6D-888D-398FF9EA8C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23813</xdr:colOff>
      <xdr:row>24</xdr:row>
      <xdr:rowOff>63500</xdr:rowOff>
    </xdr:from>
    <xdr:to>
      <xdr:col>24</xdr:col>
      <xdr:colOff>23812</xdr:colOff>
      <xdr:row>39</xdr:row>
      <xdr:rowOff>158753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70F917D-8431-4A46-87DC-A331837B78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561975</xdr:colOff>
      <xdr:row>34</xdr:row>
      <xdr:rowOff>158750</xdr:rowOff>
    </xdr:from>
    <xdr:to>
      <xdr:col>10</xdr:col>
      <xdr:colOff>79375</xdr:colOff>
      <xdr:row>41</xdr:row>
      <xdr:rowOff>2381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DC845F7-C894-4ECE-A6C6-8D5E1FC4D8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742951</xdr:colOff>
      <xdr:row>37</xdr:row>
      <xdr:rowOff>171450</xdr:rowOff>
    </xdr:from>
    <xdr:to>
      <xdr:col>12</xdr:col>
      <xdr:colOff>9526</xdr:colOff>
      <xdr:row>42</xdr:row>
      <xdr:rowOff>142874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C8F854B1-5537-4637-AC8A-E1F0B1E010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246064</xdr:colOff>
      <xdr:row>22</xdr:row>
      <xdr:rowOff>15874</xdr:rowOff>
    </xdr:from>
    <xdr:to>
      <xdr:col>18</xdr:col>
      <xdr:colOff>39689</xdr:colOff>
      <xdr:row>43</xdr:row>
      <xdr:rowOff>47624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66EF2E6-0E46-4597-83FE-C73D8AE621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895350</xdr:colOff>
      <xdr:row>34</xdr:row>
      <xdr:rowOff>95251</xdr:rowOff>
    </xdr:from>
    <xdr:to>
      <xdr:col>12</xdr:col>
      <xdr:colOff>79375</xdr:colOff>
      <xdr:row>41</xdr:row>
      <xdr:rowOff>97631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1A677391-25BD-4050-99E9-2DA9416AB5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466328</xdr:colOff>
      <xdr:row>43</xdr:row>
      <xdr:rowOff>15876</xdr:rowOff>
    </xdr:from>
    <xdr:to>
      <xdr:col>22</xdr:col>
      <xdr:colOff>386953</xdr:colOff>
      <xdr:row>53</xdr:row>
      <xdr:rowOff>28576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CE6AD7DC-FCF8-4437-8EF6-C8FD851969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535771</xdr:colOff>
      <xdr:row>56</xdr:row>
      <xdr:rowOff>23813</xdr:rowOff>
    </xdr:from>
    <xdr:to>
      <xdr:col>22</xdr:col>
      <xdr:colOff>456396</xdr:colOff>
      <xdr:row>66</xdr:row>
      <xdr:rowOff>48426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76E4686E-2E8F-49BE-A0DE-662E6276C1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114300</xdr:colOff>
      <xdr:row>9</xdr:row>
      <xdr:rowOff>19050</xdr:rowOff>
    </xdr:from>
    <xdr:to>
      <xdr:col>19</xdr:col>
      <xdr:colOff>754063</xdr:colOff>
      <xdr:row>19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6BE0178-2AA2-4D96-B770-B0E987B3A7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23813</xdr:colOff>
      <xdr:row>24</xdr:row>
      <xdr:rowOff>63500</xdr:rowOff>
    </xdr:from>
    <xdr:to>
      <xdr:col>24</xdr:col>
      <xdr:colOff>23812</xdr:colOff>
      <xdr:row>39</xdr:row>
      <xdr:rowOff>158753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56F2526-4491-46FA-97B6-71546A9584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561975</xdr:colOff>
      <xdr:row>34</xdr:row>
      <xdr:rowOff>158750</xdr:rowOff>
    </xdr:from>
    <xdr:to>
      <xdr:col>10</xdr:col>
      <xdr:colOff>79375</xdr:colOff>
      <xdr:row>41</xdr:row>
      <xdr:rowOff>2381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4B8916B-4B43-4131-881C-C22247A793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742951</xdr:colOff>
      <xdr:row>37</xdr:row>
      <xdr:rowOff>171450</xdr:rowOff>
    </xdr:from>
    <xdr:to>
      <xdr:col>12</xdr:col>
      <xdr:colOff>9526</xdr:colOff>
      <xdr:row>42</xdr:row>
      <xdr:rowOff>142874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B96B28A-EB7E-4FCE-9525-8B098EB3A9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246064</xdr:colOff>
      <xdr:row>22</xdr:row>
      <xdr:rowOff>15874</xdr:rowOff>
    </xdr:from>
    <xdr:to>
      <xdr:col>18</xdr:col>
      <xdr:colOff>39689</xdr:colOff>
      <xdr:row>43</xdr:row>
      <xdr:rowOff>47624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C297917E-67B1-4A4E-9ACF-5AF8921D15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895350</xdr:colOff>
      <xdr:row>34</xdr:row>
      <xdr:rowOff>95251</xdr:rowOff>
    </xdr:from>
    <xdr:to>
      <xdr:col>12</xdr:col>
      <xdr:colOff>79375</xdr:colOff>
      <xdr:row>41</xdr:row>
      <xdr:rowOff>97631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0CCDDDF-4E51-497D-AFD3-D03C5AEEA7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466328</xdr:colOff>
      <xdr:row>43</xdr:row>
      <xdr:rowOff>15876</xdr:rowOff>
    </xdr:from>
    <xdr:to>
      <xdr:col>22</xdr:col>
      <xdr:colOff>386953</xdr:colOff>
      <xdr:row>53</xdr:row>
      <xdr:rowOff>28576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59C5A910-6D91-488A-8D76-63F726D7D7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535771</xdr:colOff>
      <xdr:row>56</xdr:row>
      <xdr:rowOff>23813</xdr:rowOff>
    </xdr:from>
    <xdr:to>
      <xdr:col>22</xdr:col>
      <xdr:colOff>456396</xdr:colOff>
      <xdr:row>66</xdr:row>
      <xdr:rowOff>48426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112C32E-779B-4AD6-A6BB-32BD27632F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114300</xdr:colOff>
      <xdr:row>9</xdr:row>
      <xdr:rowOff>19050</xdr:rowOff>
    </xdr:from>
    <xdr:to>
      <xdr:col>19</xdr:col>
      <xdr:colOff>754063</xdr:colOff>
      <xdr:row>19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437981B-BA4F-4196-9914-72B25A1652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23813</xdr:colOff>
      <xdr:row>24</xdr:row>
      <xdr:rowOff>63500</xdr:rowOff>
    </xdr:from>
    <xdr:to>
      <xdr:col>24</xdr:col>
      <xdr:colOff>23812</xdr:colOff>
      <xdr:row>39</xdr:row>
      <xdr:rowOff>158753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E78D4E3-0D74-4CFE-86D3-02F651EAC5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561975</xdr:colOff>
      <xdr:row>34</xdr:row>
      <xdr:rowOff>158750</xdr:rowOff>
    </xdr:from>
    <xdr:to>
      <xdr:col>10</xdr:col>
      <xdr:colOff>79375</xdr:colOff>
      <xdr:row>41</xdr:row>
      <xdr:rowOff>2381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7639F4D-9617-4AE4-96A0-65BA6877D4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742951</xdr:colOff>
      <xdr:row>37</xdr:row>
      <xdr:rowOff>171450</xdr:rowOff>
    </xdr:from>
    <xdr:to>
      <xdr:col>12</xdr:col>
      <xdr:colOff>9526</xdr:colOff>
      <xdr:row>42</xdr:row>
      <xdr:rowOff>142874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EB1F4F1-EE14-4599-8726-A0B6D0C6C3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246064</xdr:colOff>
      <xdr:row>22</xdr:row>
      <xdr:rowOff>15874</xdr:rowOff>
    </xdr:from>
    <xdr:to>
      <xdr:col>18</xdr:col>
      <xdr:colOff>39689</xdr:colOff>
      <xdr:row>43</xdr:row>
      <xdr:rowOff>47624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DE1931A-B64E-47ED-9191-A8FAED6521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895350</xdr:colOff>
      <xdr:row>34</xdr:row>
      <xdr:rowOff>95251</xdr:rowOff>
    </xdr:from>
    <xdr:to>
      <xdr:col>12</xdr:col>
      <xdr:colOff>79375</xdr:colOff>
      <xdr:row>41</xdr:row>
      <xdr:rowOff>97631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2944A19-85F0-448E-A787-45400D8107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466328</xdr:colOff>
      <xdr:row>43</xdr:row>
      <xdr:rowOff>15876</xdr:rowOff>
    </xdr:from>
    <xdr:to>
      <xdr:col>22</xdr:col>
      <xdr:colOff>386953</xdr:colOff>
      <xdr:row>53</xdr:row>
      <xdr:rowOff>28576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F850312-A012-4AC0-B539-96CAF4CE57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535771</xdr:colOff>
      <xdr:row>56</xdr:row>
      <xdr:rowOff>23813</xdr:rowOff>
    </xdr:from>
    <xdr:to>
      <xdr:col>22</xdr:col>
      <xdr:colOff>456396</xdr:colOff>
      <xdr:row>66</xdr:row>
      <xdr:rowOff>48426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5ED23872-1900-4A50-85DF-53911871F6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114300</xdr:colOff>
      <xdr:row>9</xdr:row>
      <xdr:rowOff>19050</xdr:rowOff>
    </xdr:from>
    <xdr:to>
      <xdr:col>19</xdr:col>
      <xdr:colOff>754063</xdr:colOff>
      <xdr:row>19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0901D09-054E-4F3D-8E41-623A8F94CD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23813</xdr:colOff>
      <xdr:row>24</xdr:row>
      <xdr:rowOff>63500</xdr:rowOff>
    </xdr:from>
    <xdr:to>
      <xdr:col>24</xdr:col>
      <xdr:colOff>23812</xdr:colOff>
      <xdr:row>39</xdr:row>
      <xdr:rowOff>158753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8239270-553B-4F50-858B-7D86ED84C9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561975</xdr:colOff>
      <xdr:row>34</xdr:row>
      <xdr:rowOff>158750</xdr:rowOff>
    </xdr:from>
    <xdr:to>
      <xdr:col>10</xdr:col>
      <xdr:colOff>79375</xdr:colOff>
      <xdr:row>41</xdr:row>
      <xdr:rowOff>2381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792D8DC5-17FC-40E4-A872-BC01E60464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742951</xdr:colOff>
      <xdr:row>37</xdr:row>
      <xdr:rowOff>171450</xdr:rowOff>
    </xdr:from>
    <xdr:to>
      <xdr:col>12</xdr:col>
      <xdr:colOff>9526</xdr:colOff>
      <xdr:row>42</xdr:row>
      <xdr:rowOff>142874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A29C4AF-E6AD-4899-9626-60FCFF5B0B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246064</xdr:colOff>
      <xdr:row>22</xdr:row>
      <xdr:rowOff>15874</xdr:rowOff>
    </xdr:from>
    <xdr:to>
      <xdr:col>18</xdr:col>
      <xdr:colOff>39689</xdr:colOff>
      <xdr:row>43</xdr:row>
      <xdr:rowOff>47624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14EDBDBD-AB44-4DBC-9700-0EAE51B2D4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895350</xdr:colOff>
      <xdr:row>34</xdr:row>
      <xdr:rowOff>95251</xdr:rowOff>
    </xdr:from>
    <xdr:to>
      <xdr:col>12</xdr:col>
      <xdr:colOff>79375</xdr:colOff>
      <xdr:row>41</xdr:row>
      <xdr:rowOff>97631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CF84E3A-7AA0-4C37-B317-5B7F6D9D81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466328</xdr:colOff>
      <xdr:row>43</xdr:row>
      <xdr:rowOff>15876</xdr:rowOff>
    </xdr:from>
    <xdr:to>
      <xdr:col>22</xdr:col>
      <xdr:colOff>386953</xdr:colOff>
      <xdr:row>53</xdr:row>
      <xdr:rowOff>28576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1EDAD25E-A439-48D5-89CF-5AB1722F5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535771</xdr:colOff>
      <xdr:row>56</xdr:row>
      <xdr:rowOff>23813</xdr:rowOff>
    </xdr:from>
    <xdr:to>
      <xdr:col>22</xdr:col>
      <xdr:colOff>456396</xdr:colOff>
      <xdr:row>66</xdr:row>
      <xdr:rowOff>48426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54DE3EE8-49FD-4444-A7A4-DC86FEB48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114300</xdr:colOff>
      <xdr:row>9</xdr:row>
      <xdr:rowOff>19050</xdr:rowOff>
    </xdr:from>
    <xdr:to>
      <xdr:col>19</xdr:col>
      <xdr:colOff>754063</xdr:colOff>
      <xdr:row>19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BD1C932-0765-4FC5-825D-ECBD6385DE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23813</xdr:colOff>
      <xdr:row>24</xdr:row>
      <xdr:rowOff>63500</xdr:rowOff>
    </xdr:from>
    <xdr:to>
      <xdr:col>24</xdr:col>
      <xdr:colOff>23812</xdr:colOff>
      <xdr:row>39</xdr:row>
      <xdr:rowOff>158753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3021795-A452-444C-B636-0C28FD155F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561975</xdr:colOff>
      <xdr:row>34</xdr:row>
      <xdr:rowOff>158750</xdr:rowOff>
    </xdr:from>
    <xdr:to>
      <xdr:col>10</xdr:col>
      <xdr:colOff>79375</xdr:colOff>
      <xdr:row>41</xdr:row>
      <xdr:rowOff>2381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5DBD479-F874-43CB-BF89-2CFFBB9D88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742951</xdr:colOff>
      <xdr:row>37</xdr:row>
      <xdr:rowOff>171450</xdr:rowOff>
    </xdr:from>
    <xdr:to>
      <xdr:col>12</xdr:col>
      <xdr:colOff>9526</xdr:colOff>
      <xdr:row>42</xdr:row>
      <xdr:rowOff>142874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57D39A2-BD36-494D-AFF1-44056FAF2B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246064</xdr:colOff>
      <xdr:row>22</xdr:row>
      <xdr:rowOff>15874</xdr:rowOff>
    </xdr:from>
    <xdr:to>
      <xdr:col>18</xdr:col>
      <xdr:colOff>39689</xdr:colOff>
      <xdr:row>43</xdr:row>
      <xdr:rowOff>47624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7BF23D04-B3EC-4963-BBB1-B75EE6CB22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895350</xdr:colOff>
      <xdr:row>34</xdr:row>
      <xdr:rowOff>95251</xdr:rowOff>
    </xdr:from>
    <xdr:to>
      <xdr:col>12</xdr:col>
      <xdr:colOff>79375</xdr:colOff>
      <xdr:row>41</xdr:row>
      <xdr:rowOff>97631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2149DB97-B6C3-47F8-BEB7-5B8A1D24CD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466328</xdr:colOff>
      <xdr:row>43</xdr:row>
      <xdr:rowOff>15876</xdr:rowOff>
    </xdr:from>
    <xdr:to>
      <xdr:col>22</xdr:col>
      <xdr:colOff>386953</xdr:colOff>
      <xdr:row>53</xdr:row>
      <xdr:rowOff>28576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8DB50764-58DD-405E-B24C-0F483461BD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535771</xdr:colOff>
      <xdr:row>56</xdr:row>
      <xdr:rowOff>23813</xdr:rowOff>
    </xdr:from>
    <xdr:to>
      <xdr:col>22</xdr:col>
      <xdr:colOff>456396</xdr:colOff>
      <xdr:row>66</xdr:row>
      <xdr:rowOff>48426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7AA62CF-A331-4BB8-AECA-1BA4A26345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114300</xdr:colOff>
      <xdr:row>9</xdr:row>
      <xdr:rowOff>19050</xdr:rowOff>
    </xdr:from>
    <xdr:to>
      <xdr:col>19</xdr:col>
      <xdr:colOff>754063</xdr:colOff>
      <xdr:row>19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3CCD143-A6DE-43B8-91F9-E2BDA94E0A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23813</xdr:colOff>
      <xdr:row>24</xdr:row>
      <xdr:rowOff>63500</xdr:rowOff>
    </xdr:from>
    <xdr:to>
      <xdr:col>24</xdr:col>
      <xdr:colOff>23812</xdr:colOff>
      <xdr:row>39</xdr:row>
      <xdr:rowOff>158753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7BC59BD-7D93-4E7C-AC5F-B57EE2ECA2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561975</xdr:colOff>
      <xdr:row>34</xdr:row>
      <xdr:rowOff>158750</xdr:rowOff>
    </xdr:from>
    <xdr:to>
      <xdr:col>10</xdr:col>
      <xdr:colOff>79375</xdr:colOff>
      <xdr:row>41</xdr:row>
      <xdr:rowOff>2381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5D7EF7A-7437-483C-B875-31FBEC53E1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742951</xdr:colOff>
      <xdr:row>37</xdr:row>
      <xdr:rowOff>171450</xdr:rowOff>
    </xdr:from>
    <xdr:to>
      <xdr:col>12</xdr:col>
      <xdr:colOff>9526</xdr:colOff>
      <xdr:row>42</xdr:row>
      <xdr:rowOff>142874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1D0ECED-8207-42EC-A1DE-27B5DB8503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246064</xdr:colOff>
      <xdr:row>22</xdr:row>
      <xdr:rowOff>15874</xdr:rowOff>
    </xdr:from>
    <xdr:to>
      <xdr:col>18</xdr:col>
      <xdr:colOff>39689</xdr:colOff>
      <xdr:row>43</xdr:row>
      <xdr:rowOff>47624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A3C9C0E-0B0D-4E19-BFE9-F052A95D53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895350</xdr:colOff>
      <xdr:row>34</xdr:row>
      <xdr:rowOff>95251</xdr:rowOff>
    </xdr:from>
    <xdr:to>
      <xdr:col>12</xdr:col>
      <xdr:colOff>79375</xdr:colOff>
      <xdr:row>41</xdr:row>
      <xdr:rowOff>97631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BB05193A-F0D8-4628-B13B-816BFC1EFE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466328</xdr:colOff>
      <xdr:row>43</xdr:row>
      <xdr:rowOff>15876</xdr:rowOff>
    </xdr:from>
    <xdr:to>
      <xdr:col>22</xdr:col>
      <xdr:colOff>386953</xdr:colOff>
      <xdr:row>53</xdr:row>
      <xdr:rowOff>28576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11D018ED-3621-416A-8F41-3DBDBEED0D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535771</xdr:colOff>
      <xdr:row>56</xdr:row>
      <xdr:rowOff>23813</xdr:rowOff>
    </xdr:from>
    <xdr:to>
      <xdr:col>22</xdr:col>
      <xdr:colOff>456396</xdr:colOff>
      <xdr:row>66</xdr:row>
      <xdr:rowOff>48426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FA54B6A7-3411-4FE8-A9FB-25DB511E2E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114300</xdr:colOff>
      <xdr:row>9</xdr:row>
      <xdr:rowOff>19050</xdr:rowOff>
    </xdr:from>
    <xdr:to>
      <xdr:col>19</xdr:col>
      <xdr:colOff>754063</xdr:colOff>
      <xdr:row>19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4423D34-B686-44FC-BE08-7706AF937F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23813</xdr:colOff>
      <xdr:row>24</xdr:row>
      <xdr:rowOff>63500</xdr:rowOff>
    </xdr:from>
    <xdr:to>
      <xdr:col>24</xdr:col>
      <xdr:colOff>23812</xdr:colOff>
      <xdr:row>39</xdr:row>
      <xdr:rowOff>158753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9852954-89CA-40B6-AAE0-71FA2175FB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561975</xdr:colOff>
      <xdr:row>34</xdr:row>
      <xdr:rowOff>158750</xdr:rowOff>
    </xdr:from>
    <xdr:to>
      <xdr:col>10</xdr:col>
      <xdr:colOff>79375</xdr:colOff>
      <xdr:row>41</xdr:row>
      <xdr:rowOff>2381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39EDFA1-C398-4D20-A1C1-90899D985E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742951</xdr:colOff>
      <xdr:row>37</xdr:row>
      <xdr:rowOff>171450</xdr:rowOff>
    </xdr:from>
    <xdr:to>
      <xdr:col>12</xdr:col>
      <xdr:colOff>9526</xdr:colOff>
      <xdr:row>42</xdr:row>
      <xdr:rowOff>142874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D48A44A-D74D-44AB-BAE6-E26CCBAA46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246064</xdr:colOff>
      <xdr:row>22</xdr:row>
      <xdr:rowOff>15874</xdr:rowOff>
    </xdr:from>
    <xdr:to>
      <xdr:col>18</xdr:col>
      <xdr:colOff>39689</xdr:colOff>
      <xdr:row>43</xdr:row>
      <xdr:rowOff>47624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63781EF-B5D4-46DA-8956-78648D4668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895350</xdr:colOff>
      <xdr:row>34</xdr:row>
      <xdr:rowOff>95251</xdr:rowOff>
    </xdr:from>
    <xdr:to>
      <xdr:col>12</xdr:col>
      <xdr:colOff>79375</xdr:colOff>
      <xdr:row>41</xdr:row>
      <xdr:rowOff>97631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D5FB127-8261-4C2E-A360-B5840EF13D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466328</xdr:colOff>
      <xdr:row>43</xdr:row>
      <xdr:rowOff>15876</xdr:rowOff>
    </xdr:from>
    <xdr:to>
      <xdr:col>22</xdr:col>
      <xdr:colOff>386953</xdr:colOff>
      <xdr:row>53</xdr:row>
      <xdr:rowOff>28576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8D53DF95-69C0-4021-ADEF-E8B6D5C0F6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535771</xdr:colOff>
      <xdr:row>56</xdr:row>
      <xdr:rowOff>23813</xdr:rowOff>
    </xdr:from>
    <xdr:to>
      <xdr:col>22</xdr:col>
      <xdr:colOff>456396</xdr:colOff>
      <xdr:row>66</xdr:row>
      <xdr:rowOff>48426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8012695D-2B88-46BD-BE4B-EA606A983C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114300</xdr:colOff>
      <xdr:row>9</xdr:row>
      <xdr:rowOff>19050</xdr:rowOff>
    </xdr:from>
    <xdr:to>
      <xdr:col>19</xdr:col>
      <xdr:colOff>754063</xdr:colOff>
      <xdr:row>19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76F8521-59D6-48C0-B8AF-A61947B959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23813</xdr:colOff>
      <xdr:row>24</xdr:row>
      <xdr:rowOff>63500</xdr:rowOff>
    </xdr:from>
    <xdr:to>
      <xdr:col>24</xdr:col>
      <xdr:colOff>23812</xdr:colOff>
      <xdr:row>39</xdr:row>
      <xdr:rowOff>158753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5BC9F60-3BDD-483F-A93A-16DE5A9546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561975</xdr:colOff>
      <xdr:row>34</xdr:row>
      <xdr:rowOff>158750</xdr:rowOff>
    </xdr:from>
    <xdr:to>
      <xdr:col>10</xdr:col>
      <xdr:colOff>79375</xdr:colOff>
      <xdr:row>41</xdr:row>
      <xdr:rowOff>2381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D0E3039-898D-4168-98FA-3494AD2579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742951</xdr:colOff>
      <xdr:row>37</xdr:row>
      <xdr:rowOff>171450</xdr:rowOff>
    </xdr:from>
    <xdr:to>
      <xdr:col>12</xdr:col>
      <xdr:colOff>9526</xdr:colOff>
      <xdr:row>42</xdr:row>
      <xdr:rowOff>142874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9A8A15F-A40F-492C-B2B9-98B63E781B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246064</xdr:colOff>
      <xdr:row>22</xdr:row>
      <xdr:rowOff>15874</xdr:rowOff>
    </xdr:from>
    <xdr:to>
      <xdr:col>18</xdr:col>
      <xdr:colOff>39689</xdr:colOff>
      <xdr:row>43</xdr:row>
      <xdr:rowOff>47624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5C6C2F0-FC46-4764-A533-640910BBCA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895350</xdr:colOff>
      <xdr:row>34</xdr:row>
      <xdr:rowOff>95251</xdr:rowOff>
    </xdr:from>
    <xdr:to>
      <xdr:col>12</xdr:col>
      <xdr:colOff>79375</xdr:colOff>
      <xdr:row>41</xdr:row>
      <xdr:rowOff>97631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2EBB7D39-00AD-4D78-B970-D120406C5C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466328</xdr:colOff>
      <xdr:row>43</xdr:row>
      <xdr:rowOff>15876</xdr:rowOff>
    </xdr:from>
    <xdr:to>
      <xdr:col>22</xdr:col>
      <xdr:colOff>386953</xdr:colOff>
      <xdr:row>53</xdr:row>
      <xdr:rowOff>28576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67A74E2F-E4B2-4C0C-8DFB-5D548E053E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535771</xdr:colOff>
      <xdr:row>56</xdr:row>
      <xdr:rowOff>23813</xdr:rowOff>
    </xdr:from>
    <xdr:to>
      <xdr:col>22</xdr:col>
      <xdr:colOff>456396</xdr:colOff>
      <xdr:row>66</xdr:row>
      <xdr:rowOff>48426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9016EDD7-3FFC-46E2-B1F1-3DFB8E2EC8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114300</xdr:colOff>
      <xdr:row>9</xdr:row>
      <xdr:rowOff>19050</xdr:rowOff>
    </xdr:from>
    <xdr:to>
      <xdr:col>19</xdr:col>
      <xdr:colOff>754063</xdr:colOff>
      <xdr:row>19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775E7F6-8EA9-4ED7-BD3D-7CAC2043FD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23813</xdr:colOff>
      <xdr:row>24</xdr:row>
      <xdr:rowOff>63500</xdr:rowOff>
    </xdr:from>
    <xdr:to>
      <xdr:col>24</xdr:col>
      <xdr:colOff>23812</xdr:colOff>
      <xdr:row>39</xdr:row>
      <xdr:rowOff>158753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85067AF-3146-40A1-A1BB-55189DAE26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561975</xdr:colOff>
      <xdr:row>34</xdr:row>
      <xdr:rowOff>158750</xdr:rowOff>
    </xdr:from>
    <xdr:to>
      <xdr:col>10</xdr:col>
      <xdr:colOff>79375</xdr:colOff>
      <xdr:row>41</xdr:row>
      <xdr:rowOff>2381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76E774DC-CB3D-46D7-81D4-9E3E5D70CD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742951</xdr:colOff>
      <xdr:row>37</xdr:row>
      <xdr:rowOff>171450</xdr:rowOff>
    </xdr:from>
    <xdr:to>
      <xdr:col>12</xdr:col>
      <xdr:colOff>9526</xdr:colOff>
      <xdr:row>42</xdr:row>
      <xdr:rowOff>142874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1912F6D-F0AA-4EE1-B3DE-00FA5D7BB3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246064</xdr:colOff>
      <xdr:row>22</xdr:row>
      <xdr:rowOff>15874</xdr:rowOff>
    </xdr:from>
    <xdr:to>
      <xdr:col>18</xdr:col>
      <xdr:colOff>39689</xdr:colOff>
      <xdr:row>43</xdr:row>
      <xdr:rowOff>47624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806C047-BF48-43AF-A5C8-7118F1F171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895350</xdr:colOff>
      <xdr:row>34</xdr:row>
      <xdr:rowOff>95251</xdr:rowOff>
    </xdr:from>
    <xdr:to>
      <xdr:col>12</xdr:col>
      <xdr:colOff>79375</xdr:colOff>
      <xdr:row>41</xdr:row>
      <xdr:rowOff>97631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9517CAFA-95B5-4107-8011-0F8961DAC6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466328</xdr:colOff>
      <xdr:row>43</xdr:row>
      <xdr:rowOff>15876</xdr:rowOff>
    </xdr:from>
    <xdr:to>
      <xdr:col>22</xdr:col>
      <xdr:colOff>386953</xdr:colOff>
      <xdr:row>53</xdr:row>
      <xdr:rowOff>28576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532A220E-7E52-4013-BF57-152092EBE4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12</xdr:col>
      <xdr:colOff>535771</xdr:colOff>
      <xdr:row>56</xdr:row>
      <xdr:rowOff>23813</xdr:rowOff>
    </xdr:from>
    <xdr:to>
      <xdr:col>22</xdr:col>
      <xdr:colOff>456396</xdr:colOff>
      <xdr:row>66</xdr:row>
      <xdr:rowOff>48426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B0FBDFB7-AADC-4E4C-A28B-B99A62E71B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usta\Downloads\.ISG%20PRODUTOS\A%20GRANDE%20PLANILHA\Novo%20Planejamento%20Financeiro.xlsx" TargetMode="External"/><Relationship Id="rId1" Type="http://schemas.openxmlformats.org/officeDocument/2006/relationships/externalLinkPath" Target="/Users/gusta/Downloads/.ISG%20PRODUTOS/A%20GRANDE%20PLANILHA/Novo%20Planejamento%20Financei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rçamento"/>
      <sheetName val="Jan "/>
      <sheetName val="Fev"/>
      <sheetName val="Mar"/>
      <sheetName val="Abr"/>
      <sheetName val="Mai"/>
      <sheetName val="Jun"/>
      <sheetName val="Jul"/>
      <sheetName val="Ago"/>
      <sheetName val="Set"/>
      <sheetName val="Out"/>
      <sheetName val="Nov"/>
      <sheetName val="Dez"/>
      <sheetName val="Base de Dad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5">
          <cell r="AM5" t="str">
            <v>Receitas</v>
          </cell>
        </row>
        <row r="6">
          <cell r="AM6" t="str">
            <v>Despesas</v>
          </cell>
        </row>
        <row r="7">
          <cell r="AM7" t="str">
            <v>Dívidas</v>
          </cell>
        </row>
        <row r="8">
          <cell r="AM8" t="str">
            <v>Investimentos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79ED7B6-71D8-4B8A-9F6A-FA07CA401FC0}" name="Tabela1" displayName="Tabela1" ref="AN4:AN12" totalsRowShown="0" headerRowDxfId="226" dataDxfId="225" tableBorderDxfId="224">
  <autoFilter ref="AN4:AN12" xr:uid="{D79ED7B6-71D8-4B8A-9F6A-FA07CA401FC0}"/>
  <tableColumns count="1">
    <tableColumn id="1" xr3:uid="{43E269A4-0BD8-4031-9D67-51957FB4F825}" name="Receitas" dataDxfId="223">
      <calculatedColumnFormula>C9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F660427-0F97-47BD-BA44-441761CFCD93}" name="Tabela2" displayName="Tabela2" ref="AO4:AO19" totalsRowShown="0" headerRowDxfId="222" dataDxfId="221" tableBorderDxfId="220">
  <autoFilter ref="AO4:AO19" xr:uid="{1F660427-0F97-47BD-BA44-441761CFCD93}"/>
  <tableColumns count="1">
    <tableColumn id="1" xr3:uid="{8763AE07-B978-4942-942D-2E173CD70313}" name="Despesas" dataDxfId="219">
      <calculatedColumnFormula>C22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80B9186-B1EB-431C-87A0-FC27010CA4A6}" name="Tabela3" displayName="Tabela3" ref="AP4:AP12" totalsRowShown="0" headerRowDxfId="218" dataDxfId="217" tableBorderDxfId="216">
  <autoFilter ref="AP4:AP12" xr:uid="{480B9186-B1EB-431C-87A0-FC27010CA4A6}"/>
  <tableColumns count="1">
    <tableColumn id="1" xr3:uid="{F069C399-F489-4E94-8AE0-C48048BAB554}" name="Dívidas" dataDxfId="215">
      <calculatedColumnFormula>G9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7949EEE-1709-4A83-9838-0B4DAC8D9379}" name="Tabela4" displayName="Tabela4" ref="AQ4:AQ12" totalsRowShown="0" headerRowDxfId="214" dataDxfId="213" tableBorderDxfId="212">
  <autoFilter ref="AQ4:AQ12" xr:uid="{57949EEE-1709-4A83-9838-0B4DAC8D9379}"/>
  <tableColumns count="1">
    <tableColumn id="1" xr3:uid="{4D1DEF58-49FA-4771-A903-2DDBB63D7014}" name="Investimentos" dataDxfId="211">
      <calculatedColumnFormula>G22</calculatedColumnFormula>
    </tableColumn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6000FA4-2CD8-42C0-904C-4962E556D63D}" name="Tabela5" displayName="Tabela5" ref="AM4:AM9" totalsRowShown="0" headerRowDxfId="210" dataDxfId="208" headerRowBorderDxfId="209" tableBorderDxfId="207">
  <autoFilter ref="AM4:AM9" xr:uid="{66000FA4-2CD8-42C0-904C-4962E556D63D}"/>
  <tableColumns count="1">
    <tableColumn id="1" xr3:uid="{6A67DA53-E6EC-435C-9B4F-AA57197DA321}" name="Tipo" dataDxfId="20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rilhante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satMod val="180000"/>
              </a:schemeClr>
            </a:gs>
            <a:gs pos="65000">
              <a:schemeClr val="phClr">
                <a:tint val="32000"/>
                <a:satMod val="250000"/>
              </a:schemeClr>
            </a:gs>
            <a:gs pos="100000">
              <a:schemeClr val="phClr">
                <a:tint val="23000"/>
                <a:satMod val="30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15000"/>
                <a:satMod val="180000"/>
              </a:schemeClr>
            </a:gs>
            <a:gs pos="50000">
              <a:schemeClr val="phClr">
                <a:shade val="45000"/>
                <a:satMod val="170000"/>
              </a:schemeClr>
            </a:gs>
            <a:gs pos="70000">
              <a:schemeClr val="phClr">
                <a:tint val="99000"/>
                <a:shade val="65000"/>
                <a:satMod val="155000"/>
              </a:schemeClr>
            </a:gs>
            <a:gs pos="100000">
              <a:schemeClr val="phClr">
                <a:tint val="95500"/>
                <a:shade val="100000"/>
                <a:satMod val="15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>
              <a:tint val="95000"/>
              <a:shade val="95000"/>
              <a:satMod val="120000"/>
            </a:schemeClr>
          </a:solidFill>
          <a:prstDash val="solid"/>
        </a:ln>
        <a:ln w="55000" cap="flat" cmpd="thickThin" algn="ctr">
          <a:solidFill>
            <a:schemeClr val="phClr">
              <a:tint val="90000"/>
              <a:satMod val="130000"/>
            </a:schemeClr>
          </a:solidFill>
          <a:prstDash val="solid"/>
        </a:ln>
        <a:ln w="508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glow" dir="t">
              <a:rot lat="0" lon="0" rev="6360000"/>
            </a:lightRig>
          </a:scene3d>
          <a:sp3d contourW="1000" prstMaterial="flat">
            <a:bevelT w="95250" h="101600"/>
            <a:contourClr>
              <a:schemeClr val="phClr">
                <a:satMod val="30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4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0BCD1-8015-4A24-88D6-251793D1E21A}">
  <dimension ref="L1:AU24"/>
  <sheetViews>
    <sheetView zoomScale="85" zoomScaleNormal="85" workbookViewId="0">
      <selection activeCell="F30" sqref="F30"/>
    </sheetView>
  </sheetViews>
  <sheetFormatPr defaultRowHeight="14.4" x14ac:dyDescent="0.3"/>
  <cols>
    <col min="1" max="2" width="8.88671875" style="200" customWidth="1"/>
    <col min="3" max="35" width="8.88671875" style="200"/>
    <col min="36" max="36" width="11.77734375" style="203" bestFit="1" customWidth="1"/>
    <col min="37" max="37" width="24.88671875" style="203" bestFit="1" customWidth="1"/>
    <col min="38" max="38" width="28" style="203" customWidth="1"/>
    <col min="39" max="39" width="10.6640625" style="203" customWidth="1"/>
    <col min="40" max="40" width="16.5546875" style="203" customWidth="1"/>
    <col min="41" max="42" width="8.88671875" style="203"/>
    <col min="43" max="43" width="9.44140625" style="203" bestFit="1" customWidth="1"/>
    <col min="44" max="44" width="9.44140625" style="203" customWidth="1"/>
    <col min="45" max="45" width="13.33203125" style="203" bestFit="1" customWidth="1"/>
    <col min="46" max="46" width="8.88671875" style="203"/>
    <col min="47" max="47" width="12.5546875" style="203" bestFit="1" customWidth="1"/>
    <col min="48" max="16384" width="8.88671875" style="200"/>
  </cols>
  <sheetData>
    <row r="1" spans="12:47" x14ac:dyDescent="0.3">
      <c r="AJ1" s="202"/>
      <c r="AK1" s="203" t="s">
        <v>124</v>
      </c>
      <c r="AL1" s="203" t="s">
        <v>125</v>
      </c>
      <c r="AN1" s="203" t="s">
        <v>126</v>
      </c>
      <c r="AQ1" s="203" t="s">
        <v>128</v>
      </c>
      <c r="AS1" s="203" t="s">
        <v>40</v>
      </c>
      <c r="AU1" s="203" t="s">
        <v>129</v>
      </c>
    </row>
    <row r="2" spans="12:47" x14ac:dyDescent="0.3">
      <c r="AK2" s="203" t="s">
        <v>81</v>
      </c>
      <c r="AL2" s="202" cm="1">
        <f t="array" ref="AL2:AM2">'Jan '!J3:K3</f>
        <v>17150</v>
      </c>
      <c r="AM2" s="204">
        <v>0</v>
      </c>
      <c r="AN2" s="203" cm="1">
        <f t="array" ref="AN2:AO2">'Jan '!M3:N3</f>
        <v>8448</v>
      </c>
      <c r="AO2" s="203">
        <v>0</v>
      </c>
      <c r="AQ2" s="202">
        <f>AL2-AN2</f>
        <v>8702</v>
      </c>
      <c r="AR2" s="202"/>
      <c r="AS2" s="203" cm="1">
        <f t="array" ref="AS2:AT2">'Jan '!S3:T3</f>
        <v>1040</v>
      </c>
      <c r="AT2" s="203">
        <v>0</v>
      </c>
      <c r="AU2" s="205">
        <f>Orçamento!E17</f>
        <v>9630</v>
      </c>
    </row>
    <row r="3" spans="12:47" x14ac:dyDescent="0.3">
      <c r="AK3" s="203" t="s">
        <v>82</v>
      </c>
      <c r="AL3" s="202">
        <f>Fev!J3</f>
        <v>12150</v>
      </c>
      <c r="AM3" s="202"/>
      <c r="AN3" s="203">
        <f>Fev!M3</f>
        <v>2468</v>
      </c>
      <c r="AQ3" s="202">
        <f t="shared" ref="AQ3:AQ13" si="0">AL3-AN3</f>
        <v>9682</v>
      </c>
      <c r="AR3" s="202"/>
      <c r="AS3" s="203">
        <f>Fev!S3</f>
        <v>640</v>
      </c>
      <c r="AU3" s="205">
        <f>Orçamento!F17</f>
        <v>9400</v>
      </c>
    </row>
    <row r="4" spans="12:47" x14ac:dyDescent="0.3">
      <c r="AK4" s="203" t="s">
        <v>83</v>
      </c>
      <c r="AL4" s="202">
        <f>Mar!J3</f>
        <v>12150</v>
      </c>
      <c r="AM4" s="202"/>
      <c r="AN4" s="203">
        <f>Mar!M3</f>
        <v>2468</v>
      </c>
      <c r="AQ4" s="202">
        <f t="shared" si="0"/>
        <v>9682</v>
      </c>
      <c r="AR4" s="202"/>
      <c r="AS4" s="203">
        <f>Mar!S3</f>
        <v>640</v>
      </c>
      <c r="AU4" s="205">
        <f>Orçamento!G17</f>
        <v>9870</v>
      </c>
    </row>
    <row r="5" spans="12:47" x14ac:dyDescent="0.3">
      <c r="AK5" s="203" t="s">
        <v>84</v>
      </c>
      <c r="AL5" s="202">
        <f>Abr!J3</f>
        <v>12150</v>
      </c>
      <c r="AM5" s="202"/>
      <c r="AN5" s="203">
        <f>Abr!M3</f>
        <v>4678</v>
      </c>
      <c r="AQ5" s="202">
        <f t="shared" si="0"/>
        <v>7472</v>
      </c>
      <c r="AR5" s="202"/>
      <c r="AS5" s="203">
        <f>Abr!S3</f>
        <v>1100</v>
      </c>
      <c r="AU5" s="205">
        <f>Orçamento!H17</f>
        <v>10020</v>
      </c>
    </row>
    <row r="6" spans="12:47" x14ac:dyDescent="0.3">
      <c r="AK6" s="203" t="s">
        <v>85</v>
      </c>
      <c r="AL6" s="202">
        <f>Mai!J3</f>
        <v>12150</v>
      </c>
      <c r="AM6" s="202"/>
      <c r="AN6" s="203">
        <f>Mai!M3</f>
        <v>9668</v>
      </c>
      <c r="AQ6" s="202">
        <f t="shared" si="0"/>
        <v>2482</v>
      </c>
      <c r="AR6" s="202"/>
      <c r="AS6" s="203">
        <f>Mai!S3</f>
        <v>640</v>
      </c>
      <c r="AU6" s="205">
        <f>Orçamento!I17</f>
        <v>9590</v>
      </c>
    </row>
    <row r="7" spans="12:47" x14ac:dyDescent="0.3">
      <c r="AK7" s="203" t="s">
        <v>86</v>
      </c>
      <c r="AL7" s="202">
        <f>Jun!J3</f>
        <v>17150</v>
      </c>
      <c r="AM7" s="202"/>
      <c r="AN7" s="203">
        <f>Jun!M3</f>
        <v>9668</v>
      </c>
      <c r="AQ7" s="202">
        <f t="shared" si="0"/>
        <v>7482</v>
      </c>
      <c r="AR7" s="202"/>
      <c r="AS7" s="203">
        <f>Jun!S3</f>
        <v>4400</v>
      </c>
      <c r="AU7" s="205">
        <f>Orçamento!J17</f>
        <v>9275</v>
      </c>
    </row>
    <row r="8" spans="12:47" x14ac:dyDescent="0.3">
      <c r="AK8" s="203" t="s">
        <v>87</v>
      </c>
      <c r="AL8" s="202">
        <f>Jul!J3</f>
        <v>12150</v>
      </c>
      <c r="AM8" s="202"/>
      <c r="AN8" s="203">
        <f>Jul!M3</f>
        <v>9668</v>
      </c>
      <c r="AQ8" s="202">
        <f t="shared" si="0"/>
        <v>2482</v>
      </c>
      <c r="AR8" s="202"/>
      <c r="AS8" s="203">
        <f>Jul!S3</f>
        <v>640</v>
      </c>
      <c r="AU8" s="205">
        <f>Orçamento!J17</f>
        <v>9275</v>
      </c>
    </row>
    <row r="9" spans="12:47" x14ac:dyDescent="0.3">
      <c r="AK9" s="203" t="s">
        <v>88</v>
      </c>
      <c r="AL9" s="202">
        <f>Ago!J3</f>
        <v>12150</v>
      </c>
      <c r="AM9" s="202"/>
      <c r="AN9" s="203">
        <f>Ago!M3</f>
        <v>4868</v>
      </c>
      <c r="AQ9" s="202">
        <f t="shared" si="0"/>
        <v>7282</v>
      </c>
      <c r="AR9" s="202"/>
      <c r="AS9" s="203">
        <f>Ago!S3</f>
        <v>640</v>
      </c>
      <c r="AU9" s="205">
        <f>Orçamento!L17</f>
        <v>9770</v>
      </c>
    </row>
    <row r="10" spans="12:47" x14ac:dyDescent="0.3">
      <c r="AK10" s="203" t="s">
        <v>89</v>
      </c>
      <c r="AL10" s="202">
        <f>Set!J3</f>
        <v>15050</v>
      </c>
      <c r="AM10" s="202"/>
      <c r="AN10" s="203">
        <f>Set!M3</f>
        <v>4868</v>
      </c>
      <c r="AQ10" s="202">
        <f t="shared" si="0"/>
        <v>10182</v>
      </c>
      <c r="AR10" s="202"/>
      <c r="AS10" s="203">
        <f>Set!S3</f>
        <v>640</v>
      </c>
      <c r="AU10" s="205">
        <f>Orçamento!M17</f>
        <v>9860</v>
      </c>
    </row>
    <row r="11" spans="12:47" x14ac:dyDescent="0.3">
      <c r="AK11" s="203" t="s">
        <v>90</v>
      </c>
      <c r="AL11" s="202">
        <f>Out!J3</f>
        <v>7650</v>
      </c>
      <c r="AM11" s="202"/>
      <c r="AN11" s="203">
        <f>Out!M3</f>
        <v>6238</v>
      </c>
      <c r="AQ11" s="202">
        <f t="shared" si="0"/>
        <v>1412</v>
      </c>
      <c r="AR11" s="202"/>
      <c r="AS11" s="203">
        <f>Out!S3</f>
        <v>640</v>
      </c>
      <c r="AU11" s="205">
        <f>Orçamento!N17</f>
        <v>9890</v>
      </c>
    </row>
    <row r="12" spans="12:47" x14ac:dyDescent="0.3">
      <c r="AK12" s="203" t="s">
        <v>91</v>
      </c>
      <c r="AL12" s="202">
        <f>Nov!J3</f>
        <v>12150</v>
      </c>
      <c r="AM12" s="202"/>
      <c r="AN12" s="203">
        <f>Nov!M3</f>
        <v>5668</v>
      </c>
      <c r="AQ12" s="202">
        <f t="shared" si="0"/>
        <v>6482</v>
      </c>
      <c r="AR12" s="202"/>
      <c r="AS12" s="203">
        <f>Nov!S3</f>
        <v>1700</v>
      </c>
      <c r="AU12" s="205">
        <f>Orçamento!O17</f>
        <v>9950</v>
      </c>
    </row>
    <row r="13" spans="12:47" x14ac:dyDescent="0.3">
      <c r="AK13" s="203" t="s">
        <v>92</v>
      </c>
      <c r="AL13" s="202">
        <f>Dez!J3</f>
        <v>12150</v>
      </c>
      <c r="AM13" s="202"/>
      <c r="AN13" s="203">
        <f>Dez!M3</f>
        <v>6668</v>
      </c>
      <c r="AQ13" s="202">
        <f t="shared" si="0"/>
        <v>5482</v>
      </c>
      <c r="AR13" s="202"/>
      <c r="AS13" s="203">
        <f>Dez!S3</f>
        <v>640</v>
      </c>
      <c r="AU13" s="205">
        <f>Orçamento!P17</f>
        <v>10010</v>
      </c>
    </row>
    <row r="14" spans="12:47" x14ac:dyDescent="0.3">
      <c r="AK14" s="203" t="s">
        <v>127</v>
      </c>
      <c r="AL14" s="202">
        <f>SUM(AL2:AL13)</f>
        <v>154200</v>
      </c>
      <c r="AN14" s="205">
        <f>SUM(AN2:AN13)</f>
        <v>75376</v>
      </c>
      <c r="AQ14" s="202">
        <f>AL14-AN14</f>
        <v>78824</v>
      </c>
      <c r="AR14" s="202"/>
      <c r="AS14" s="205">
        <f>SUM(AS2:AS13)</f>
        <v>13360</v>
      </c>
      <c r="AU14" s="205">
        <f>SUM(AU2:AU13)</f>
        <v>116540</v>
      </c>
    </row>
    <row r="15" spans="12:47" x14ac:dyDescent="0.3">
      <c r="L15" s="201"/>
    </row>
    <row r="19" spans="37:38" x14ac:dyDescent="0.3">
      <c r="AK19" s="203" t="s">
        <v>130</v>
      </c>
      <c r="AL19" s="206">
        <f ca="1">TODAY()</f>
        <v>45704</v>
      </c>
    </row>
    <row r="20" spans="37:38" x14ac:dyDescent="0.3">
      <c r="AK20" s="203" t="s">
        <v>131</v>
      </c>
      <c r="AL20" s="207">
        <f>AN14/AU14</f>
        <v>0.6467822206967565</v>
      </c>
    </row>
    <row r="21" spans="37:38" x14ac:dyDescent="0.3">
      <c r="AK21" s="203" t="s">
        <v>129</v>
      </c>
      <c r="AL21" s="205">
        <f>AU14</f>
        <v>116540</v>
      </c>
    </row>
    <row r="22" spans="37:38" x14ac:dyDescent="0.3">
      <c r="AK22" s="203" t="s">
        <v>126</v>
      </c>
      <c r="AL22" s="205">
        <f>AN14</f>
        <v>75376</v>
      </c>
    </row>
    <row r="23" spans="37:38" x14ac:dyDescent="0.3">
      <c r="AK23" s="203" t="s">
        <v>132</v>
      </c>
      <c r="AL23" s="208">
        <f>AL21-AL22</f>
        <v>41164</v>
      </c>
    </row>
    <row r="24" spans="37:38" x14ac:dyDescent="0.3">
      <c r="AK24" s="203" t="s">
        <v>133</v>
      </c>
      <c r="AL24" s="205">
        <f>AVERAGE(AS2:AS13)</f>
        <v>1113.3333333333333</v>
      </c>
    </row>
  </sheetData>
  <phoneticPr fontId="2" type="noConversion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B2E05-FA4E-40C4-87E2-848768C83C40}">
  <dimension ref="B1:AD66"/>
  <sheetViews>
    <sheetView showGridLines="0" zoomScale="85" zoomScaleNormal="85" workbookViewId="0">
      <selection activeCell="I11" sqref="I11"/>
    </sheetView>
  </sheetViews>
  <sheetFormatPr defaultColWidth="9.109375" defaultRowHeight="13.8" x14ac:dyDescent="0.25"/>
  <cols>
    <col min="1" max="1" width="1.44140625" style="1" customWidth="1"/>
    <col min="2" max="2" width="0.6640625" style="1" customWidth="1"/>
    <col min="3" max="4" width="12.21875" style="1" customWidth="1"/>
    <col min="5" max="7" width="9.33203125" style="1" bestFit="1" customWidth="1"/>
    <col min="8" max="8" width="10.5546875" style="1" bestFit="1" customWidth="1"/>
    <col min="9" max="9" width="9.33203125" style="1" bestFit="1" customWidth="1"/>
    <col min="10" max="10" width="10.5546875" style="1" bestFit="1" customWidth="1"/>
    <col min="11" max="11" width="9.33203125" style="1" bestFit="1" customWidth="1"/>
    <col min="12" max="12" width="10.5546875" style="1" bestFit="1" customWidth="1"/>
    <col min="13" max="15" width="9.33203125" style="1" bestFit="1" customWidth="1"/>
    <col min="16" max="16" width="9.5546875" style="1" bestFit="1" customWidth="1"/>
    <col min="17" max="17" width="10.5546875" style="1" bestFit="1" customWidth="1"/>
    <col min="18" max="20" width="0.88671875" style="1" customWidth="1"/>
    <col min="21" max="21" width="0.88671875" style="31" customWidth="1"/>
    <col min="22" max="22" width="15.109375" style="31" bestFit="1" customWidth="1"/>
    <col min="23" max="23" width="9.5546875" style="1" customWidth="1"/>
    <col min="24" max="24" width="0.88671875" style="1" customWidth="1"/>
    <col min="25" max="26" width="12.6640625" style="1" customWidth="1"/>
    <col min="27" max="27" width="0.88671875" style="1" customWidth="1"/>
    <col min="28" max="28" width="10.6640625" style="1" customWidth="1"/>
    <col min="29" max="29" width="9.109375" style="1"/>
    <col min="30" max="30" width="0.88671875" style="1" customWidth="1"/>
    <col min="31" max="16384" width="9.109375" style="1"/>
  </cols>
  <sheetData>
    <row r="1" spans="2:30" ht="6" customHeight="1" x14ac:dyDescent="0.25">
      <c r="U1" s="1"/>
      <c r="V1" s="1"/>
      <c r="W1" s="31"/>
      <c r="X1" s="31"/>
    </row>
    <row r="2" spans="2:30" ht="27.9" customHeight="1" x14ac:dyDescent="0.25">
      <c r="B2" s="9"/>
      <c r="C2" s="222" t="s">
        <v>47</v>
      </c>
      <c r="D2" s="223"/>
      <c r="E2" s="4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4"/>
      <c r="S2" s="19"/>
      <c r="T2" s="19"/>
      <c r="U2" s="4"/>
      <c r="V2" s="226" t="s">
        <v>56</v>
      </c>
      <c r="W2" s="226"/>
      <c r="X2" s="37"/>
      <c r="Y2" s="231" t="s">
        <v>57</v>
      </c>
      <c r="Z2" s="231"/>
      <c r="AA2" s="231"/>
      <c r="AB2" s="229" t="s">
        <v>58</v>
      </c>
      <c r="AC2" s="229"/>
      <c r="AD2" s="4"/>
    </row>
    <row r="3" spans="2:30" ht="15" customHeight="1" x14ac:dyDescent="0.3">
      <c r="B3" s="9"/>
      <c r="C3" s="222"/>
      <c r="D3" s="223"/>
      <c r="E3" s="116" t="s">
        <v>0</v>
      </c>
      <c r="F3" s="117" t="s">
        <v>49</v>
      </c>
      <c r="G3" s="117" t="s">
        <v>1</v>
      </c>
      <c r="H3" s="117" t="s">
        <v>50</v>
      </c>
      <c r="I3" s="117" t="s">
        <v>51</v>
      </c>
      <c r="J3" s="117" t="s">
        <v>2</v>
      </c>
      <c r="K3" s="117" t="s">
        <v>3</v>
      </c>
      <c r="L3" s="117" t="s">
        <v>52</v>
      </c>
      <c r="M3" s="117" t="s">
        <v>53</v>
      </c>
      <c r="N3" s="117" t="s">
        <v>54</v>
      </c>
      <c r="O3" s="117" t="s">
        <v>4</v>
      </c>
      <c r="P3" s="117" t="s">
        <v>55</v>
      </c>
      <c r="Q3" s="117" t="s">
        <v>5</v>
      </c>
      <c r="R3" s="47"/>
      <c r="U3" s="4"/>
      <c r="V3" s="227" t="str">
        <f>REPT("|",V4*75)</f>
        <v>|||||||||||||||||||||||||||||||||||</v>
      </c>
      <c r="W3" s="227"/>
      <c r="X3" s="53"/>
      <c r="Y3" s="233" t="str">
        <f>REPT("|",Y4*75)</f>
        <v>||||||||||||||||||||||||</v>
      </c>
      <c r="Z3" s="233"/>
      <c r="AA3" s="160"/>
      <c r="AB3" s="228" t="str">
        <f>REPT("|",AB4*75)</f>
        <v>|||||||||||||||</v>
      </c>
      <c r="AC3" s="228"/>
      <c r="AD3" s="4"/>
    </row>
    <row r="4" spans="2:30" ht="15" customHeight="1" x14ac:dyDescent="0.25">
      <c r="B4" s="10"/>
      <c r="C4" s="224" t="s">
        <v>48</v>
      </c>
      <c r="D4" s="225"/>
      <c r="E4" s="118">
        <f>+E17-E38-E52-E66</f>
        <v>245</v>
      </c>
      <c r="F4" s="118">
        <f t="shared" ref="F4:P4" si="0">+F17-F38-F52-F66</f>
        <v>5</v>
      </c>
      <c r="G4" s="118">
        <f t="shared" si="0"/>
        <v>285</v>
      </c>
      <c r="H4" s="118">
        <f t="shared" si="0"/>
        <v>-485</v>
      </c>
      <c r="I4" s="118">
        <f t="shared" si="0"/>
        <v>185</v>
      </c>
      <c r="J4" s="118">
        <f t="shared" si="0"/>
        <v>-675</v>
      </c>
      <c r="K4" s="118">
        <f t="shared" si="0"/>
        <v>125</v>
      </c>
      <c r="L4" s="118">
        <f t="shared" si="0"/>
        <v>-385</v>
      </c>
      <c r="M4" s="118">
        <f t="shared" si="0"/>
        <v>185</v>
      </c>
      <c r="N4" s="118">
        <f t="shared" si="0"/>
        <v>285</v>
      </c>
      <c r="O4" s="118">
        <f t="shared" si="0"/>
        <v>95</v>
      </c>
      <c r="P4" s="118">
        <f t="shared" si="0"/>
        <v>-5</v>
      </c>
      <c r="Q4" s="119">
        <f>SUM(E4:P4)</f>
        <v>-140</v>
      </c>
      <c r="R4" s="47"/>
      <c r="U4" s="4"/>
      <c r="V4" s="133">
        <f>+Q38/Q17</f>
        <v>0.46807421625079976</v>
      </c>
      <c r="W4" s="134"/>
      <c r="X4" s="115"/>
      <c r="Y4" s="232">
        <f>+Q52/Q17</f>
        <v>0.32774578801450205</v>
      </c>
      <c r="Z4" s="232"/>
      <c r="AA4" s="232"/>
      <c r="AB4" s="230">
        <f>+Q66/Q17</f>
        <v>0.20537428023032631</v>
      </c>
      <c r="AC4" s="230"/>
      <c r="AD4" s="4"/>
    </row>
    <row r="5" spans="2:30" ht="12" customHeight="1" x14ac:dyDescent="0.25">
      <c r="U5" s="1"/>
      <c r="V5" s="33"/>
      <c r="W5" s="31"/>
      <c r="X5" s="31"/>
      <c r="Y5" s="33"/>
      <c r="AB5" s="33"/>
    </row>
    <row r="6" spans="2:30" s="3" customFormat="1" ht="17.399999999999999" x14ac:dyDescent="0.3">
      <c r="C6" s="186" t="s">
        <v>59</v>
      </c>
      <c r="W6" s="32"/>
      <c r="X6" s="32"/>
    </row>
    <row r="7" spans="2:30" ht="9.9" customHeight="1" x14ac:dyDescent="0.25">
      <c r="B7" s="9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U7" s="1"/>
      <c r="V7" s="1"/>
      <c r="W7" s="31"/>
      <c r="X7" s="31"/>
    </row>
    <row r="8" spans="2:30" x14ac:dyDescent="0.25">
      <c r="B8" s="9"/>
      <c r="C8" s="150" t="s">
        <v>60</v>
      </c>
      <c r="D8" s="150"/>
      <c r="E8" s="151" t="s">
        <v>0</v>
      </c>
      <c r="F8" s="151" t="s">
        <v>49</v>
      </c>
      <c r="G8" s="151" t="s">
        <v>1</v>
      </c>
      <c r="H8" s="151" t="s">
        <v>50</v>
      </c>
      <c r="I8" s="151" t="s">
        <v>51</v>
      </c>
      <c r="J8" s="151" t="s">
        <v>2</v>
      </c>
      <c r="K8" s="151" t="s">
        <v>3</v>
      </c>
      <c r="L8" s="151" t="s">
        <v>52</v>
      </c>
      <c r="M8" s="151" t="s">
        <v>53</v>
      </c>
      <c r="N8" s="151" t="s">
        <v>54</v>
      </c>
      <c r="O8" s="151" t="s">
        <v>4</v>
      </c>
      <c r="P8" s="151" t="s">
        <v>55</v>
      </c>
      <c r="Q8" s="151" t="s">
        <v>5</v>
      </c>
      <c r="R8" s="4"/>
      <c r="U8" s="1"/>
      <c r="V8" s="214" t="s">
        <v>77</v>
      </c>
      <c r="W8" s="214"/>
      <c r="X8" s="171"/>
    </row>
    <row r="9" spans="2:30" x14ac:dyDescent="0.25">
      <c r="B9" s="10"/>
      <c r="C9" s="152" t="str">
        <f>IF('Base de Dados'!C9="","",'Base de Dados'!C9)</f>
        <v>Salário</v>
      </c>
      <c r="D9" s="152"/>
      <c r="E9" s="153">
        <v>4500</v>
      </c>
      <c r="F9" s="153">
        <v>4500</v>
      </c>
      <c r="G9" s="153">
        <v>4500</v>
      </c>
      <c r="H9" s="153">
        <v>4500</v>
      </c>
      <c r="I9" s="153">
        <v>4500</v>
      </c>
      <c r="J9" s="153">
        <v>4500</v>
      </c>
      <c r="K9" s="153">
        <v>4500</v>
      </c>
      <c r="L9" s="153">
        <v>4500</v>
      </c>
      <c r="M9" s="153">
        <v>4500</v>
      </c>
      <c r="N9" s="153">
        <v>4500</v>
      </c>
      <c r="O9" s="153">
        <v>4500</v>
      </c>
      <c r="P9" s="153">
        <v>4500</v>
      </c>
      <c r="Q9" s="154">
        <f>IF(SUM(E9:P9)="","",SUM(E9:P9))</f>
        <v>54000</v>
      </c>
      <c r="R9" s="4"/>
      <c r="U9" s="1"/>
      <c r="V9" s="215" t="s">
        <v>78</v>
      </c>
      <c r="W9" s="215"/>
      <c r="X9" s="166"/>
    </row>
    <row r="10" spans="2:30" x14ac:dyDescent="0.25">
      <c r="B10" s="9"/>
      <c r="C10" s="152" t="str">
        <f>IF('Base de Dados'!C10="","",'Base de Dados'!C10)</f>
        <v>Salário Cônjuge</v>
      </c>
      <c r="D10" s="152"/>
      <c r="E10" s="153">
        <v>4350</v>
      </c>
      <c r="F10" s="153">
        <v>4350</v>
      </c>
      <c r="G10" s="153">
        <v>4350</v>
      </c>
      <c r="H10" s="153">
        <v>4350</v>
      </c>
      <c r="I10" s="153">
        <v>4350</v>
      </c>
      <c r="J10" s="153">
        <v>4350</v>
      </c>
      <c r="K10" s="153">
        <v>4350</v>
      </c>
      <c r="L10" s="153">
        <v>4350</v>
      </c>
      <c r="M10" s="153">
        <v>4350</v>
      </c>
      <c r="N10" s="153">
        <v>4350</v>
      </c>
      <c r="O10" s="153">
        <v>4350</v>
      </c>
      <c r="P10" s="153">
        <v>4350</v>
      </c>
      <c r="Q10" s="154">
        <f t="shared" ref="Q10:Q16" si="1">IF(SUM(E10:P10)="","",SUM(E10:P10))</f>
        <v>52200</v>
      </c>
      <c r="R10" s="4"/>
      <c r="U10" s="1"/>
      <c r="V10" s="167">
        <f>Q17</f>
        <v>117225</v>
      </c>
      <c r="W10" s="168"/>
      <c r="X10" s="168"/>
    </row>
    <row r="11" spans="2:30" ht="15" customHeight="1" x14ac:dyDescent="0.25">
      <c r="B11" s="9"/>
      <c r="C11" s="152" t="str">
        <f>IF('Base de Dados'!C11="","",'Base de Dados'!C11)</f>
        <v>Dividendos</v>
      </c>
      <c r="D11" s="152"/>
      <c r="E11" s="153">
        <v>100</v>
      </c>
      <c r="F11" s="153">
        <v>150</v>
      </c>
      <c r="G11" s="153">
        <v>200</v>
      </c>
      <c r="H11" s="153">
        <v>450</v>
      </c>
      <c r="I11" s="153">
        <v>300</v>
      </c>
      <c r="J11" s="153">
        <v>150</v>
      </c>
      <c r="K11" s="153">
        <v>550</v>
      </c>
      <c r="L11" s="153">
        <v>450</v>
      </c>
      <c r="M11" s="153">
        <v>530</v>
      </c>
      <c r="N11" s="153">
        <v>550</v>
      </c>
      <c r="O11" s="153">
        <v>600</v>
      </c>
      <c r="P11" s="153">
        <v>650</v>
      </c>
      <c r="Q11" s="154">
        <f t="shared" si="1"/>
        <v>4680</v>
      </c>
      <c r="R11" s="4"/>
      <c r="U11" s="1"/>
      <c r="V11" s="219" t="str">
        <f>REPT("|",Q17/5000)</f>
        <v>|||||||||||||||||||||||</v>
      </c>
      <c r="W11" s="219"/>
      <c r="X11" s="168"/>
    </row>
    <row r="12" spans="2:30" x14ac:dyDescent="0.25">
      <c r="B12" s="10"/>
      <c r="C12" s="152" t="str">
        <f>IF('Base de Dados'!C12="","",'Base de Dados'!C12)</f>
        <v>Reembolsos</v>
      </c>
      <c r="D12" s="152"/>
      <c r="E12" s="153">
        <v>250</v>
      </c>
      <c r="F12" s="153">
        <v>250</v>
      </c>
      <c r="G12" s="153">
        <v>250</v>
      </c>
      <c r="H12" s="153">
        <v>450</v>
      </c>
      <c r="I12" s="153">
        <v>250</v>
      </c>
      <c r="J12" s="153">
        <v>250</v>
      </c>
      <c r="K12" s="153">
        <v>350</v>
      </c>
      <c r="L12" s="153">
        <v>250</v>
      </c>
      <c r="M12" s="153">
        <v>250</v>
      </c>
      <c r="N12" s="153">
        <v>250</v>
      </c>
      <c r="O12" s="153">
        <v>250</v>
      </c>
      <c r="P12" s="153">
        <v>250</v>
      </c>
      <c r="Q12" s="154">
        <f t="shared" si="1"/>
        <v>3300</v>
      </c>
      <c r="R12" s="4"/>
      <c r="U12" s="1"/>
      <c r="V12" s="169"/>
      <c r="W12" s="170"/>
      <c r="X12" s="170"/>
    </row>
    <row r="13" spans="2:30" x14ac:dyDescent="0.25">
      <c r="B13" s="9"/>
      <c r="C13" s="152" t="str">
        <f>IF('Base de Dados'!C13="","",'Base de Dados'!C13)</f>
        <v>Presentes Receitas</v>
      </c>
      <c r="D13" s="152"/>
      <c r="E13" s="153">
        <v>100</v>
      </c>
      <c r="F13" s="153">
        <v>100</v>
      </c>
      <c r="G13" s="153">
        <v>100</v>
      </c>
      <c r="H13" s="153">
        <v>190</v>
      </c>
      <c r="I13" s="153">
        <v>100</v>
      </c>
      <c r="J13" s="153">
        <v>15</v>
      </c>
      <c r="K13" s="153">
        <v>100</v>
      </c>
      <c r="L13" s="153">
        <v>100</v>
      </c>
      <c r="M13" s="153">
        <v>100</v>
      </c>
      <c r="N13" s="153">
        <v>100</v>
      </c>
      <c r="O13" s="153">
        <v>100</v>
      </c>
      <c r="P13" s="153">
        <v>100</v>
      </c>
      <c r="Q13" s="154">
        <f t="shared" si="1"/>
        <v>1205</v>
      </c>
      <c r="R13" s="4"/>
      <c r="U13" s="1"/>
      <c r="V13" s="1"/>
      <c r="W13" s="170"/>
      <c r="X13" s="170"/>
    </row>
    <row r="14" spans="2:30" x14ac:dyDescent="0.25">
      <c r="B14" s="9"/>
      <c r="C14" s="152" t="str">
        <f>IF('Base de Dados'!C14="","",'Base de Dados'!C14)</f>
        <v>Aluguéis</v>
      </c>
      <c r="D14" s="152"/>
      <c r="E14" s="153">
        <v>30</v>
      </c>
      <c r="F14" s="153">
        <v>50</v>
      </c>
      <c r="G14" s="153">
        <v>70</v>
      </c>
      <c r="H14" s="153">
        <v>80</v>
      </c>
      <c r="I14" s="153">
        <v>90</v>
      </c>
      <c r="J14" s="153">
        <v>10</v>
      </c>
      <c r="K14" s="153">
        <v>110</v>
      </c>
      <c r="L14" s="153">
        <v>120</v>
      </c>
      <c r="M14" s="153">
        <v>130</v>
      </c>
      <c r="N14" s="153">
        <v>140</v>
      </c>
      <c r="O14" s="153">
        <v>150</v>
      </c>
      <c r="P14" s="153">
        <v>160</v>
      </c>
      <c r="Q14" s="154">
        <f t="shared" si="1"/>
        <v>1140</v>
      </c>
      <c r="R14" s="4"/>
      <c r="U14" s="1"/>
      <c r="V14" s="1"/>
      <c r="W14" s="170"/>
      <c r="X14" s="170"/>
    </row>
    <row r="15" spans="2:30" x14ac:dyDescent="0.25">
      <c r="B15" s="10"/>
      <c r="C15" s="152" t="str">
        <f>IF('Base de Dados'!C15="","",'Base de Dados'!C15)</f>
        <v>Juros</v>
      </c>
      <c r="D15" s="152"/>
      <c r="E15" s="153">
        <v>300</v>
      </c>
      <c r="F15" s="153">
        <v>0</v>
      </c>
      <c r="G15" s="153">
        <v>0</v>
      </c>
      <c r="H15" s="153">
        <v>0</v>
      </c>
      <c r="I15" s="153">
        <v>0</v>
      </c>
      <c r="J15" s="153">
        <v>0</v>
      </c>
      <c r="K15" s="153">
        <v>0</v>
      </c>
      <c r="L15" s="153">
        <v>0</v>
      </c>
      <c r="M15" s="153">
        <v>0</v>
      </c>
      <c r="N15" s="153">
        <v>0</v>
      </c>
      <c r="O15" s="153">
        <v>0</v>
      </c>
      <c r="P15" s="153">
        <v>0</v>
      </c>
      <c r="Q15" s="154">
        <f t="shared" si="1"/>
        <v>300</v>
      </c>
      <c r="R15" s="4"/>
      <c r="U15" s="1"/>
      <c r="V15" s="1"/>
      <c r="W15" s="170"/>
      <c r="X15" s="170"/>
    </row>
    <row r="16" spans="2:30" x14ac:dyDescent="0.25">
      <c r="B16" s="10"/>
      <c r="C16" s="152" t="str">
        <f>IF('Base de Dados'!C16="","",'Base de Dados'!C16)</f>
        <v>Renda Extra</v>
      </c>
      <c r="D16" s="152"/>
      <c r="E16" s="153">
        <v>0</v>
      </c>
      <c r="F16" s="153">
        <v>0</v>
      </c>
      <c r="G16" s="153">
        <v>400</v>
      </c>
      <c r="H16" s="153">
        <v>0</v>
      </c>
      <c r="I16" s="153">
        <v>0</v>
      </c>
      <c r="J16" s="153">
        <v>0</v>
      </c>
      <c r="K16" s="153">
        <v>0</v>
      </c>
      <c r="L16" s="153">
        <v>0</v>
      </c>
      <c r="M16" s="153">
        <v>0</v>
      </c>
      <c r="N16" s="153">
        <v>0</v>
      </c>
      <c r="O16" s="153">
        <v>0</v>
      </c>
      <c r="P16" s="153">
        <v>0</v>
      </c>
      <c r="Q16" s="154">
        <f t="shared" si="1"/>
        <v>400</v>
      </c>
      <c r="R16" s="4"/>
      <c r="U16" s="1"/>
      <c r="V16" s="1"/>
      <c r="W16" s="170"/>
      <c r="X16" s="170"/>
    </row>
    <row r="17" spans="2:30" x14ac:dyDescent="0.25">
      <c r="B17" s="9"/>
      <c r="C17" s="47" t="s">
        <v>5</v>
      </c>
      <c r="D17" s="47"/>
      <c r="E17" s="135">
        <f>SUM(E9:E16)</f>
        <v>9630</v>
      </c>
      <c r="F17" s="135">
        <f t="shared" ref="F17:P17" si="2">SUM(F9:F16)</f>
        <v>9400</v>
      </c>
      <c r="G17" s="135">
        <f t="shared" si="2"/>
        <v>9870</v>
      </c>
      <c r="H17" s="135">
        <f t="shared" si="2"/>
        <v>10020</v>
      </c>
      <c r="I17" s="135">
        <f t="shared" si="2"/>
        <v>9590</v>
      </c>
      <c r="J17" s="135">
        <f t="shared" si="2"/>
        <v>9275</v>
      </c>
      <c r="K17" s="135">
        <f t="shared" si="2"/>
        <v>9960</v>
      </c>
      <c r="L17" s="135">
        <f t="shared" si="2"/>
        <v>9770</v>
      </c>
      <c r="M17" s="135">
        <f t="shared" si="2"/>
        <v>9860</v>
      </c>
      <c r="N17" s="135">
        <f t="shared" si="2"/>
        <v>9890</v>
      </c>
      <c r="O17" s="135">
        <f t="shared" si="2"/>
        <v>9950</v>
      </c>
      <c r="P17" s="135">
        <f t="shared" si="2"/>
        <v>10010</v>
      </c>
      <c r="Q17" s="135">
        <f>SUM(Q9:Q16)</f>
        <v>117225</v>
      </c>
      <c r="R17" s="4"/>
      <c r="U17" s="1"/>
      <c r="V17" s="1"/>
      <c r="W17" s="170"/>
      <c r="X17" s="170"/>
    </row>
    <row r="18" spans="2:30" ht="9.9" customHeight="1" x14ac:dyDescent="0.25">
      <c r="B18" s="9"/>
      <c r="C18" s="8"/>
      <c r="D18" s="4"/>
      <c r="E18" s="29"/>
      <c r="F18" s="29"/>
      <c r="G18" s="29"/>
      <c r="H18" s="29"/>
      <c r="I18" s="29"/>
      <c r="J18" s="34"/>
      <c r="K18" s="29"/>
      <c r="L18" s="29"/>
      <c r="M18" s="29"/>
      <c r="N18" s="29"/>
      <c r="O18" s="29"/>
      <c r="P18" s="29"/>
      <c r="Q18" s="29"/>
      <c r="R18" s="4"/>
      <c r="U18" s="1"/>
      <c r="V18" s="1"/>
      <c r="W18" s="31"/>
      <c r="X18" s="31"/>
    </row>
    <row r="19" spans="2:30" x14ac:dyDescent="0.25">
      <c r="U19" s="1"/>
      <c r="V19" s="1"/>
      <c r="W19" s="31"/>
      <c r="X19" s="31"/>
    </row>
    <row r="20" spans="2:30" ht="17.399999999999999" x14ac:dyDescent="0.3">
      <c r="C20" s="187" t="s">
        <v>62</v>
      </c>
      <c r="D20" s="3"/>
      <c r="U20" s="1"/>
      <c r="V20" s="1"/>
      <c r="W20" s="31"/>
      <c r="X20" s="31"/>
    </row>
    <row r="21" spans="2:30" x14ac:dyDescent="0.25"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U21" s="4"/>
      <c r="V21" s="4"/>
      <c r="W21" s="38"/>
      <c r="X21" s="38"/>
      <c r="Y21" s="4"/>
      <c r="Z21" s="4"/>
      <c r="AA21" s="4"/>
      <c r="AB21" s="4"/>
      <c r="AC21" s="4"/>
      <c r="AD21" s="4"/>
    </row>
    <row r="22" spans="2:30" x14ac:dyDescent="0.25">
      <c r="B22" s="9"/>
      <c r="C22" s="173" t="s">
        <v>19</v>
      </c>
      <c r="D22" s="173"/>
      <c r="E22" s="174" t="s">
        <v>0</v>
      </c>
      <c r="F22" s="174" t="s">
        <v>49</v>
      </c>
      <c r="G22" s="174" t="s">
        <v>1</v>
      </c>
      <c r="H22" s="174" t="s">
        <v>50</v>
      </c>
      <c r="I22" s="174" t="s">
        <v>51</v>
      </c>
      <c r="J22" s="174" t="s">
        <v>2</v>
      </c>
      <c r="K22" s="174" t="s">
        <v>3</v>
      </c>
      <c r="L22" s="174" t="s">
        <v>52</v>
      </c>
      <c r="M22" s="174" t="s">
        <v>53</v>
      </c>
      <c r="N22" s="174" t="s">
        <v>54</v>
      </c>
      <c r="O22" s="174" t="s">
        <v>4</v>
      </c>
      <c r="P22" s="174" t="s">
        <v>55</v>
      </c>
      <c r="Q22" s="174" t="s">
        <v>5</v>
      </c>
      <c r="R22" s="4"/>
      <c r="S22" s="4"/>
      <c r="U22" s="4"/>
      <c r="V22" s="218" t="s">
        <v>68</v>
      </c>
      <c r="W22" s="218"/>
      <c r="X22" s="48"/>
      <c r="Y22" s="4"/>
      <c r="Z22" s="4"/>
      <c r="AA22" s="4"/>
      <c r="AB22" s="4"/>
      <c r="AC22" s="4"/>
      <c r="AD22" s="4"/>
    </row>
    <row r="23" spans="2:30" x14ac:dyDescent="0.25">
      <c r="B23" s="10"/>
      <c r="C23" s="155" t="str">
        <f>IF('Base de Dados'!C22="","",'Base de Dados'!C22)</f>
        <v>Casa</v>
      </c>
      <c r="D23" s="155"/>
      <c r="E23" s="176">
        <v>750</v>
      </c>
      <c r="F23" s="176">
        <v>820</v>
      </c>
      <c r="G23" s="176">
        <v>680</v>
      </c>
      <c r="H23" s="176">
        <v>920</v>
      </c>
      <c r="I23" s="176">
        <v>550</v>
      </c>
      <c r="J23" s="176">
        <v>620</v>
      </c>
      <c r="K23" s="176">
        <v>890</v>
      </c>
      <c r="L23" s="176">
        <v>430</v>
      </c>
      <c r="M23" s="176">
        <v>770</v>
      </c>
      <c r="N23" s="176">
        <v>880</v>
      </c>
      <c r="O23" s="176">
        <v>910</v>
      </c>
      <c r="P23" s="176">
        <v>600</v>
      </c>
      <c r="Q23" s="177">
        <f>IF(SUM(E23:P23)=0,"",SUM(E23:P23))</f>
        <v>8820</v>
      </c>
      <c r="R23" s="4"/>
      <c r="S23" s="4"/>
      <c r="U23" s="4"/>
      <c r="V23" s="216" t="s">
        <v>70</v>
      </c>
      <c r="W23" s="216"/>
      <c r="X23" s="49"/>
      <c r="Y23" s="4"/>
      <c r="Z23" s="4"/>
      <c r="AA23" s="4"/>
      <c r="AB23" s="4"/>
      <c r="AC23" s="4"/>
      <c r="AD23" s="4"/>
    </row>
    <row r="24" spans="2:30" x14ac:dyDescent="0.25">
      <c r="B24" s="10"/>
      <c r="C24" s="155" t="str">
        <f>IF('Base de Dados'!C23="","",'Base de Dados'!C23)</f>
        <v>Transporte</v>
      </c>
      <c r="D24" s="155"/>
      <c r="E24" s="176">
        <v>340</v>
      </c>
      <c r="F24" s="176">
        <v>480</v>
      </c>
      <c r="G24" s="176">
        <v>260</v>
      </c>
      <c r="H24" s="176">
        <v>570</v>
      </c>
      <c r="I24" s="176">
        <v>420</v>
      </c>
      <c r="J24" s="176">
        <v>310</v>
      </c>
      <c r="K24" s="176">
        <v>600</v>
      </c>
      <c r="L24" s="176">
        <v>750</v>
      </c>
      <c r="M24" s="176">
        <v>690</v>
      </c>
      <c r="N24" s="176">
        <v>550</v>
      </c>
      <c r="O24" s="176">
        <v>450</v>
      </c>
      <c r="P24" s="176">
        <v>880</v>
      </c>
      <c r="Q24" s="177">
        <f t="shared" ref="Q24:Q37" si="3">IF(SUM(E24:P24)=0,"",SUM(E24:P24))</f>
        <v>6300</v>
      </c>
      <c r="R24" s="4"/>
      <c r="S24" s="4"/>
      <c r="U24" s="4"/>
      <c r="V24" s="136">
        <f>+Q38</f>
        <v>54870</v>
      </c>
      <c r="W24" s="137"/>
      <c r="X24" s="50"/>
      <c r="Y24" s="4"/>
      <c r="Z24" s="4"/>
      <c r="AA24" s="4"/>
      <c r="AB24" s="4"/>
      <c r="AC24" s="4"/>
      <c r="AD24" s="4"/>
    </row>
    <row r="25" spans="2:30" ht="13.2" customHeight="1" x14ac:dyDescent="0.25">
      <c r="B25" s="10"/>
      <c r="C25" s="155" t="str">
        <f>IF('Base de Dados'!C24="","",'Base de Dados'!C24)</f>
        <v>Alimentação</v>
      </c>
      <c r="D25" s="155"/>
      <c r="E25" s="176">
        <v>220</v>
      </c>
      <c r="F25" s="176">
        <v>360</v>
      </c>
      <c r="G25" s="176">
        <v>450</v>
      </c>
      <c r="H25" s="176">
        <v>640</v>
      </c>
      <c r="I25" s="176">
        <v>290</v>
      </c>
      <c r="J25" s="176">
        <v>370</v>
      </c>
      <c r="K25" s="176">
        <v>500</v>
      </c>
      <c r="L25" s="176">
        <v>390</v>
      </c>
      <c r="M25" s="176">
        <v>280</v>
      </c>
      <c r="N25" s="176">
        <v>530</v>
      </c>
      <c r="O25" s="176">
        <v>450</v>
      </c>
      <c r="P25" s="176">
        <v>590</v>
      </c>
      <c r="Q25" s="177">
        <f t="shared" si="3"/>
        <v>5070</v>
      </c>
      <c r="R25" s="4"/>
      <c r="S25" s="4"/>
      <c r="U25" s="4"/>
      <c r="V25" s="220" t="str">
        <f>REPT("|",V26*75)</f>
        <v>|||||||||||||||||||||||||||||||||||</v>
      </c>
      <c r="W25" s="221"/>
      <c r="X25" s="50"/>
      <c r="Y25" s="4"/>
      <c r="Z25" s="4"/>
      <c r="AA25" s="4"/>
      <c r="AB25" s="4"/>
      <c r="AC25" s="4"/>
      <c r="AD25" s="4"/>
    </row>
    <row r="26" spans="2:30" x14ac:dyDescent="0.25">
      <c r="B26" s="10"/>
      <c r="C26" s="155" t="str">
        <f>IF('Base de Dados'!C25="","",'Base de Dados'!C25)</f>
        <v>Utilidades</v>
      </c>
      <c r="D26" s="155"/>
      <c r="E26" s="176">
        <v>140</v>
      </c>
      <c r="F26" s="176">
        <v>260</v>
      </c>
      <c r="G26" s="176">
        <v>180</v>
      </c>
      <c r="H26" s="176">
        <v>380</v>
      </c>
      <c r="I26" s="176">
        <v>320</v>
      </c>
      <c r="J26" s="176">
        <v>200</v>
      </c>
      <c r="K26" s="176">
        <v>410</v>
      </c>
      <c r="L26" s="176">
        <v>190</v>
      </c>
      <c r="M26" s="176">
        <v>350</v>
      </c>
      <c r="N26" s="176">
        <v>230</v>
      </c>
      <c r="O26" s="176">
        <v>280</v>
      </c>
      <c r="P26" s="176">
        <v>360</v>
      </c>
      <c r="Q26" s="177">
        <f t="shared" si="3"/>
        <v>3300</v>
      </c>
      <c r="R26" s="4"/>
      <c r="S26" s="4"/>
      <c r="U26" s="4"/>
      <c r="V26" s="138">
        <f>+V24/Q17</f>
        <v>0.46807421625079976</v>
      </c>
      <c r="W26" s="139"/>
      <c r="X26" s="38"/>
      <c r="Y26" s="4"/>
      <c r="Z26" s="4"/>
      <c r="AA26" s="4"/>
      <c r="AB26" s="4"/>
      <c r="AC26" s="4"/>
      <c r="AD26" s="4"/>
    </row>
    <row r="27" spans="2:30" x14ac:dyDescent="0.25">
      <c r="B27" s="10"/>
      <c r="C27" s="155" t="str">
        <f>IF('Base de Dados'!C26="","",'Base de Dados'!C26)</f>
        <v>Seguro</v>
      </c>
      <c r="D27" s="155"/>
      <c r="E27" s="176">
        <v>280</v>
      </c>
      <c r="F27" s="176">
        <v>330</v>
      </c>
      <c r="G27" s="176">
        <v>210</v>
      </c>
      <c r="H27" s="176">
        <v>290</v>
      </c>
      <c r="I27" s="176">
        <v>360</v>
      </c>
      <c r="J27" s="176">
        <v>270</v>
      </c>
      <c r="K27" s="176">
        <v>400</v>
      </c>
      <c r="L27" s="176">
        <v>320</v>
      </c>
      <c r="M27" s="176">
        <v>280</v>
      </c>
      <c r="N27" s="176">
        <v>330</v>
      </c>
      <c r="O27" s="176">
        <v>400</v>
      </c>
      <c r="P27" s="176">
        <v>350</v>
      </c>
      <c r="Q27" s="177">
        <f t="shared" si="3"/>
        <v>3820</v>
      </c>
      <c r="R27" s="4"/>
      <c r="S27" s="4"/>
      <c r="U27" s="4"/>
      <c r="V27" s="4"/>
      <c r="W27" s="38"/>
      <c r="X27" s="38"/>
      <c r="Y27" s="4"/>
      <c r="Z27" s="4"/>
      <c r="AA27" s="4"/>
      <c r="AB27" s="4"/>
      <c r="AC27" s="4"/>
      <c r="AD27" s="4"/>
    </row>
    <row r="28" spans="2:30" x14ac:dyDescent="0.25">
      <c r="B28" s="10"/>
      <c r="C28" s="155" t="str">
        <f>IF('Base de Dados'!C27="","",'Base de Dados'!C27)</f>
        <v>Educação</v>
      </c>
      <c r="D28" s="155"/>
      <c r="E28" s="176">
        <v>190</v>
      </c>
      <c r="F28" s="176">
        <v>120</v>
      </c>
      <c r="G28" s="176">
        <v>420</v>
      </c>
      <c r="H28" s="176">
        <v>290</v>
      </c>
      <c r="I28" s="176">
        <v>330</v>
      </c>
      <c r="J28" s="176">
        <v>180</v>
      </c>
      <c r="K28" s="176">
        <v>250</v>
      </c>
      <c r="L28" s="176">
        <v>310</v>
      </c>
      <c r="M28" s="176">
        <v>360</v>
      </c>
      <c r="N28" s="176">
        <v>140</v>
      </c>
      <c r="O28" s="176">
        <v>400</v>
      </c>
      <c r="P28" s="176">
        <v>320</v>
      </c>
      <c r="Q28" s="177">
        <f t="shared" si="3"/>
        <v>3310</v>
      </c>
      <c r="R28" s="4"/>
      <c r="S28" s="4"/>
      <c r="U28" s="4"/>
      <c r="V28" s="4"/>
      <c r="W28" s="38"/>
      <c r="X28" s="38"/>
      <c r="Y28" s="4"/>
      <c r="Z28" s="4"/>
      <c r="AA28" s="4"/>
      <c r="AB28" s="4"/>
      <c r="AC28" s="4"/>
      <c r="AD28" s="4"/>
    </row>
    <row r="29" spans="2:30" x14ac:dyDescent="0.25">
      <c r="B29" s="10"/>
      <c r="C29" s="155" t="str">
        <f>IF('Base de Dados'!C28="","",'Base de Dados'!C28)</f>
        <v>Entretenimento</v>
      </c>
      <c r="D29" s="155"/>
      <c r="E29" s="176">
        <v>520</v>
      </c>
      <c r="F29" s="176">
        <v>480</v>
      </c>
      <c r="G29" s="176">
        <v>380</v>
      </c>
      <c r="H29" s="176">
        <v>540</v>
      </c>
      <c r="I29" s="176">
        <v>430</v>
      </c>
      <c r="J29" s="176">
        <v>490</v>
      </c>
      <c r="K29" s="176">
        <v>590</v>
      </c>
      <c r="L29" s="176">
        <v>600</v>
      </c>
      <c r="M29" s="176">
        <v>520</v>
      </c>
      <c r="N29" s="176">
        <v>480</v>
      </c>
      <c r="O29" s="176">
        <v>650</v>
      </c>
      <c r="P29" s="176">
        <v>550</v>
      </c>
      <c r="Q29" s="177">
        <f t="shared" si="3"/>
        <v>6230</v>
      </c>
      <c r="R29" s="4"/>
      <c r="S29" s="4"/>
      <c r="U29" s="4"/>
      <c r="V29" s="4"/>
      <c r="W29" s="38"/>
      <c r="X29" s="38"/>
      <c r="Y29" s="4"/>
      <c r="Z29" s="4"/>
      <c r="AA29" s="4"/>
      <c r="AB29" s="4"/>
      <c r="AC29" s="4"/>
      <c r="AD29" s="4"/>
    </row>
    <row r="30" spans="2:30" x14ac:dyDescent="0.25">
      <c r="B30" s="10"/>
      <c r="C30" s="155" t="str">
        <f>IF('Base de Dados'!C29="","",'Base de Dados'!C29)</f>
        <v>Roupas</v>
      </c>
      <c r="D30" s="155"/>
      <c r="E30" s="176">
        <v>80</v>
      </c>
      <c r="F30" s="176">
        <v>150</v>
      </c>
      <c r="G30" s="176">
        <v>220</v>
      </c>
      <c r="H30" s="176">
        <v>90</v>
      </c>
      <c r="I30" s="176">
        <v>200</v>
      </c>
      <c r="J30" s="176">
        <v>170</v>
      </c>
      <c r="K30" s="176">
        <v>200</v>
      </c>
      <c r="L30" s="176">
        <v>120</v>
      </c>
      <c r="M30" s="176">
        <v>250</v>
      </c>
      <c r="N30" s="176">
        <v>210</v>
      </c>
      <c r="O30" s="176">
        <v>180</v>
      </c>
      <c r="P30" s="176">
        <v>190</v>
      </c>
      <c r="Q30" s="177">
        <f t="shared" si="3"/>
        <v>2060</v>
      </c>
      <c r="R30" s="4"/>
      <c r="S30" s="4"/>
      <c r="U30" s="4"/>
      <c r="V30" s="4"/>
      <c r="W30" s="38"/>
      <c r="X30" s="38"/>
      <c r="Y30" s="4"/>
      <c r="Z30" s="4"/>
      <c r="AA30" s="4"/>
      <c r="AB30" s="4"/>
      <c r="AC30" s="4"/>
      <c r="AD30" s="4"/>
    </row>
    <row r="31" spans="2:30" x14ac:dyDescent="0.25">
      <c r="B31" s="9"/>
      <c r="C31" s="155" t="str">
        <f>IF('Base de Dados'!C30="","",'Base de Dados'!C30)</f>
        <v>Cuidados Pessoais</v>
      </c>
      <c r="D31" s="155"/>
      <c r="E31" s="176">
        <v>180</v>
      </c>
      <c r="F31" s="176">
        <v>130</v>
      </c>
      <c r="G31" s="176">
        <v>90</v>
      </c>
      <c r="H31" s="176">
        <v>150</v>
      </c>
      <c r="I31" s="176">
        <v>70</v>
      </c>
      <c r="J31" s="176">
        <v>200</v>
      </c>
      <c r="K31" s="176">
        <v>120</v>
      </c>
      <c r="L31" s="176">
        <v>110</v>
      </c>
      <c r="M31" s="176">
        <v>160</v>
      </c>
      <c r="N31" s="176">
        <v>190</v>
      </c>
      <c r="O31" s="176">
        <v>240</v>
      </c>
      <c r="P31" s="176">
        <v>80</v>
      </c>
      <c r="Q31" s="177">
        <f t="shared" si="3"/>
        <v>1720</v>
      </c>
      <c r="R31" s="4"/>
      <c r="S31" s="4"/>
      <c r="U31" s="4"/>
      <c r="V31" s="4"/>
      <c r="W31" s="38"/>
      <c r="X31" s="38"/>
      <c r="Y31" s="4"/>
      <c r="Z31" s="4"/>
      <c r="AA31" s="4"/>
      <c r="AB31" s="4"/>
      <c r="AC31" s="4"/>
      <c r="AD31" s="4"/>
    </row>
    <row r="32" spans="2:30" x14ac:dyDescent="0.25">
      <c r="B32" s="9"/>
      <c r="C32" s="155" t="str">
        <f>IF('Base de Dados'!C31="","",'Base de Dados'!C31)</f>
        <v>Presentes</v>
      </c>
      <c r="D32" s="155"/>
      <c r="E32" s="176">
        <v>70</v>
      </c>
      <c r="F32" s="176">
        <v>90</v>
      </c>
      <c r="G32" s="176">
        <v>130</v>
      </c>
      <c r="H32" s="176">
        <v>80</v>
      </c>
      <c r="I32" s="176">
        <v>120</v>
      </c>
      <c r="J32" s="176">
        <v>100</v>
      </c>
      <c r="K32" s="176">
        <v>140</v>
      </c>
      <c r="L32" s="176">
        <v>160</v>
      </c>
      <c r="M32" s="176">
        <v>110</v>
      </c>
      <c r="N32" s="176">
        <v>90</v>
      </c>
      <c r="O32" s="176">
        <v>100</v>
      </c>
      <c r="P32" s="176">
        <v>150</v>
      </c>
      <c r="Q32" s="177">
        <f t="shared" si="3"/>
        <v>1340</v>
      </c>
      <c r="R32" s="4"/>
      <c r="S32" s="4"/>
      <c r="U32" s="4"/>
      <c r="V32" s="4"/>
      <c r="W32" s="38"/>
      <c r="X32" s="38"/>
      <c r="Y32" s="4"/>
      <c r="Z32" s="4"/>
      <c r="AA32" s="4"/>
      <c r="AB32" s="4"/>
      <c r="AC32" s="4"/>
      <c r="AD32" s="4"/>
    </row>
    <row r="33" spans="2:30" x14ac:dyDescent="0.25">
      <c r="B33" s="10"/>
      <c r="C33" s="155" t="str">
        <f>IF('Base de Dados'!C32="","",'Base de Dados'!C32)</f>
        <v>Doações</v>
      </c>
      <c r="D33" s="155"/>
      <c r="E33" s="176">
        <v>280</v>
      </c>
      <c r="F33" s="176">
        <v>340</v>
      </c>
      <c r="G33" s="176">
        <v>400</v>
      </c>
      <c r="H33" s="176">
        <v>360</v>
      </c>
      <c r="I33" s="176">
        <v>320</v>
      </c>
      <c r="J33" s="176">
        <v>260</v>
      </c>
      <c r="K33" s="176">
        <v>380</v>
      </c>
      <c r="L33" s="176">
        <v>320</v>
      </c>
      <c r="M33" s="176">
        <v>260</v>
      </c>
      <c r="N33" s="176">
        <v>380</v>
      </c>
      <c r="O33" s="176">
        <v>340</v>
      </c>
      <c r="P33" s="176">
        <v>400</v>
      </c>
      <c r="Q33" s="177">
        <f t="shared" si="3"/>
        <v>4040</v>
      </c>
      <c r="R33" s="4"/>
      <c r="S33" s="4"/>
      <c r="U33" s="4"/>
      <c r="V33" s="4"/>
      <c r="W33" s="38"/>
      <c r="X33" s="38"/>
      <c r="Y33" s="4"/>
      <c r="Z33" s="4"/>
      <c r="AA33" s="4"/>
      <c r="AB33" s="4"/>
      <c r="AC33" s="4"/>
      <c r="AD33" s="4"/>
    </row>
    <row r="34" spans="2:30" x14ac:dyDescent="0.25">
      <c r="B34" s="9"/>
      <c r="C34" s="155" t="str">
        <f>IF('Base de Dados'!C33="","",'Base de Dados'!C33)</f>
        <v>Lazer</v>
      </c>
      <c r="D34" s="155"/>
      <c r="E34" s="176">
        <v>90</v>
      </c>
      <c r="F34" s="176">
        <v>110</v>
      </c>
      <c r="G34" s="176">
        <v>80</v>
      </c>
      <c r="H34" s="176">
        <v>70</v>
      </c>
      <c r="I34" s="176">
        <v>120</v>
      </c>
      <c r="J34" s="176">
        <v>140</v>
      </c>
      <c r="K34" s="176">
        <v>20</v>
      </c>
      <c r="L34" s="176">
        <v>130</v>
      </c>
      <c r="M34" s="176">
        <v>90</v>
      </c>
      <c r="N34" s="176">
        <v>150</v>
      </c>
      <c r="O34" s="176">
        <v>80</v>
      </c>
      <c r="P34" s="176">
        <v>100</v>
      </c>
      <c r="Q34" s="177">
        <f t="shared" si="3"/>
        <v>1180</v>
      </c>
      <c r="R34" s="4"/>
      <c r="S34" s="4"/>
      <c r="U34" s="4"/>
      <c r="V34" s="4"/>
      <c r="W34" s="38"/>
      <c r="X34" s="38"/>
      <c r="Y34" s="4"/>
      <c r="Z34" s="4"/>
      <c r="AA34" s="4"/>
      <c r="AB34" s="4"/>
      <c r="AC34" s="4"/>
      <c r="AD34" s="4"/>
    </row>
    <row r="35" spans="2:30" x14ac:dyDescent="0.25">
      <c r="B35" s="9"/>
      <c r="C35" s="155" t="str">
        <f>IF('Base de Dados'!C34="","",'Base de Dados'!C34)</f>
        <v>Animal de Estimação</v>
      </c>
      <c r="D35" s="155"/>
      <c r="E35" s="176">
        <v>150</v>
      </c>
      <c r="F35" s="176">
        <v>180</v>
      </c>
      <c r="G35" s="176">
        <v>160</v>
      </c>
      <c r="H35" s="176">
        <v>140</v>
      </c>
      <c r="I35" s="176">
        <v>200</v>
      </c>
      <c r="J35" s="176">
        <v>170</v>
      </c>
      <c r="K35" s="176">
        <v>190</v>
      </c>
      <c r="L35" s="176">
        <v>210</v>
      </c>
      <c r="M35" s="176">
        <v>180</v>
      </c>
      <c r="N35" s="176">
        <v>220</v>
      </c>
      <c r="O35" s="176">
        <v>190</v>
      </c>
      <c r="P35" s="176">
        <v>200</v>
      </c>
      <c r="Q35" s="177">
        <f t="shared" si="3"/>
        <v>2190</v>
      </c>
      <c r="R35" s="4"/>
      <c r="S35" s="4"/>
      <c r="U35" s="4"/>
      <c r="V35" s="4"/>
      <c r="W35" s="38"/>
      <c r="X35" s="38"/>
      <c r="Y35" s="4"/>
      <c r="Z35" s="4"/>
      <c r="AA35" s="4"/>
      <c r="AB35" s="4"/>
      <c r="AC35" s="4"/>
      <c r="AD35" s="4"/>
    </row>
    <row r="36" spans="2:30" x14ac:dyDescent="0.25">
      <c r="B36" s="10"/>
      <c r="C36" s="155" t="str">
        <f>IF('Base de Dados'!C35="","",'Base de Dados'!C35)</f>
        <v>Viagens</v>
      </c>
      <c r="D36" s="155"/>
      <c r="E36" s="176">
        <v>300</v>
      </c>
      <c r="F36" s="176">
        <v>250</v>
      </c>
      <c r="G36" s="176">
        <v>400</v>
      </c>
      <c r="H36" s="176">
        <v>800</v>
      </c>
      <c r="I36" s="176">
        <v>100</v>
      </c>
      <c r="J36" s="176">
        <v>950</v>
      </c>
      <c r="K36" s="176">
        <v>200</v>
      </c>
      <c r="L36" s="176">
        <v>700</v>
      </c>
      <c r="M36" s="176">
        <v>100</v>
      </c>
      <c r="N36" s="176">
        <v>50</v>
      </c>
      <c r="O36" s="176">
        <v>200</v>
      </c>
      <c r="P36" s="176">
        <v>300</v>
      </c>
      <c r="Q36" s="177">
        <f t="shared" si="3"/>
        <v>4350</v>
      </c>
      <c r="R36" s="4"/>
      <c r="S36" s="4"/>
      <c r="U36" s="4"/>
      <c r="V36" s="4"/>
      <c r="W36" s="38"/>
      <c r="X36" s="38"/>
      <c r="Y36" s="4"/>
      <c r="Z36" s="4"/>
      <c r="AA36" s="4"/>
      <c r="AB36" s="4"/>
      <c r="AC36" s="4"/>
      <c r="AD36" s="4"/>
    </row>
    <row r="37" spans="2:30" x14ac:dyDescent="0.25">
      <c r="B37" s="10"/>
      <c r="C37" s="155" t="str">
        <f>IF('Base de Dados'!C36="","",'Base de Dados'!C36)</f>
        <v>Streaming</v>
      </c>
      <c r="D37" s="155"/>
      <c r="E37" s="176">
        <v>95</v>
      </c>
      <c r="F37" s="176">
        <v>95</v>
      </c>
      <c r="G37" s="176">
        <v>95</v>
      </c>
      <c r="H37" s="176">
        <v>95</v>
      </c>
      <c r="I37" s="176">
        <v>95</v>
      </c>
      <c r="J37" s="176">
        <v>95</v>
      </c>
      <c r="K37" s="176">
        <v>95</v>
      </c>
      <c r="L37" s="176">
        <v>95</v>
      </c>
      <c r="M37" s="176">
        <v>95</v>
      </c>
      <c r="N37" s="176">
        <v>95</v>
      </c>
      <c r="O37" s="176">
        <v>95</v>
      </c>
      <c r="P37" s="176">
        <v>95</v>
      </c>
      <c r="Q37" s="177">
        <f t="shared" si="3"/>
        <v>1140</v>
      </c>
      <c r="R37" s="4"/>
      <c r="S37" s="4"/>
      <c r="U37" s="4"/>
      <c r="V37" s="4"/>
      <c r="W37" s="38"/>
      <c r="X37" s="38"/>
      <c r="Y37" s="4"/>
      <c r="Z37" s="4"/>
      <c r="AA37" s="4"/>
      <c r="AB37" s="4"/>
      <c r="AC37" s="4"/>
      <c r="AD37" s="4"/>
    </row>
    <row r="38" spans="2:30" x14ac:dyDescent="0.25">
      <c r="B38" s="9"/>
      <c r="C38" s="47" t="s">
        <v>5</v>
      </c>
      <c r="D38" s="47"/>
      <c r="E38" s="175">
        <f>SUM(E23:E37)</f>
        <v>3685</v>
      </c>
      <c r="F38" s="175">
        <f t="shared" ref="F38" si="4">SUM(F23:F37)</f>
        <v>4195</v>
      </c>
      <c r="G38" s="175">
        <f t="shared" ref="G38" si="5">SUM(G23:G37)</f>
        <v>4155</v>
      </c>
      <c r="H38" s="175">
        <f t="shared" ref="H38" si="6">SUM(H23:H37)</f>
        <v>5415</v>
      </c>
      <c r="I38" s="175">
        <f t="shared" ref="I38" si="7">SUM(I23:I37)</f>
        <v>3925</v>
      </c>
      <c r="J38" s="175">
        <f t="shared" ref="J38" si="8">SUM(J23:J37)</f>
        <v>4525</v>
      </c>
      <c r="K38" s="175">
        <f t="shared" ref="K38" si="9">SUM(K23:K37)</f>
        <v>4985</v>
      </c>
      <c r="L38" s="175">
        <f t="shared" ref="L38" si="10">SUM(L23:L37)</f>
        <v>4835</v>
      </c>
      <c r="M38" s="175">
        <f t="shared" ref="M38" si="11">SUM(M23:M37)</f>
        <v>4495</v>
      </c>
      <c r="N38" s="175">
        <f t="shared" ref="N38" si="12">SUM(N23:N37)</f>
        <v>4525</v>
      </c>
      <c r="O38" s="175">
        <f t="shared" ref="O38" si="13">SUM(O23:O37)</f>
        <v>4965</v>
      </c>
      <c r="P38" s="175">
        <f t="shared" ref="P38" si="14">SUM(P23:P37)</f>
        <v>5165</v>
      </c>
      <c r="Q38" s="175">
        <f t="shared" ref="Q38" si="15">SUM(E38:P38)</f>
        <v>54870</v>
      </c>
      <c r="R38" s="4"/>
      <c r="S38" s="4"/>
      <c r="U38" s="4"/>
      <c r="V38" s="4"/>
      <c r="W38" s="38"/>
      <c r="X38" s="38"/>
      <c r="Y38" s="4"/>
      <c r="Z38" s="4"/>
      <c r="AA38" s="4"/>
      <c r="AB38" s="4"/>
      <c r="AC38" s="4"/>
      <c r="AD38" s="4"/>
    </row>
    <row r="39" spans="2:30" ht="0.6" customHeight="1" x14ac:dyDescent="0.25">
      <c r="B39" s="9"/>
      <c r="C39" s="8"/>
      <c r="D39" s="4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4"/>
      <c r="S39" s="4"/>
      <c r="U39" s="1"/>
      <c r="W39" s="31"/>
    </row>
    <row r="40" spans="2:30" x14ac:dyDescent="0.25">
      <c r="U40" s="1"/>
      <c r="W40" s="31"/>
    </row>
    <row r="41" spans="2:30" ht="17.399999999999999" x14ac:dyDescent="0.3">
      <c r="C41" s="188" t="s">
        <v>71</v>
      </c>
      <c r="D41" s="3"/>
      <c r="U41" s="1"/>
      <c r="W41" s="31"/>
    </row>
    <row r="42" spans="2:30" x14ac:dyDescent="0.25"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U42" s="4"/>
      <c r="V42" s="4"/>
      <c r="W42" s="38"/>
      <c r="X42" s="38"/>
      <c r="Y42" s="4"/>
      <c r="Z42" s="4"/>
      <c r="AA42" s="4"/>
      <c r="AB42" s="4"/>
      <c r="AC42" s="4"/>
      <c r="AD42" s="4"/>
    </row>
    <row r="43" spans="2:30" x14ac:dyDescent="0.25">
      <c r="B43" s="9"/>
      <c r="C43" s="178" t="s">
        <v>35</v>
      </c>
      <c r="D43" s="178"/>
      <c r="E43" s="179" t="s">
        <v>0</v>
      </c>
      <c r="F43" s="179" t="s">
        <v>49</v>
      </c>
      <c r="G43" s="179" t="s">
        <v>1</v>
      </c>
      <c r="H43" s="179" t="s">
        <v>50</v>
      </c>
      <c r="I43" s="179" t="s">
        <v>51</v>
      </c>
      <c r="J43" s="179" t="s">
        <v>2</v>
      </c>
      <c r="K43" s="179" t="s">
        <v>3</v>
      </c>
      <c r="L43" s="179" t="s">
        <v>52</v>
      </c>
      <c r="M43" s="179" t="s">
        <v>53</v>
      </c>
      <c r="N43" s="179" t="s">
        <v>54</v>
      </c>
      <c r="O43" s="179" t="s">
        <v>4</v>
      </c>
      <c r="P43" s="179" t="s">
        <v>55</v>
      </c>
      <c r="Q43" s="179" t="s">
        <v>5</v>
      </c>
      <c r="R43" s="4"/>
      <c r="S43" s="4"/>
      <c r="U43" s="4"/>
      <c r="V43" s="217" t="s">
        <v>67</v>
      </c>
      <c r="W43" s="217"/>
      <c r="X43" s="48"/>
      <c r="Y43" s="4"/>
      <c r="Z43" s="4"/>
      <c r="AA43" s="4"/>
      <c r="AB43" s="4"/>
      <c r="AC43" s="4"/>
      <c r="AD43" s="4"/>
    </row>
    <row r="44" spans="2:30" x14ac:dyDescent="0.25">
      <c r="B44" s="10"/>
      <c r="C44" s="161" t="str">
        <f>IF('Base de Dados'!G9="","",'Base de Dados'!G9)</f>
        <v>Financiamento Carro</v>
      </c>
      <c r="D44" s="161"/>
      <c r="E44" s="182">
        <v>720</v>
      </c>
      <c r="F44" s="182">
        <v>650</v>
      </c>
      <c r="G44" s="182">
        <v>780</v>
      </c>
      <c r="H44" s="182">
        <v>690</v>
      </c>
      <c r="I44" s="182">
        <v>760</v>
      </c>
      <c r="J44" s="182">
        <v>710</v>
      </c>
      <c r="K44" s="182">
        <v>720</v>
      </c>
      <c r="L44" s="182">
        <v>750</v>
      </c>
      <c r="M44" s="182">
        <v>770</v>
      </c>
      <c r="N44" s="182">
        <v>730</v>
      </c>
      <c r="O44" s="182">
        <v>780</v>
      </c>
      <c r="P44" s="182">
        <v>700</v>
      </c>
      <c r="Q44" s="183">
        <f>IF(SUM(E44:P44)="","",SUM(E44:P44))</f>
        <v>8760</v>
      </c>
      <c r="R44" s="4"/>
      <c r="S44" s="4"/>
      <c r="U44" s="4"/>
      <c r="V44" s="216" t="s">
        <v>69</v>
      </c>
      <c r="W44" s="216"/>
      <c r="X44" s="49"/>
      <c r="Y44" s="4"/>
      <c r="Z44" s="4"/>
      <c r="AA44" s="4"/>
      <c r="AB44" s="4"/>
      <c r="AC44" s="4"/>
      <c r="AD44" s="4"/>
    </row>
    <row r="45" spans="2:30" x14ac:dyDescent="0.25">
      <c r="B45" s="9"/>
      <c r="C45" s="161" t="str">
        <f>IF('Base de Dados'!G10="","",'Base de Dados'!G10)</f>
        <v>Empréstimo Estudantil</v>
      </c>
      <c r="D45" s="161"/>
      <c r="E45" s="182">
        <v>330</v>
      </c>
      <c r="F45" s="182">
        <v>280</v>
      </c>
      <c r="G45" s="182">
        <v>400</v>
      </c>
      <c r="H45" s="182">
        <v>250</v>
      </c>
      <c r="I45" s="182">
        <v>380</v>
      </c>
      <c r="J45" s="182">
        <v>310</v>
      </c>
      <c r="K45" s="182">
        <v>320</v>
      </c>
      <c r="L45" s="182">
        <v>350</v>
      </c>
      <c r="M45" s="182">
        <v>300</v>
      </c>
      <c r="N45" s="182">
        <v>390</v>
      </c>
      <c r="O45" s="182">
        <v>280</v>
      </c>
      <c r="P45" s="182">
        <v>320</v>
      </c>
      <c r="Q45" s="183">
        <f t="shared" ref="Q45:Q51" si="16">IF(SUM(E45:P45)="","",SUM(E45:P45))</f>
        <v>3910</v>
      </c>
      <c r="R45" s="4"/>
      <c r="S45" s="4"/>
      <c r="U45" s="4"/>
      <c r="V45" s="157">
        <f>+Q52</f>
        <v>38420</v>
      </c>
      <c r="W45" s="157"/>
      <c r="X45" s="50"/>
      <c r="Y45" s="4"/>
      <c r="Z45" s="4"/>
      <c r="AA45" s="4"/>
      <c r="AB45" s="4"/>
      <c r="AC45" s="4"/>
      <c r="AD45" s="4"/>
    </row>
    <row r="46" spans="2:30" ht="13.2" customHeight="1" x14ac:dyDescent="0.25">
      <c r="B46" s="9"/>
      <c r="C46" s="161" t="str">
        <f>IF('Base de Dados'!G11="","",'Base de Dados'!G11)</f>
        <v>Cartão de Crédito</v>
      </c>
      <c r="D46" s="161"/>
      <c r="E46" s="182">
        <v>450</v>
      </c>
      <c r="F46" s="182">
        <v>390</v>
      </c>
      <c r="G46" s="182">
        <v>510</v>
      </c>
      <c r="H46" s="182">
        <v>480</v>
      </c>
      <c r="I46" s="182">
        <v>520</v>
      </c>
      <c r="J46" s="182">
        <v>420</v>
      </c>
      <c r="K46" s="182">
        <v>390</v>
      </c>
      <c r="L46" s="182">
        <v>500</v>
      </c>
      <c r="M46" s="182">
        <v>460</v>
      </c>
      <c r="N46" s="182">
        <v>430</v>
      </c>
      <c r="O46" s="182">
        <v>540</v>
      </c>
      <c r="P46" s="182">
        <v>480</v>
      </c>
      <c r="Q46" s="183">
        <f t="shared" si="16"/>
        <v>5570</v>
      </c>
      <c r="R46" s="4"/>
      <c r="S46" s="4"/>
      <c r="U46" s="4"/>
      <c r="V46" s="210" t="str">
        <f>REPT("|",V47*75)</f>
        <v>||||||||||||||||||||||||</v>
      </c>
      <c r="W46" s="211"/>
      <c r="X46" s="50"/>
      <c r="Y46" s="4"/>
      <c r="Z46" s="4"/>
      <c r="AA46" s="4"/>
      <c r="AB46" s="4"/>
      <c r="AC46" s="4"/>
      <c r="AD46" s="4"/>
    </row>
    <row r="47" spans="2:30" x14ac:dyDescent="0.25">
      <c r="B47" s="10"/>
      <c r="C47" s="161" t="str">
        <f>IF('Base de Dados'!G12="","",'Base de Dados'!G12)</f>
        <v>Financiamento Apto</v>
      </c>
      <c r="D47" s="161"/>
      <c r="E47" s="182">
        <v>190</v>
      </c>
      <c r="F47" s="182">
        <v>220</v>
      </c>
      <c r="G47" s="182">
        <v>180</v>
      </c>
      <c r="H47" s="182">
        <v>250</v>
      </c>
      <c r="I47" s="182">
        <v>210</v>
      </c>
      <c r="J47" s="182">
        <v>230</v>
      </c>
      <c r="K47" s="182">
        <v>200</v>
      </c>
      <c r="L47" s="182">
        <v>180</v>
      </c>
      <c r="M47" s="182">
        <v>240</v>
      </c>
      <c r="N47" s="182">
        <v>200</v>
      </c>
      <c r="O47" s="182">
        <v>230</v>
      </c>
      <c r="P47" s="182">
        <v>220</v>
      </c>
      <c r="Q47" s="183">
        <f t="shared" si="16"/>
        <v>2550</v>
      </c>
      <c r="R47" s="4"/>
      <c r="S47" s="4"/>
      <c r="U47" s="4"/>
      <c r="V47" s="158">
        <f>+Q52/Q17</f>
        <v>0.32774578801450205</v>
      </c>
      <c r="W47" s="159"/>
      <c r="X47" s="38"/>
      <c r="Y47" s="4"/>
      <c r="Z47" s="4"/>
      <c r="AA47" s="4"/>
      <c r="AB47" s="4"/>
      <c r="AC47" s="4"/>
      <c r="AD47" s="4"/>
    </row>
    <row r="48" spans="2:30" x14ac:dyDescent="0.25">
      <c r="B48" s="9"/>
      <c r="C48" s="161" t="str">
        <f>IF('Base de Dados'!G13="","",'Base de Dados'!G13)</f>
        <v>Consórcio</v>
      </c>
      <c r="D48" s="161"/>
      <c r="E48" s="182">
        <v>290</v>
      </c>
      <c r="F48" s="182">
        <v>320</v>
      </c>
      <c r="G48" s="182">
        <v>270</v>
      </c>
      <c r="H48" s="182">
        <v>340</v>
      </c>
      <c r="I48" s="182">
        <v>300</v>
      </c>
      <c r="J48" s="182">
        <v>280</v>
      </c>
      <c r="K48" s="182">
        <v>320</v>
      </c>
      <c r="L48" s="182">
        <v>310</v>
      </c>
      <c r="M48" s="182">
        <v>290</v>
      </c>
      <c r="N48" s="182">
        <v>330</v>
      </c>
      <c r="O48" s="182">
        <v>270</v>
      </c>
      <c r="P48" s="182">
        <v>350</v>
      </c>
      <c r="Q48" s="183">
        <f t="shared" si="16"/>
        <v>3670</v>
      </c>
      <c r="R48" s="4"/>
      <c r="S48" s="4"/>
      <c r="U48" s="4"/>
      <c r="V48" s="4"/>
      <c r="W48" s="38"/>
      <c r="X48" s="38"/>
      <c r="Y48" s="4"/>
      <c r="Z48" s="4"/>
      <c r="AA48" s="4"/>
      <c r="AB48" s="4"/>
      <c r="AC48" s="4"/>
      <c r="AD48" s="4"/>
    </row>
    <row r="49" spans="2:30" x14ac:dyDescent="0.25">
      <c r="B49" s="9"/>
      <c r="C49" s="161" t="str">
        <f>IF('Base de Dados'!G14="","",'Base de Dados'!G14)</f>
        <v>Empréstimo</v>
      </c>
      <c r="D49" s="161"/>
      <c r="E49" s="182">
        <v>370</v>
      </c>
      <c r="F49" s="182">
        <v>400</v>
      </c>
      <c r="G49" s="182">
        <v>430</v>
      </c>
      <c r="H49" s="182">
        <v>350</v>
      </c>
      <c r="I49" s="182">
        <v>390</v>
      </c>
      <c r="J49" s="182">
        <v>360</v>
      </c>
      <c r="K49" s="182">
        <v>400</v>
      </c>
      <c r="L49" s="182">
        <v>370</v>
      </c>
      <c r="M49" s="182">
        <v>380</v>
      </c>
      <c r="N49" s="182">
        <v>410</v>
      </c>
      <c r="O49" s="182">
        <v>380</v>
      </c>
      <c r="P49" s="182">
        <v>400</v>
      </c>
      <c r="Q49" s="183">
        <f t="shared" si="16"/>
        <v>4640</v>
      </c>
      <c r="R49" s="4"/>
      <c r="S49" s="4"/>
      <c r="U49" s="4"/>
      <c r="V49" s="4"/>
      <c r="W49" s="38"/>
      <c r="X49" s="38"/>
      <c r="Y49" s="4"/>
      <c r="Z49" s="4"/>
      <c r="AA49" s="4"/>
      <c r="AB49" s="4"/>
      <c r="AC49" s="4"/>
      <c r="AD49" s="4"/>
    </row>
    <row r="50" spans="2:30" x14ac:dyDescent="0.25">
      <c r="B50" s="10"/>
      <c r="C50" s="161" t="str">
        <f>IF('Base de Dados'!G15="","",'Base de Dados'!G15)</f>
        <v>Agiota</v>
      </c>
      <c r="D50" s="161"/>
      <c r="E50" s="182">
        <v>520</v>
      </c>
      <c r="F50" s="182">
        <v>570</v>
      </c>
      <c r="G50" s="182">
        <v>540</v>
      </c>
      <c r="H50" s="182">
        <v>590</v>
      </c>
      <c r="I50" s="182">
        <v>510</v>
      </c>
      <c r="J50" s="182">
        <v>530</v>
      </c>
      <c r="K50" s="182">
        <v>550</v>
      </c>
      <c r="L50" s="182">
        <v>600</v>
      </c>
      <c r="M50" s="182">
        <v>570</v>
      </c>
      <c r="N50" s="182">
        <v>580</v>
      </c>
      <c r="O50" s="182">
        <v>540</v>
      </c>
      <c r="P50" s="182">
        <v>590</v>
      </c>
      <c r="Q50" s="183">
        <f t="shared" si="16"/>
        <v>6690</v>
      </c>
      <c r="R50" s="4"/>
      <c r="S50" s="4"/>
      <c r="U50" s="4"/>
      <c r="V50" s="4"/>
      <c r="W50" s="38"/>
      <c r="X50" s="38"/>
      <c r="Y50" s="4"/>
      <c r="Z50" s="4"/>
      <c r="AA50" s="4"/>
      <c r="AB50" s="4"/>
      <c r="AC50" s="4"/>
      <c r="AD50" s="4"/>
    </row>
    <row r="51" spans="2:30" x14ac:dyDescent="0.25">
      <c r="B51" s="10"/>
      <c r="C51" s="161" t="str">
        <f>IF('Base de Dados'!G16="","",'Base de Dados'!G16)</f>
        <v>Financiamento Lote</v>
      </c>
      <c r="D51" s="161"/>
      <c r="E51" s="182">
        <v>180</v>
      </c>
      <c r="F51" s="182">
        <v>240</v>
      </c>
      <c r="G51" s="182">
        <v>200</v>
      </c>
      <c r="H51" s="182">
        <v>210</v>
      </c>
      <c r="I51" s="182">
        <v>190</v>
      </c>
      <c r="J51" s="182">
        <v>220</v>
      </c>
      <c r="K51" s="182">
        <v>250</v>
      </c>
      <c r="L51" s="182">
        <v>230</v>
      </c>
      <c r="M51" s="182">
        <v>220</v>
      </c>
      <c r="N51" s="182">
        <v>250</v>
      </c>
      <c r="O51" s="182">
        <v>240</v>
      </c>
      <c r="P51" s="182">
        <v>200</v>
      </c>
      <c r="Q51" s="183">
        <f t="shared" si="16"/>
        <v>2630</v>
      </c>
      <c r="R51" s="4"/>
      <c r="S51" s="4"/>
      <c r="U51" s="4"/>
      <c r="V51" s="4"/>
      <c r="W51" s="38"/>
      <c r="X51" s="38"/>
      <c r="Y51" s="4"/>
      <c r="Z51" s="4"/>
      <c r="AA51" s="4"/>
      <c r="AB51" s="4"/>
      <c r="AC51" s="4"/>
      <c r="AD51" s="4"/>
    </row>
    <row r="52" spans="2:30" x14ac:dyDescent="0.25">
      <c r="B52" s="9"/>
      <c r="C52" s="47" t="s">
        <v>5</v>
      </c>
      <c r="D52" s="47"/>
      <c r="E52" s="175">
        <f>SUM(E44:E51)</f>
        <v>3050</v>
      </c>
      <c r="F52" s="175">
        <f t="shared" ref="F52" si="17">SUM(F44:F51)</f>
        <v>3070</v>
      </c>
      <c r="G52" s="175">
        <f t="shared" ref="G52" si="18">SUM(G44:G51)</f>
        <v>3310</v>
      </c>
      <c r="H52" s="175">
        <f t="shared" ref="H52" si="19">SUM(H44:H51)</f>
        <v>3160</v>
      </c>
      <c r="I52" s="175">
        <f t="shared" ref="I52" si="20">SUM(I44:I51)</f>
        <v>3260</v>
      </c>
      <c r="J52" s="175">
        <f t="shared" ref="J52" si="21">SUM(J44:J51)</f>
        <v>3060</v>
      </c>
      <c r="K52" s="175">
        <f t="shared" ref="K52" si="22">SUM(K44:K51)</f>
        <v>3150</v>
      </c>
      <c r="L52" s="175">
        <f t="shared" ref="L52" si="23">SUM(L44:L51)</f>
        <v>3290</v>
      </c>
      <c r="M52" s="175">
        <f t="shared" ref="M52" si="24">SUM(M44:M51)</f>
        <v>3230</v>
      </c>
      <c r="N52" s="175">
        <f t="shared" ref="N52" si="25">SUM(N44:N51)</f>
        <v>3320</v>
      </c>
      <c r="O52" s="175">
        <f t="shared" ref="O52" si="26">SUM(O44:O51)</f>
        <v>3260</v>
      </c>
      <c r="P52" s="175">
        <f t="shared" ref="P52" si="27">SUM(P44:P51)</f>
        <v>3260</v>
      </c>
      <c r="Q52" s="175">
        <f>SUM(E52:P52)</f>
        <v>38420</v>
      </c>
      <c r="R52" s="4"/>
      <c r="S52" s="4"/>
      <c r="U52" s="4"/>
      <c r="V52" s="4"/>
      <c r="W52" s="38"/>
      <c r="X52" s="38"/>
      <c r="Y52" s="4"/>
      <c r="Z52" s="4"/>
      <c r="AA52" s="4"/>
      <c r="AB52" s="4"/>
      <c r="AC52" s="4"/>
      <c r="AD52" s="4"/>
    </row>
    <row r="53" spans="2:30" ht="0.6" customHeight="1" x14ac:dyDescent="0.25">
      <c r="B53" s="9"/>
      <c r="C53" s="8"/>
      <c r="D53" s="4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4"/>
      <c r="S53" s="4"/>
      <c r="U53" s="4"/>
      <c r="V53" s="4"/>
      <c r="W53" s="38"/>
      <c r="X53" s="38"/>
      <c r="Y53" s="4"/>
      <c r="Z53" s="4"/>
      <c r="AA53" s="4"/>
      <c r="AB53" s="4"/>
      <c r="AC53" s="4"/>
      <c r="AD53" s="4"/>
    </row>
    <row r="54" spans="2:30" x14ac:dyDescent="0.25">
      <c r="U54" s="1"/>
      <c r="W54" s="31"/>
    </row>
    <row r="55" spans="2:30" ht="17.399999999999999" x14ac:dyDescent="0.3">
      <c r="C55" s="189" t="s">
        <v>40</v>
      </c>
      <c r="D55" s="3"/>
      <c r="U55" s="1"/>
      <c r="W55" s="31"/>
    </row>
    <row r="56" spans="2:30" x14ac:dyDescent="0.25"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U56" s="1"/>
      <c r="V56" s="4"/>
      <c r="W56" s="38"/>
      <c r="X56" s="38"/>
      <c r="Y56" s="4"/>
      <c r="Z56" s="4"/>
      <c r="AA56" s="4"/>
      <c r="AB56" s="4"/>
      <c r="AC56" s="4"/>
      <c r="AD56" s="4"/>
    </row>
    <row r="57" spans="2:30" x14ac:dyDescent="0.25">
      <c r="B57" s="9"/>
      <c r="C57" s="47" t="s">
        <v>41</v>
      </c>
      <c r="D57" s="180"/>
      <c r="E57" s="181" t="s">
        <v>0</v>
      </c>
      <c r="F57" s="181" t="s">
        <v>49</v>
      </c>
      <c r="G57" s="181" t="s">
        <v>1</v>
      </c>
      <c r="H57" s="181" t="s">
        <v>50</v>
      </c>
      <c r="I57" s="181" t="s">
        <v>51</v>
      </c>
      <c r="J57" s="181" t="s">
        <v>2</v>
      </c>
      <c r="K57" s="181" t="s">
        <v>3</v>
      </c>
      <c r="L57" s="181" t="s">
        <v>52</v>
      </c>
      <c r="M57" s="181" t="s">
        <v>53</v>
      </c>
      <c r="N57" s="181" t="s">
        <v>54</v>
      </c>
      <c r="O57" s="181" t="s">
        <v>4</v>
      </c>
      <c r="P57" s="181" t="s">
        <v>55</v>
      </c>
      <c r="Q57" s="181" t="s">
        <v>5</v>
      </c>
      <c r="R57" s="4"/>
      <c r="S57" s="4"/>
      <c r="U57" s="1"/>
      <c r="V57" s="218" t="s">
        <v>75</v>
      </c>
      <c r="W57" s="218"/>
      <c r="X57" s="48"/>
      <c r="Y57" s="4"/>
      <c r="Z57" s="4"/>
      <c r="AA57" s="4"/>
      <c r="AB57" s="4"/>
      <c r="AC57" s="4"/>
      <c r="AD57" s="4"/>
    </row>
    <row r="58" spans="2:30" x14ac:dyDescent="0.25">
      <c r="B58" s="10"/>
      <c r="C58" s="172" t="str">
        <f>IF('Base de Dados'!G22="","",'Base de Dados'!G22)</f>
        <v>Reserva de Emergência</v>
      </c>
      <c r="D58" s="172"/>
      <c r="E58" s="184">
        <v>350</v>
      </c>
      <c r="F58" s="184">
        <v>340</v>
      </c>
      <c r="G58" s="184">
        <v>290</v>
      </c>
      <c r="H58" s="184">
        <v>240</v>
      </c>
      <c r="I58" s="184">
        <v>240</v>
      </c>
      <c r="J58" s="184">
        <v>240</v>
      </c>
      <c r="K58" s="184">
        <v>240</v>
      </c>
      <c r="L58" s="184">
        <v>240</v>
      </c>
      <c r="M58" s="184">
        <v>240</v>
      </c>
      <c r="N58" s="184">
        <v>240</v>
      </c>
      <c r="O58" s="184">
        <v>200</v>
      </c>
      <c r="P58" s="184">
        <v>210</v>
      </c>
      <c r="Q58" s="185">
        <f>IF(SUM(E58:P58)="","",SUM(E58:P58))</f>
        <v>3070</v>
      </c>
      <c r="R58" s="4"/>
      <c r="S58" s="4"/>
      <c r="U58" s="1"/>
      <c r="V58" s="209" t="s">
        <v>76</v>
      </c>
      <c r="W58" s="209"/>
      <c r="X58" s="49"/>
      <c r="Y58" s="4"/>
      <c r="Z58" s="4"/>
      <c r="AA58" s="4"/>
      <c r="AB58" s="4"/>
      <c r="AC58" s="4"/>
      <c r="AD58" s="4"/>
    </row>
    <row r="59" spans="2:30" x14ac:dyDescent="0.25">
      <c r="B59" s="9"/>
      <c r="C59" s="172" t="str">
        <f>IF('Base de Dados'!G23="","",'Base de Dados'!G23)</f>
        <v>Previdência</v>
      </c>
      <c r="D59" s="172"/>
      <c r="E59" s="184">
        <v>230</v>
      </c>
      <c r="F59" s="184">
        <v>250</v>
      </c>
      <c r="G59" s="184">
        <v>320</v>
      </c>
      <c r="H59" s="184">
        <v>240</v>
      </c>
      <c r="I59" s="184">
        <v>200</v>
      </c>
      <c r="J59" s="184">
        <v>290</v>
      </c>
      <c r="K59" s="184">
        <v>280</v>
      </c>
      <c r="L59" s="184">
        <v>310</v>
      </c>
      <c r="M59" s="184">
        <v>230</v>
      </c>
      <c r="N59" s="184">
        <v>250</v>
      </c>
      <c r="O59" s="184">
        <v>210</v>
      </c>
      <c r="P59" s="184">
        <v>200</v>
      </c>
      <c r="Q59" s="185">
        <f t="shared" ref="Q59:Q65" si="28">IF(SUM(E59:P59)="","",SUM(E59:P59))</f>
        <v>3010</v>
      </c>
      <c r="R59" s="4"/>
      <c r="S59" s="4"/>
      <c r="U59" s="1"/>
      <c r="V59" s="163">
        <f>+Q66</f>
        <v>24075</v>
      </c>
      <c r="W59" s="163"/>
      <c r="X59" s="50"/>
      <c r="Y59" s="4"/>
      <c r="Z59" s="4"/>
      <c r="AA59" s="4"/>
      <c r="AB59" s="4"/>
      <c r="AC59" s="4"/>
      <c r="AD59" s="4"/>
    </row>
    <row r="60" spans="2:30" ht="16.2" x14ac:dyDescent="0.25">
      <c r="B60" s="9"/>
      <c r="C60" s="172" t="str">
        <f>IF('Base de Dados'!G24="","",'Base de Dados'!G24)</f>
        <v>Ações</v>
      </c>
      <c r="D60" s="172"/>
      <c r="E60" s="184">
        <v>220</v>
      </c>
      <c r="F60" s="184">
        <v>220</v>
      </c>
      <c r="G60" s="184">
        <v>270</v>
      </c>
      <c r="H60" s="184">
        <v>250</v>
      </c>
      <c r="I60" s="184">
        <v>290</v>
      </c>
      <c r="J60" s="184">
        <v>280</v>
      </c>
      <c r="K60" s="184">
        <v>210</v>
      </c>
      <c r="L60" s="184">
        <v>200</v>
      </c>
      <c r="M60" s="184">
        <v>260</v>
      </c>
      <c r="N60" s="184">
        <v>270</v>
      </c>
      <c r="O60" s="184">
        <v>190</v>
      </c>
      <c r="P60" s="184">
        <v>240</v>
      </c>
      <c r="Q60" s="185">
        <f t="shared" si="28"/>
        <v>2900</v>
      </c>
      <c r="R60" s="4"/>
      <c r="S60" s="4"/>
      <c r="U60" s="1"/>
      <c r="V60" s="212" t="str">
        <f>REPT("|",V61*75)</f>
        <v>|||||||||||||||</v>
      </c>
      <c r="W60" s="213"/>
      <c r="X60" s="50"/>
      <c r="Y60" s="4"/>
      <c r="Z60" s="4"/>
      <c r="AA60" s="4"/>
      <c r="AB60" s="4"/>
      <c r="AC60" s="4"/>
      <c r="AD60" s="4"/>
    </row>
    <row r="61" spans="2:30" x14ac:dyDescent="0.25">
      <c r="B61" s="10"/>
      <c r="C61" s="172" t="str">
        <f>IF('Base de Dados'!G25="","",'Base de Dados'!G25)</f>
        <v>Fundos Imobiliários</v>
      </c>
      <c r="D61" s="172"/>
      <c r="E61" s="184">
        <v>390</v>
      </c>
      <c r="F61" s="184">
        <v>220</v>
      </c>
      <c r="G61" s="184">
        <v>280</v>
      </c>
      <c r="H61" s="184">
        <v>200</v>
      </c>
      <c r="I61" s="184">
        <v>270</v>
      </c>
      <c r="J61" s="184">
        <v>250</v>
      </c>
      <c r="K61" s="184">
        <v>290</v>
      </c>
      <c r="L61" s="184">
        <f>210+60</f>
        <v>270</v>
      </c>
      <c r="M61" s="184">
        <v>220</v>
      </c>
      <c r="N61" s="184">
        <v>210</v>
      </c>
      <c r="O61" s="184">
        <v>230</v>
      </c>
      <c r="P61" s="184">
        <v>150</v>
      </c>
      <c r="Q61" s="185">
        <f t="shared" si="28"/>
        <v>2980</v>
      </c>
      <c r="R61" s="4"/>
      <c r="S61" s="4"/>
      <c r="U61" s="1"/>
      <c r="V61" s="164">
        <f>+Q66/Q17</f>
        <v>0.20537428023032631</v>
      </c>
      <c r="W61" s="165"/>
      <c r="X61" s="38"/>
      <c r="Y61" s="4"/>
      <c r="Z61" s="4"/>
      <c r="AA61" s="4"/>
      <c r="AB61" s="4"/>
      <c r="AC61" s="4"/>
      <c r="AD61" s="4"/>
    </row>
    <row r="62" spans="2:30" x14ac:dyDescent="0.25">
      <c r="B62" s="9"/>
      <c r="C62" s="172" t="str">
        <f>IF('Base de Dados'!G26="","",'Base de Dados'!G26)</f>
        <v>Renda Fixa</v>
      </c>
      <c r="D62" s="172"/>
      <c r="E62" s="184">
        <v>290</v>
      </c>
      <c r="F62" s="184">
        <v>250</v>
      </c>
      <c r="G62" s="184">
        <v>220</v>
      </c>
      <c r="H62" s="184">
        <v>280</v>
      </c>
      <c r="I62" s="184">
        <v>230</v>
      </c>
      <c r="J62" s="184">
        <v>270</v>
      </c>
      <c r="K62" s="184">
        <v>200</v>
      </c>
      <c r="L62" s="184">
        <v>260</v>
      </c>
      <c r="M62" s="184">
        <v>250</v>
      </c>
      <c r="N62" s="184">
        <v>290</v>
      </c>
      <c r="O62" s="184">
        <v>210</v>
      </c>
      <c r="P62" s="184">
        <v>270</v>
      </c>
      <c r="Q62" s="185">
        <f t="shared" si="28"/>
        <v>3020</v>
      </c>
      <c r="R62" s="4"/>
      <c r="S62" s="4"/>
      <c r="U62" s="1"/>
      <c r="V62" s="4"/>
      <c r="W62" s="38"/>
      <c r="X62" s="38"/>
      <c r="Y62" s="4"/>
      <c r="Z62" s="4"/>
      <c r="AA62" s="4"/>
      <c r="AB62" s="4"/>
      <c r="AC62" s="4"/>
      <c r="AD62" s="4"/>
    </row>
    <row r="63" spans="2:30" x14ac:dyDescent="0.25">
      <c r="B63" s="9"/>
      <c r="C63" s="172" t="str">
        <f>IF('Base de Dados'!G27="","",'Base de Dados'!G27)</f>
        <v>CDB Bradesco</v>
      </c>
      <c r="D63" s="172"/>
      <c r="E63" s="184">
        <v>250</v>
      </c>
      <c r="F63" s="184">
        <v>280</v>
      </c>
      <c r="G63" s="184">
        <v>200</v>
      </c>
      <c r="H63" s="184">
        <v>230</v>
      </c>
      <c r="I63" s="184">
        <v>260</v>
      </c>
      <c r="J63" s="184">
        <v>210</v>
      </c>
      <c r="K63" s="184">
        <v>50</v>
      </c>
      <c r="L63" s="184">
        <v>240</v>
      </c>
      <c r="M63" s="184">
        <v>220</v>
      </c>
      <c r="N63" s="184">
        <v>80</v>
      </c>
      <c r="O63" s="184">
        <v>130</v>
      </c>
      <c r="P63" s="184">
        <v>270</v>
      </c>
      <c r="Q63" s="185">
        <f t="shared" si="28"/>
        <v>2420</v>
      </c>
      <c r="R63" s="4"/>
      <c r="S63" s="4"/>
      <c r="U63" s="1"/>
      <c r="V63" s="4"/>
      <c r="W63" s="38"/>
      <c r="X63" s="38"/>
      <c r="Y63" s="4"/>
      <c r="Z63" s="4"/>
      <c r="AA63" s="4"/>
      <c r="AB63" s="4"/>
      <c r="AC63" s="4"/>
      <c r="AD63" s="4"/>
    </row>
    <row r="64" spans="2:30" x14ac:dyDescent="0.25">
      <c r="B64" s="10"/>
      <c r="C64" s="172" t="str">
        <f>IF('Base de Dados'!G28="","",'Base de Dados'!G28)</f>
        <v>CDB Itaú</v>
      </c>
      <c r="D64" s="172"/>
      <c r="E64" s="184">
        <v>530</v>
      </c>
      <c r="F64" s="184">
        <v>290</v>
      </c>
      <c r="G64" s="184">
        <v>270</v>
      </c>
      <c r="H64" s="184">
        <v>280</v>
      </c>
      <c r="I64" s="184">
        <v>230</v>
      </c>
      <c r="J64" s="184">
        <f>250+150</f>
        <v>400</v>
      </c>
      <c r="K64" s="184">
        <v>240</v>
      </c>
      <c r="L64" s="184">
        <v>260</v>
      </c>
      <c r="M64" s="184">
        <v>290</v>
      </c>
      <c r="N64" s="184">
        <v>140</v>
      </c>
      <c r="O64" s="184">
        <v>280</v>
      </c>
      <c r="P64" s="184">
        <v>200</v>
      </c>
      <c r="Q64" s="185">
        <f t="shared" si="28"/>
        <v>3410</v>
      </c>
      <c r="R64" s="4"/>
      <c r="S64" s="4"/>
      <c r="U64" s="1"/>
      <c r="V64" s="4"/>
      <c r="W64" s="38"/>
      <c r="X64" s="38"/>
      <c r="Y64" s="4"/>
      <c r="Z64" s="4"/>
      <c r="AA64" s="4"/>
      <c r="AB64" s="4"/>
      <c r="AC64" s="4"/>
      <c r="AD64" s="4"/>
    </row>
    <row r="65" spans="2:30" x14ac:dyDescent="0.25">
      <c r="B65" s="10"/>
      <c r="C65" s="172" t="str">
        <f>IF('Base de Dados'!G29="","",'Base de Dados'!G29)</f>
        <v>Imóveis</v>
      </c>
      <c r="D65" s="172"/>
      <c r="E65" s="184">
        <v>390</v>
      </c>
      <c r="F65" s="184">
        <v>280</v>
      </c>
      <c r="G65" s="184">
        <v>270</v>
      </c>
      <c r="H65" s="184">
        <v>210</v>
      </c>
      <c r="I65" s="184">
        <v>500</v>
      </c>
      <c r="J65" s="184">
        <f>290+135</f>
        <v>425</v>
      </c>
      <c r="K65" s="184">
        <v>190</v>
      </c>
      <c r="L65" s="184">
        <v>250</v>
      </c>
      <c r="M65" s="184">
        <v>240</v>
      </c>
      <c r="N65" s="184">
        <v>280</v>
      </c>
      <c r="O65" s="184">
        <v>180</v>
      </c>
      <c r="P65" s="184">
        <v>50</v>
      </c>
      <c r="Q65" s="185">
        <f t="shared" si="28"/>
        <v>3265</v>
      </c>
      <c r="R65" s="4"/>
      <c r="S65" s="4"/>
      <c r="U65" s="1"/>
      <c r="V65" s="4"/>
      <c r="W65" s="38"/>
      <c r="X65" s="38"/>
      <c r="Y65" s="4"/>
      <c r="Z65" s="4"/>
      <c r="AA65" s="4"/>
      <c r="AB65" s="4"/>
      <c r="AC65" s="4"/>
      <c r="AD65" s="4"/>
    </row>
    <row r="66" spans="2:30" x14ac:dyDescent="0.25">
      <c r="B66" s="9"/>
      <c r="C66" s="47" t="s">
        <v>5</v>
      </c>
      <c r="D66" s="47"/>
      <c r="E66" s="175">
        <f>SUM(E58:E65)</f>
        <v>2650</v>
      </c>
      <c r="F66" s="175">
        <f t="shared" ref="F66" si="29">SUM(F58:F65)</f>
        <v>2130</v>
      </c>
      <c r="G66" s="175">
        <f t="shared" ref="G66" si="30">SUM(G58:G65)</f>
        <v>2120</v>
      </c>
      <c r="H66" s="175">
        <f t="shared" ref="H66" si="31">SUM(H58:H65)</f>
        <v>1930</v>
      </c>
      <c r="I66" s="175">
        <f t="shared" ref="I66" si="32">SUM(I58:I65)</f>
        <v>2220</v>
      </c>
      <c r="J66" s="175">
        <f t="shared" ref="J66" si="33">SUM(J58:J65)</f>
        <v>2365</v>
      </c>
      <c r="K66" s="175">
        <f t="shared" ref="K66" si="34">SUM(K58:K65)</f>
        <v>1700</v>
      </c>
      <c r="L66" s="175">
        <f t="shared" ref="L66" si="35">SUM(L58:L65)</f>
        <v>2030</v>
      </c>
      <c r="M66" s="175">
        <f t="shared" ref="M66" si="36">SUM(M58:M65)</f>
        <v>1950</v>
      </c>
      <c r="N66" s="175">
        <f t="shared" ref="N66" si="37">SUM(N58:N65)</f>
        <v>1760</v>
      </c>
      <c r="O66" s="175">
        <f t="shared" ref="O66" si="38">SUM(O58:O65)</f>
        <v>1630</v>
      </c>
      <c r="P66" s="175">
        <f t="shared" ref="P66" si="39">SUM(P58:P65)</f>
        <v>1590</v>
      </c>
      <c r="Q66" s="175">
        <f>SUM(E66:P66)</f>
        <v>24075</v>
      </c>
      <c r="R66" s="4"/>
      <c r="S66" s="4"/>
      <c r="U66" s="1"/>
      <c r="V66" s="4"/>
      <c r="W66" s="38"/>
      <c r="X66" s="38"/>
      <c r="Y66" s="4"/>
      <c r="Z66" s="4"/>
      <c r="AA66" s="4"/>
      <c r="AB66" s="4"/>
      <c r="AC66" s="4"/>
      <c r="AD66" s="4"/>
    </row>
  </sheetData>
  <mergeCells count="22">
    <mergeCell ref="C2:D3"/>
    <mergeCell ref="C4:D4"/>
    <mergeCell ref="V2:W2"/>
    <mergeCell ref="V3:W3"/>
    <mergeCell ref="AB3:AC3"/>
    <mergeCell ref="AB2:AC2"/>
    <mergeCell ref="AB4:AC4"/>
    <mergeCell ref="Y2:AA2"/>
    <mergeCell ref="Y4:AA4"/>
    <mergeCell ref="Y3:Z3"/>
    <mergeCell ref="V58:W58"/>
    <mergeCell ref="V46:W46"/>
    <mergeCell ref="V60:W60"/>
    <mergeCell ref="V8:W8"/>
    <mergeCell ref="V9:W9"/>
    <mergeCell ref="V23:W23"/>
    <mergeCell ref="V43:W43"/>
    <mergeCell ref="V22:W22"/>
    <mergeCell ref="V11:W11"/>
    <mergeCell ref="V25:W25"/>
    <mergeCell ref="V44:W44"/>
    <mergeCell ref="V57:W57"/>
  </mergeCells>
  <phoneticPr fontId="2" type="noConversion"/>
  <conditionalFormatting sqref="E4:Q4">
    <cfRule type="cellIs" dxfId="205" priority="1" operator="lessThan">
      <formula>0</formula>
    </cfRule>
    <cfRule type="cellIs" dxfId="204" priority="2" operator="greaterThan">
      <formula>0</formula>
    </cfRule>
  </conditionalFormatting>
  <conditionalFormatting sqref="V3">
    <cfRule type="dataBar" priority="37">
      <dataBar showValue="0">
        <cfvo type="percent" val="0"/>
        <cfvo type="percent" val="100"/>
        <color rgb="FFCD154E"/>
      </dataBar>
      <extLst>
        <ext xmlns:x14="http://schemas.microsoft.com/office/spreadsheetml/2009/9/main" uri="{B025F937-C7B1-47D3-B67F-A62EFF666E3E}">
          <x14:id>{93D2637A-241F-4ECE-A56B-55EB38742BA9}</x14:id>
        </ext>
      </extLst>
    </cfRule>
    <cfRule type="dataBar" priority="38">
      <dataBar showValue="0">
        <cfvo type="percent" val="0"/>
        <cfvo type="percent" val="100"/>
        <color rgb="FFCD154E"/>
      </dataBar>
      <extLst>
        <ext xmlns:x14="http://schemas.microsoft.com/office/spreadsheetml/2009/9/main" uri="{B025F937-C7B1-47D3-B67F-A62EFF666E3E}">
          <x14:id>{76EEA4B6-5C83-4CAF-8A19-B1D8D10B5330}</x14:id>
        </ext>
      </extLst>
    </cfRule>
    <cfRule type="dataBar" priority="39">
      <dataBar>
        <cfvo type="percent" val="0"/>
        <cfvo type="percent" val="100"/>
        <color rgb="FF638EC6"/>
      </dataBar>
      <extLst>
        <ext xmlns:x14="http://schemas.microsoft.com/office/spreadsheetml/2009/9/main" uri="{B025F937-C7B1-47D3-B67F-A62EFF666E3E}">
          <x14:id>{EA956925-E9A8-44C5-9B88-4F81123C6F20}</x14:id>
        </ext>
      </extLst>
    </cfRule>
    <cfRule type="dataBar" priority="4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{21DBF1FB-2515-4D2E-9B0E-542882015BDE}</x14:id>
        </ext>
      </extLst>
    </cfRule>
    <cfRule type="dataBar" priority="4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{F496DBFD-460F-4CAF-9F4D-D15D181333C4}</x14:id>
        </ext>
      </extLst>
    </cfRule>
    <cfRule type="dataBar" priority="42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{5F6FB385-4518-42B9-9801-2158B2E4B42E}</x14:id>
        </ext>
      </extLst>
    </cfRule>
  </conditionalFormatting>
  <conditionalFormatting sqref="V11:W11">
    <cfRule type="dataBar" priority="43">
      <dataBar showValue="0">
        <cfvo type="percent" val="0"/>
        <cfvo type="percent" val="100"/>
        <color rgb="FF007E5B"/>
      </dataBar>
      <extLst>
        <ext xmlns:x14="http://schemas.microsoft.com/office/spreadsheetml/2009/9/main" uri="{B025F937-C7B1-47D3-B67F-A62EFF666E3E}">
          <x14:id>{8A02C7BA-AA25-4F0F-A6CC-690EE8FB304A}</x14:id>
        </ext>
      </extLst>
    </cfRule>
  </conditionalFormatting>
  <conditionalFormatting sqref="V25:W25">
    <cfRule type="dataBar" priority="5">
      <dataBar showValue="0">
        <cfvo type="percent" val="0"/>
        <cfvo type="percent" val="100"/>
        <color rgb="FF007E5B"/>
      </dataBar>
      <extLst>
        <ext xmlns:x14="http://schemas.microsoft.com/office/spreadsheetml/2009/9/main" uri="{B025F937-C7B1-47D3-B67F-A62EFF666E3E}">
          <x14:id>{87A5BC91-F396-42BC-AE3E-E9664B6D1E13}</x14:id>
        </ext>
      </extLst>
    </cfRule>
  </conditionalFormatting>
  <conditionalFormatting sqref="V46:W46">
    <cfRule type="dataBar" priority="4">
      <dataBar showValue="0">
        <cfvo type="percent" val="0"/>
        <cfvo type="percent" val="100"/>
        <color rgb="FF007E5B"/>
      </dataBar>
      <extLst>
        <ext xmlns:x14="http://schemas.microsoft.com/office/spreadsheetml/2009/9/main" uri="{B025F937-C7B1-47D3-B67F-A62EFF666E3E}">
          <x14:id>{7B22A876-34C5-4315-87DD-991E7143EAD4}</x14:id>
        </ext>
      </extLst>
    </cfRule>
  </conditionalFormatting>
  <conditionalFormatting sqref="V60:W60">
    <cfRule type="dataBar" priority="3">
      <dataBar showValue="0">
        <cfvo type="percent" val="0"/>
        <cfvo type="percent" val="100"/>
        <color rgb="FF007E5B"/>
      </dataBar>
      <extLst>
        <ext xmlns:x14="http://schemas.microsoft.com/office/spreadsheetml/2009/9/main" uri="{B025F937-C7B1-47D3-B67F-A62EFF666E3E}">
          <x14:id>{0F773522-FDFB-4421-86EE-C7BF46CBFD14}</x14:id>
        </ext>
      </extLst>
    </cfRule>
  </conditionalFormatting>
  <conditionalFormatting sqref="Y3">
    <cfRule type="dataBar" priority="12">
      <dataBar showValue="0">
        <cfvo type="percent" val="0"/>
        <cfvo type="percent" val="100"/>
        <color rgb="FFCD154E"/>
      </dataBar>
      <extLst>
        <ext xmlns:x14="http://schemas.microsoft.com/office/spreadsheetml/2009/9/main" uri="{B025F937-C7B1-47D3-B67F-A62EFF666E3E}">
          <x14:id>{29E71BCF-D256-447D-83D2-AE48A8785959}</x14:id>
        </ext>
      </extLst>
    </cfRule>
    <cfRule type="dataBar" priority="13">
      <dataBar showValue="0">
        <cfvo type="percent" val="0"/>
        <cfvo type="percent" val="100"/>
        <color rgb="FFCD154E"/>
      </dataBar>
      <extLst>
        <ext xmlns:x14="http://schemas.microsoft.com/office/spreadsheetml/2009/9/main" uri="{B025F937-C7B1-47D3-B67F-A62EFF666E3E}">
          <x14:id>{6CADBFF1-DF16-479B-81F8-F9EFCFEAF3DE}</x14:id>
        </ext>
      </extLst>
    </cfRule>
    <cfRule type="dataBar" priority="14">
      <dataBar>
        <cfvo type="percent" val="0"/>
        <cfvo type="percent" val="100"/>
        <color rgb="FF638EC6"/>
      </dataBar>
      <extLst>
        <ext xmlns:x14="http://schemas.microsoft.com/office/spreadsheetml/2009/9/main" uri="{B025F937-C7B1-47D3-B67F-A62EFF666E3E}">
          <x14:id>{70808915-5EC0-4A6C-9B15-B93E58EFDAC7}</x14:id>
        </ext>
      </extLst>
    </cfRule>
    <cfRule type="dataBar" priority="1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{372EA2C0-68EC-4B7A-B979-67431D087D2A}</x14:id>
        </ext>
      </extLst>
    </cfRule>
    <cfRule type="dataBar" priority="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{1559092A-EC75-4DCF-82CC-8A21FDC4C1D2}</x14:id>
        </ext>
      </extLst>
    </cfRule>
    <cfRule type="dataBar" priority="17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{95D9D85D-5804-4CBD-A555-F4A5D0891BFF}</x14:id>
        </ext>
      </extLst>
    </cfRule>
  </conditionalFormatting>
  <conditionalFormatting sqref="AB3">
    <cfRule type="dataBar" priority="6">
      <dataBar showValue="0">
        <cfvo type="percent" val="0"/>
        <cfvo type="percent" val="100"/>
        <color rgb="FFCD154E"/>
      </dataBar>
      <extLst>
        <ext xmlns:x14="http://schemas.microsoft.com/office/spreadsheetml/2009/9/main" uri="{B025F937-C7B1-47D3-B67F-A62EFF666E3E}">
          <x14:id>{E82774FA-6425-4E35-9A69-FA449EC7E879}</x14:id>
        </ext>
      </extLst>
    </cfRule>
    <cfRule type="dataBar" priority="7">
      <dataBar showValue="0">
        <cfvo type="percent" val="0"/>
        <cfvo type="percent" val="100"/>
        <color rgb="FFCD154E"/>
      </dataBar>
      <extLst>
        <ext xmlns:x14="http://schemas.microsoft.com/office/spreadsheetml/2009/9/main" uri="{B025F937-C7B1-47D3-B67F-A62EFF666E3E}">
          <x14:id>{48B042C2-742E-4BFD-9E4F-731AA3CCC014}</x14:id>
        </ext>
      </extLst>
    </cfRule>
    <cfRule type="dataBar" priority="8">
      <dataBar>
        <cfvo type="percent" val="0"/>
        <cfvo type="percent" val="100"/>
        <color rgb="FF638EC6"/>
      </dataBar>
      <extLst>
        <ext xmlns:x14="http://schemas.microsoft.com/office/spreadsheetml/2009/9/main" uri="{B025F937-C7B1-47D3-B67F-A62EFF666E3E}">
          <x14:id>{6B3DC224-DF97-4E65-B28F-FF7EC004E125}</x14:id>
        </ext>
      </extLst>
    </cfRule>
    <cfRule type="dataBar" priority="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{882E7D02-8FE4-46E1-9720-01F49AD68DFC}</x14:id>
        </ext>
      </extLst>
    </cfRule>
    <cfRule type="dataBar" priority="1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{E1E59F65-C3DA-4EC6-BE06-DA8AE3613F3C}</x14:id>
        </ext>
      </extLst>
    </cfRule>
    <cfRule type="dataBar" priority="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{ED66EA05-0E2E-4BBF-91F8-5B4D4741876B}</x14:id>
        </ext>
      </extLst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3D2637A-241F-4ECE-A56B-55EB38742BA9}">
            <x14:dataBar minLength="0" maxLength="100" border="1" direction="leftToRight">
              <x14:cfvo type="percent">
                <xm:f>0</xm:f>
              </x14:cfvo>
              <x14:cfvo type="percent">
                <xm:f>100</xm:f>
              </x14:cfvo>
              <x14:borderColor rgb="FFCD154E"/>
              <x14:negativeFillColor rgb="FFFF0000"/>
              <x14:axisColor rgb="FF000000"/>
            </x14:dataBar>
          </x14:cfRule>
          <x14:cfRule type="dataBar" id="{76EEA4B6-5C83-4CAF-8A19-B1D8D10B5330}">
            <x14:dataBar minLength="0" maxLength="100" gradient="0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14:cfRule type="dataBar" id="{EA956925-E9A8-44C5-9B88-4F81123C6F20}">
            <x14:dataBar minLength="0" maxLength="100" gradient="0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14:cfRule type="dataBar" id="{21DBF1FB-2515-4D2E-9B0E-542882015BD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496DBFD-460F-4CAF-9F4D-D15D181333C4}">
            <x14:dataBar minLength="0" maxLength="100" border="1" gradient="0" direction="leftToRight">
              <x14:cfvo type="autoMin"/>
              <x14:cfvo type="autoMax"/>
              <x14:borderColor rgb="FF000000"/>
              <x14:negativeFillColor rgb="FFFF0000"/>
              <x14:axisColor rgb="FF000000"/>
            </x14:dataBar>
          </x14:cfRule>
          <x14:cfRule type="dataBar" id="{5F6FB385-4518-42B9-9801-2158B2E4B42E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V3</xm:sqref>
        </x14:conditionalFormatting>
        <x14:conditionalFormatting xmlns:xm="http://schemas.microsoft.com/office/excel/2006/main">
          <x14:cfRule type="dataBar" id="{8A02C7BA-AA25-4F0F-A6CC-690EE8FB304A}">
            <x14:dataBar minLength="0" maxLength="100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m:sqref>V11:W11</xm:sqref>
        </x14:conditionalFormatting>
        <x14:conditionalFormatting xmlns:xm="http://schemas.microsoft.com/office/excel/2006/main">
          <x14:cfRule type="dataBar" id="{87A5BC91-F396-42BC-AE3E-E9664B6D1E13}">
            <x14:dataBar minLength="0" maxLength="100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m:sqref>V25:W25</xm:sqref>
        </x14:conditionalFormatting>
        <x14:conditionalFormatting xmlns:xm="http://schemas.microsoft.com/office/excel/2006/main">
          <x14:cfRule type="dataBar" id="{7B22A876-34C5-4315-87DD-991E7143EAD4}">
            <x14:dataBar minLength="0" maxLength="100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m:sqref>V46:W46</xm:sqref>
        </x14:conditionalFormatting>
        <x14:conditionalFormatting xmlns:xm="http://schemas.microsoft.com/office/excel/2006/main">
          <x14:cfRule type="dataBar" id="{0F773522-FDFB-4421-86EE-C7BF46CBFD14}">
            <x14:dataBar minLength="0" maxLength="100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m:sqref>V60:W60</xm:sqref>
        </x14:conditionalFormatting>
        <x14:conditionalFormatting xmlns:xm="http://schemas.microsoft.com/office/excel/2006/main">
          <x14:cfRule type="dataBar" id="{29E71BCF-D256-447D-83D2-AE48A8785959}">
            <x14:dataBar minLength="0" maxLength="100" border="1" direction="leftToRight">
              <x14:cfvo type="percent">
                <xm:f>0</xm:f>
              </x14:cfvo>
              <x14:cfvo type="percent">
                <xm:f>100</xm:f>
              </x14:cfvo>
              <x14:borderColor rgb="FFCD154E"/>
              <x14:negativeFillColor rgb="FFFF0000"/>
              <x14:axisColor rgb="FF000000"/>
            </x14:dataBar>
          </x14:cfRule>
          <x14:cfRule type="dataBar" id="{6CADBFF1-DF16-479B-81F8-F9EFCFEAF3DE}">
            <x14:dataBar minLength="0" maxLength="100" gradient="0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14:cfRule type="dataBar" id="{70808915-5EC0-4A6C-9B15-B93E58EFDAC7}">
            <x14:dataBar minLength="0" maxLength="100" gradient="0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14:cfRule type="dataBar" id="{372EA2C0-68EC-4B7A-B979-67431D087D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559092A-EC75-4DCF-82CC-8A21FDC4C1D2}">
            <x14:dataBar minLength="0" maxLength="100" border="1" gradient="0" direction="leftToRight">
              <x14:cfvo type="autoMin"/>
              <x14:cfvo type="autoMax"/>
              <x14:borderColor rgb="FF000000"/>
              <x14:negativeFillColor rgb="FFFF0000"/>
              <x14:axisColor rgb="FF000000"/>
            </x14:dataBar>
          </x14:cfRule>
          <x14:cfRule type="dataBar" id="{95D9D85D-5804-4CBD-A555-F4A5D0891BFF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Y3</xm:sqref>
        </x14:conditionalFormatting>
        <x14:conditionalFormatting xmlns:xm="http://schemas.microsoft.com/office/excel/2006/main">
          <x14:cfRule type="dataBar" id="{E82774FA-6425-4E35-9A69-FA449EC7E879}">
            <x14:dataBar minLength="0" maxLength="100" border="1" direction="leftToRight">
              <x14:cfvo type="percent">
                <xm:f>0</xm:f>
              </x14:cfvo>
              <x14:cfvo type="percent">
                <xm:f>100</xm:f>
              </x14:cfvo>
              <x14:borderColor rgb="FFCD154E"/>
              <x14:negativeFillColor rgb="FFFF0000"/>
              <x14:axisColor rgb="FF000000"/>
            </x14:dataBar>
          </x14:cfRule>
          <x14:cfRule type="dataBar" id="{48B042C2-742E-4BFD-9E4F-731AA3CCC014}">
            <x14:dataBar minLength="0" maxLength="100" gradient="0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14:cfRule type="dataBar" id="{6B3DC224-DF97-4E65-B28F-FF7EC004E125}">
            <x14:dataBar minLength="0" maxLength="100" gradient="0">
              <x14:cfvo type="percent">
                <xm:f>0</xm:f>
              </x14:cfvo>
              <x14:cfvo type="percent">
                <xm:f>100</xm:f>
              </x14:cfvo>
              <x14:negativeFillColor rgb="FFFF0000"/>
              <x14:axisColor rgb="FF000000"/>
            </x14:dataBar>
          </x14:cfRule>
          <x14:cfRule type="dataBar" id="{882E7D02-8FE4-46E1-9720-01F49AD68DF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1E59F65-C3DA-4EC6-BE06-DA8AE3613F3C}">
            <x14:dataBar minLength="0" maxLength="100" border="1" gradient="0" direction="leftToRight">
              <x14:cfvo type="autoMin"/>
              <x14:cfvo type="autoMax"/>
              <x14:borderColor rgb="FF000000"/>
              <x14:negativeFillColor rgb="FFFF0000"/>
              <x14:axisColor rgb="FF000000"/>
            </x14:dataBar>
          </x14:cfRule>
          <x14:cfRule type="dataBar" id="{ED66EA05-0E2E-4BBF-91F8-5B4D4741876B}">
            <x14:dataBar minLength="0" maxLength="100" border="1" negativeBarBorderColorSameAsPositive="0">
              <x14:cfvo type="autoMin"/>
              <x14:cfvo type="autoMax"/>
              <x14:borderColor rgb="FFD6007B"/>
              <x14:negativeFillColor rgb="FFFF0000"/>
              <x14:negativeBorderColor rgb="FFFF0000"/>
              <x14:axisColor rgb="FF000000"/>
            </x14:dataBar>
          </x14:cfRule>
          <xm:sqref>AB3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E77C4-0735-4F17-BB03-C6B6204D7125}">
  <dimension ref="B1:BE371"/>
  <sheetViews>
    <sheetView showGridLines="0" zoomScaleNormal="100" workbookViewId="0">
      <selection activeCell="F18" sqref="F18"/>
    </sheetView>
  </sheetViews>
  <sheetFormatPr defaultColWidth="9.109375" defaultRowHeight="13.8" x14ac:dyDescent="0.25"/>
  <cols>
    <col min="1" max="1" width="10.6640625" style="1" customWidth="1"/>
    <col min="2" max="2" width="0.88671875" style="1" customWidth="1"/>
    <col min="3" max="3" width="15" style="1" bestFit="1" customWidth="1"/>
    <col min="4" max="4" width="1.109375" style="1" customWidth="1"/>
    <col min="5" max="7" width="9.109375" style="1"/>
    <col min="8" max="9" width="0.88671875" style="1" customWidth="1"/>
    <col min="10" max="10" width="14" style="1" customWidth="1"/>
    <col min="11" max="11" width="11.5546875" style="1" customWidth="1"/>
    <col min="12" max="12" width="0.88671875" style="1" customWidth="1"/>
    <col min="13" max="13" width="11.6640625" style="1" customWidth="1"/>
    <col min="14" max="14" width="13.44140625" style="1" customWidth="1"/>
    <col min="15" max="15" width="0.88671875" style="1" customWidth="1"/>
    <col min="16" max="16" width="10.33203125" style="1" customWidth="1"/>
    <col min="17" max="17" width="12.5546875" style="1" customWidth="1"/>
    <col min="18" max="18" width="0.88671875" style="1" customWidth="1"/>
    <col min="19" max="19" width="8.33203125" style="1" customWidth="1"/>
    <col min="20" max="20" width="12" style="1" customWidth="1"/>
    <col min="21" max="21" width="0.88671875" style="1" customWidth="1"/>
    <col min="22" max="22" width="10" style="1" customWidth="1"/>
    <col min="23" max="23" width="11" style="1" customWidth="1"/>
    <col min="24" max="24" width="0.88671875" style="1" customWidth="1"/>
    <col min="25" max="33" width="9.109375" style="1"/>
    <col min="34" max="34" width="16.6640625" style="1" customWidth="1"/>
    <col min="35" max="35" width="21" style="1" customWidth="1"/>
    <col min="36" max="49" width="9.109375" style="1"/>
    <col min="50" max="50" width="11.44140625" style="1" bestFit="1" customWidth="1"/>
    <col min="51" max="51" width="9.109375" style="1"/>
    <col min="52" max="52" width="11.44140625" style="1" bestFit="1" customWidth="1"/>
    <col min="53" max="53" width="9.21875" style="1" bestFit="1" customWidth="1"/>
    <col min="54" max="54" width="11" style="1" bestFit="1" customWidth="1"/>
    <col min="55" max="55" width="12.6640625" style="1" bestFit="1" customWidth="1"/>
    <col min="56" max="56" width="16.21875" style="1" bestFit="1" customWidth="1"/>
    <col min="57" max="57" width="9.21875" style="1" bestFit="1" customWidth="1"/>
    <col min="58" max="58" width="8.88671875" style="1" bestFit="1" customWidth="1"/>
    <col min="59" max="16384" width="9.109375" style="1"/>
  </cols>
  <sheetData>
    <row r="1" spans="2:34" ht="8.1" customHeight="1" x14ac:dyDescent="0.25"/>
    <row r="2" spans="2:34" ht="5.0999999999999996" customHeight="1" x14ac:dyDescent="0.25">
      <c r="B2" s="4"/>
      <c r="C2" s="274" t="s">
        <v>81</v>
      </c>
      <c r="D2" s="274"/>
      <c r="E2" s="274"/>
      <c r="F2" s="274"/>
      <c r="G2" s="274"/>
      <c r="H2" s="4"/>
      <c r="J2" s="54"/>
      <c r="K2" s="54"/>
      <c r="M2" s="55"/>
      <c r="N2" s="55"/>
      <c r="P2" s="56"/>
      <c r="Q2" s="56"/>
      <c r="S2" s="56"/>
      <c r="T2" s="56"/>
      <c r="V2" s="4"/>
      <c r="W2" s="4"/>
      <c r="X2" s="4"/>
    </row>
    <row r="3" spans="2:34" ht="12" customHeight="1" x14ac:dyDescent="0.25">
      <c r="B3" s="4"/>
      <c r="C3" s="274"/>
      <c r="D3" s="274"/>
      <c r="E3" s="274"/>
      <c r="F3" s="274"/>
      <c r="G3" s="274"/>
      <c r="H3" s="4"/>
      <c r="J3" s="268">
        <f>SUM(F12:F19)</f>
        <v>17150</v>
      </c>
      <c r="K3" s="268"/>
      <c r="L3" s="58"/>
      <c r="M3" s="270">
        <f>SUM(F25:F40)</f>
        <v>8448</v>
      </c>
      <c r="N3" s="271"/>
      <c r="O3" s="58"/>
      <c r="P3" s="262">
        <f>SUM(F46:F53)</f>
        <v>1700</v>
      </c>
      <c r="Q3" s="263"/>
      <c r="R3" s="58"/>
      <c r="S3" s="265">
        <f>SUM(F59:F66)</f>
        <v>1040</v>
      </c>
      <c r="T3" s="266"/>
      <c r="V3" s="256">
        <f>+J3-M3-P3-S3</f>
        <v>5962</v>
      </c>
      <c r="W3" s="257">
        <f t="shared" ref="W3" si="0">+K1-N1-Q1-T1</f>
        <v>0</v>
      </c>
      <c r="X3" s="4"/>
      <c r="AH3" s="88"/>
    </row>
    <row r="4" spans="2:34" ht="12" customHeight="1" x14ac:dyDescent="0.25">
      <c r="B4" s="4"/>
      <c r="C4" s="274"/>
      <c r="D4" s="274"/>
      <c r="E4" s="274"/>
      <c r="F4" s="274"/>
      <c r="G4" s="274"/>
      <c r="H4" s="4"/>
      <c r="J4" s="258" t="s">
        <v>61</v>
      </c>
      <c r="K4" s="258"/>
      <c r="L4" s="59"/>
      <c r="M4" s="258" t="s">
        <v>99</v>
      </c>
      <c r="N4" s="258"/>
      <c r="O4" s="59"/>
      <c r="P4" s="258" t="s">
        <v>100</v>
      </c>
      <c r="Q4" s="258"/>
      <c r="R4" s="59"/>
      <c r="S4" s="258" t="s">
        <v>101</v>
      </c>
      <c r="T4" s="258"/>
      <c r="U4" s="35"/>
      <c r="V4" s="258" t="s">
        <v>102</v>
      </c>
      <c r="W4" s="258"/>
      <c r="X4" s="4"/>
      <c r="AH4" s="88"/>
    </row>
    <row r="5" spans="2:34" ht="12" customHeight="1" x14ac:dyDescent="0.7">
      <c r="B5" s="4"/>
      <c r="C5" s="274"/>
      <c r="D5" s="274"/>
      <c r="E5" s="274"/>
      <c r="F5" s="274"/>
      <c r="G5" s="274"/>
      <c r="H5" s="4"/>
      <c r="J5" s="269" t="str">
        <f>REPT("|",J6*220)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5" s="269"/>
      <c r="L5" s="98"/>
      <c r="M5" s="272" t="str">
        <f>REPT("|",M6*95)</f>
        <v>|||||||||||||||||||||||||||||||||||||||||||||||||||||||||||||||||||||||||||||||||||||||||||||||||||||||||||||||||||||||||||||||||||||||||||||||||||||||||||||||||||||||||||||||||||||||||||||||||||||||||||||||||||||||||</v>
      </c>
      <c r="N5" s="272"/>
      <c r="O5" s="98"/>
      <c r="P5" s="264" t="str">
        <f>REPT("|",P6*95)</f>
        <v>||||||||||||||||||||||||||||||||||||||||||||||||||||</v>
      </c>
      <c r="Q5" s="264"/>
      <c r="R5" s="98"/>
      <c r="S5" s="267" t="str">
        <f>REPT("|",S6*95)</f>
        <v>||||||||||||||||||</v>
      </c>
      <c r="T5" s="267"/>
      <c r="U5" s="99"/>
      <c r="V5" s="272" t="str">
        <f>REPT("|",V6*95)</f>
        <v>|||||||||||||||||||||||||||||||||</v>
      </c>
      <c r="W5" s="272"/>
      <c r="X5" s="100"/>
      <c r="AH5" s="88"/>
    </row>
    <row r="6" spans="2:34" ht="16.8" x14ac:dyDescent="0.25">
      <c r="B6" s="4"/>
      <c r="C6" s="273" t="s">
        <v>93</v>
      </c>
      <c r="D6" s="273"/>
      <c r="E6" s="273"/>
      <c r="F6" s="273"/>
      <c r="G6" s="273"/>
      <c r="H6" s="4"/>
      <c r="J6" s="147">
        <f>J3/SUM(E12:E19)</f>
        <v>1.7808930425752856</v>
      </c>
      <c r="K6" s="148" t="str" cm="1">
        <f t="array" ref="K6">_xlfn.IFS(J3&gt;SUM(E12:E19),'Base de Dados'!BE12,'Jan '!J3&lt;SUM('Jan '!E12:E19),'Base de Dados'!BE11,'Jan '!J3=SUM('Jan '!E12:E19),'Base de Dados'!BE13)</f>
        <v>Acima da Meta</v>
      </c>
      <c r="L6" s="61"/>
      <c r="M6" s="145">
        <f>+M3/SUM(E25:E40)</f>
        <v>2.292537313432836</v>
      </c>
      <c r="N6" s="146" t="str" cm="1">
        <f t="array" ref="N6">_xlfn.IFS(M3&gt;E41,"Acima do orçamento",'Jan '!M3&lt;E41,"Abaixo do Orçado",'Jan '!M3=E41,'Base de Dados'!BE13)</f>
        <v>Acima do orçamento</v>
      </c>
      <c r="O6" s="60"/>
      <c r="P6" s="190">
        <f>P3/SUM(E46:E53)</f>
        <v>0.55737704918032782</v>
      </c>
      <c r="Q6" s="191" t="str" cm="1">
        <f t="array" ref="Q6">_xlfn.IFS(P3&lt;E54,'Base de Dados'!$BE$11,'Jan '!P3&gt;E54,'Base de Dados'!$BE$12,'Jan '!P3=E54,'Base de Dados'!$BE$13)</f>
        <v>Abaixo da Meta</v>
      </c>
      <c r="R6" s="60"/>
      <c r="S6" s="196">
        <f>+S3/SUM(E59:E67)</f>
        <v>0.19622641509433963</v>
      </c>
      <c r="T6" s="195" t="str" cm="1">
        <f t="array" ref="T6">_xlfn.IFS(S3&lt;E67,'Base de Dados'!$BE$11,'Jan '!S3&gt;E67,'Base de Dados'!$BE$12,'Jan '!S3=E67,'Base de Dados'!$BE$13)</f>
        <v>Abaixo da Meta</v>
      </c>
      <c r="U6" s="60"/>
      <c r="V6" s="113">
        <f>+V3/J3</f>
        <v>0.34763848396501457</v>
      </c>
      <c r="W6" s="112" t="s">
        <v>103</v>
      </c>
      <c r="X6" s="4"/>
      <c r="AH6" s="88"/>
    </row>
    <row r="7" spans="2:34" ht="5.0999999999999996" customHeight="1" x14ac:dyDescent="0.25">
      <c r="B7" s="4"/>
      <c r="C7" s="81"/>
      <c r="D7" s="81"/>
      <c r="E7" s="81"/>
      <c r="F7" s="81"/>
      <c r="G7" s="81"/>
      <c r="H7" s="4"/>
      <c r="J7" s="54"/>
      <c r="K7" s="54"/>
      <c r="M7" s="55"/>
      <c r="N7" s="55"/>
      <c r="P7" s="57"/>
      <c r="Q7" s="57"/>
      <c r="S7" s="56"/>
      <c r="T7" s="56"/>
      <c r="V7" s="4"/>
      <c r="W7" s="4"/>
      <c r="X7" s="4"/>
      <c r="AH7" s="88"/>
    </row>
    <row r="8" spans="2:34" ht="12" customHeight="1" x14ac:dyDescent="0.25">
      <c r="AH8" s="88"/>
    </row>
    <row r="9" spans="2:34" x14ac:dyDescent="0.25">
      <c r="B9" s="259" t="str">
        <f>+'Base de Dados'!C6</f>
        <v>Receitas</v>
      </c>
      <c r="C9" s="259"/>
      <c r="D9" s="2"/>
      <c r="AH9" s="88"/>
    </row>
    <row r="10" spans="2:34" ht="5.0999999999999996" customHeight="1" x14ac:dyDescent="0.25">
      <c r="B10" s="10"/>
      <c r="C10" s="10"/>
      <c r="D10" s="10"/>
      <c r="E10" s="10"/>
      <c r="F10" s="10"/>
      <c r="G10" s="10"/>
      <c r="H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AH10" s="88"/>
    </row>
    <row r="11" spans="2:34" ht="12" customHeight="1" x14ac:dyDescent="0.25">
      <c r="B11" s="4"/>
      <c r="C11" s="39" t="s">
        <v>104</v>
      </c>
      <c r="D11" s="39"/>
      <c r="E11" s="62" t="s">
        <v>105</v>
      </c>
      <c r="F11" s="62" t="s">
        <v>106</v>
      </c>
      <c r="G11" s="62" t="s">
        <v>107</v>
      </c>
      <c r="H11" s="4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AH11" s="88"/>
    </row>
    <row r="12" spans="2:34" x14ac:dyDescent="0.25">
      <c r="B12" s="4"/>
      <c r="C12" s="40" t="str">
        <f>+'Base de Dados'!C9</f>
        <v>Salário</v>
      </c>
      <c r="D12" s="40"/>
      <c r="E12" s="122">
        <f>IFERROR(VLOOKUP(C12,Orçamento!$C$9:$P$37,3,0),0)</f>
        <v>4500</v>
      </c>
      <c r="F12" s="122">
        <f t="shared" ref="F12:F19" si="1">SUMIF($M$71:$N$371,C12,$P$71:$Q$371)</f>
        <v>10000</v>
      </c>
      <c r="G12" s="122">
        <f>+F12-E12</f>
        <v>5500</v>
      </c>
      <c r="H12" s="4"/>
      <c r="J12" s="6" t="str">
        <f>"Receita em "&amp;C2</f>
        <v>Receita em Janeiro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 t="s">
        <v>108</v>
      </c>
      <c r="W12" s="6"/>
      <c r="X12" s="6"/>
      <c r="AH12" s="88"/>
    </row>
    <row r="13" spans="2:34" x14ac:dyDescent="0.25">
      <c r="B13" s="4"/>
      <c r="C13" s="41" t="str">
        <f>+'Base de Dados'!C10</f>
        <v>Salário Cônjuge</v>
      </c>
      <c r="D13" s="41"/>
      <c r="E13" s="123">
        <f>IFERROR(VLOOKUP(C13,Orçamento!$C$9:$P$37,3,0),0)</f>
        <v>4350</v>
      </c>
      <c r="F13" s="123">
        <f t="shared" si="1"/>
        <v>3500</v>
      </c>
      <c r="G13" s="123">
        <f t="shared" ref="G13:G19" si="2">+F13-E13</f>
        <v>-850</v>
      </c>
      <c r="H13" s="4"/>
      <c r="J13" s="6" t="s">
        <v>105</v>
      </c>
      <c r="K13" s="30" t="s">
        <v>106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114">
        <f>SUMIFS(F12:F19,C12:C19, "Salário*")</f>
        <v>13500</v>
      </c>
      <c r="W13" s="87"/>
      <c r="X13" s="6"/>
      <c r="AH13" s="88"/>
    </row>
    <row r="14" spans="2:34" x14ac:dyDescent="0.25">
      <c r="B14" s="4"/>
      <c r="C14" s="41" t="str">
        <f>+'Base de Dados'!C11</f>
        <v>Dividendos</v>
      </c>
      <c r="D14" s="41"/>
      <c r="E14" s="123">
        <f>IFERROR(VLOOKUP(C14,Orçamento!$C$9:$P$37,3,0),0)</f>
        <v>100</v>
      </c>
      <c r="F14" s="123">
        <f t="shared" si="1"/>
        <v>250</v>
      </c>
      <c r="G14" s="123">
        <f t="shared" si="2"/>
        <v>150</v>
      </c>
      <c r="H14" s="4"/>
      <c r="J14" s="114">
        <f>+E20</f>
        <v>9630</v>
      </c>
      <c r="K14" s="149">
        <f>SUM(F12:F19)</f>
        <v>17150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261" t="str">
        <f>REPT("|",V15*180)</f>
        <v>|||||||||||||||||||||||||||||||||||||||||||||||||||||||||||||||||||||||||||||||||||||||||||||||||||||||||||||||||||||||||||||||||||||||||||||</v>
      </c>
      <c r="W14" s="261"/>
      <c r="X14" s="6"/>
      <c r="AH14" s="88"/>
    </row>
    <row r="15" spans="2:34" x14ac:dyDescent="0.25">
      <c r="B15" s="4"/>
      <c r="C15" s="41" t="str">
        <f>+'Base de Dados'!C12</f>
        <v>Reembolsos</v>
      </c>
      <c r="D15" s="41"/>
      <c r="E15" s="123">
        <f>IFERROR(VLOOKUP(C15,Orçamento!$C$9:$P$37,3,0),0)</f>
        <v>250</v>
      </c>
      <c r="F15" s="123">
        <f t="shared" si="1"/>
        <v>0</v>
      </c>
      <c r="G15" s="123">
        <f t="shared" si="2"/>
        <v>-250</v>
      </c>
      <c r="H15" s="4"/>
      <c r="J15" s="275" t="str">
        <f>REPT("|",J16*220)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15" s="275"/>
      <c r="L15" s="6"/>
      <c r="M15" s="6"/>
      <c r="N15" s="6"/>
      <c r="O15" s="6"/>
      <c r="P15" s="6"/>
      <c r="Q15" s="6"/>
      <c r="R15" s="6"/>
      <c r="S15" s="6"/>
      <c r="T15" s="6"/>
      <c r="U15" s="6"/>
      <c r="V15" s="85">
        <f>+V13/SUM(F12:F19)</f>
        <v>0.78717201166180761</v>
      </c>
      <c r="W15" s="6"/>
      <c r="X15" s="6"/>
      <c r="AH15" s="88"/>
    </row>
    <row r="16" spans="2:34" x14ac:dyDescent="0.25">
      <c r="B16" s="4"/>
      <c r="C16" s="41" t="str">
        <f>+'Base de Dados'!C13</f>
        <v>Presentes Receitas</v>
      </c>
      <c r="D16" s="41"/>
      <c r="E16" s="123">
        <f>IFERROR(VLOOKUP(C16,Orçamento!$C$9:$P$37,3,0),0)</f>
        <v>100</v>
      </c>
      <c r="F16" s="123">
        <f t="shared" si="1"/>
        <v>0</v>
      </c>
      <c r="G16" s="123">
        <f>+F16-E16</f>
        <v>-100</v>
      </c>
      <c r="H16" s="4"/>
      <c r="J16" s="277">
        <f>+K14/J14</f>
        <v>1.7808930425752856</v>
      </c>
      <c r="K16" s="277"/>
      <c r="L16" s="6"/>
      <c r="M16" s="6"/>
      <c r="N16" s="6"/>
      <c r="O16" s="6"/>
      <c r="P16" s="6"/>
      <c r="Q16" s="6"/>
      <c r="R16" s="6"/>
      <c r="S16" s="6"/>
      <c r="T16" s="6"/>
      <c r="U16" s="6"/>
      <c r="V16" s="6" t="s">
        <v>109</v>
      </c>
      <c r="W16" s="6"/>
      <c r="X16" s="6"/>
      <c r="AH16" s="88"/>
    </row>
    <row r="17" spans="2:34" x14ac:dyDescent="0.25">
      <c r="B17" s="4"/>
      <c r="C17" s="41" t="str">
        <f>+'Base de Dados'!C14</f>
        <v>Aluguéis</v>
      </c>
      <c r="D17" s="41"/>
      <c r="E17" s="123">
        <f>IFERROR(VLOOKUP(C17,Orçamento!$C$9:$P$37,3,0),0)</f>
        <v>30</v>
      </c>
      <c r="F17" s="123">
        <f t="shared" si="1"/>
        <v>0</v>
      </c>
      <c r="G17" s="123">
        <f t="shared" si="2"/>
        <v>-30</v>
      </c>
      <c r="H17" s="4"/>
      <c r="J17" s="276">
        <f>+K14-J14</f>
        <v>7520</v>
      </c>
      <c r="K17" s="276"/>
      <c r="L17" s="6"/>
      <c r="M17" s="6"/>
      <c r="N17" s="6"/>
      <c r="O17" s="6"/>
      <c r="P17" s="6"/>
      <c r="Q17" s="6"/>
      <c r="R17" s="6"/>
      <c r="S17" s="6"/>
      <c r="T17" s="6"/>
      <c r="U17" s="6"/>
      <c r="V17" s="83">
        <f>SUM(F12:F19)-V13</f>
        <v>3650</v>
      </c>
      <c r="W17" s="6"/>
      <c r="X17" s="6"/>
      <c r="AH17" s="88"/>
    </row>
    <row r="18" spans="2:34" x14ac:dyDescent="0.25">
      <c r="B18" s="4"/>
      <c r="C18" s="42" t="str">
        <f>+'Base de Dados'!C15</f>
        <v>Juros</v>
      </c>
      <c r="D18" s="42"/>
      <c r="E18" s="123">
        <f>IFERROR(VLOOKUP(C18,Orçamento!$C$9:$P$37,3,0),0)</f>
        <v>300</v>
      </c>
      <c r="F18" s="123">
        <f t="shared" si="1"/>
        <v>1400</v>
      </c>
      <c r="G18" s="123">
        <f t="shared" si="2"/>
        <v>1100</v>
      </c>
      <c r="H18" s="4"/>
      <c r="J18" s="276"/>
      <c r="K18" s="276"/>
      <c r="L18" s="6"/>
      <c r="M18" s="6"/>
      <c r="N18" s="6"/>
      <c r="O18" s="6"/>
      <c r="P18" s="6"/>
      <c r="Q18" s="6"/>
      <c r="R18" s="6"/>
      <c r="S18" s="6"/>
      <c r="T18" s="6"/>
      <c r="U18" s="6"/>
      <c r="V18" s="261" t="str">
        <f>REPT("|",V19*180)</f>
        <v>||||||||||||||||||||||||||||||||||||||</v>
      </c>
      <c r="W18" s="261"/>
      <c r="X18" s="6"/>
      <c r="AH18" s="88"/>
    </row>
    <row r="19" spans="2:34" x14ac:dyDescent="0.25">
      <c r="B19" s="4"/>
      <c r="C19" s="42" t="str">
        <f>+'Base de Dados'!C16</f>
        <v>Renda Extra</v>
      </c>
      <c r="D19" s="42"/>
      <c r="E19" s="123">
        <f>IFERROR(VLOOKUP(C19,Orçamento!$C$9:$P$37,3,0),0)</f>
        <v>0</v>
      </c>
      <c r="F19" s="123">
        <f t="shared" si="1"/>
        <v>2000</v>
      </c>
      <c r="G19" s="123">
        <f t="shared" si="2"/>
        <v>2000</v>
      </c>
      <c r="H19" s="4"/>
      <c r="J19" s="241" t="str">
        <f>_xlfn.CONCAT(K6," ","neste mês")</f>
        <v>Acima da Meta neste mês</v>
      </c>
      <c r="K19" s="241"/>
      <c r="L19" s="6"/>
      <c r="M19" s="6"/>
      <c r="N19" s="6"/>
      <c r="O19" s="6"/>
      <c r="P19" s="6"/>
      <c r="Q19" s="6"/>
      <c r="R19" s="6"/>
      <c r="S19" s="6"/>
      <c r="T19" s="6"/>
      <c r="U19" s="6"/>
      <c r="V19" s="85">
        <f>+V17/SUM(F12:F19)</f>
        <v>0.21282798833819241</v>
      </c>
      <c r="W19" s="6"/>
      <c r="X19" s="6"/>
      <c r="AH19" s="88"/>
    </row>
    <row r="20" spans="2:34" ht="5.0999999999999996" customHeight="1" x14ac:dyDescent="0.25">
      <c r="B20" s="4"/>
      <c r="C20" s="65"/>
      <c r="D20" s="65"/>
      <c r="E20" s="82">
        <f>SUM(E12:E19)</f>
        <v>9630</v>
      </c>
      <c r="F20" s="63"/>
      <c r="G20" s="67"/>
      <c r="H20" s="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AH20" s="88"/>
    </row>
    <row r="21" spans="2:34" ht="12" customHeight="1" x14ac:dyDescent="0.25"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AH21" s="88"/>
    </row>
    <row r="22" spans="2:34" x14ac:dyDescent="0.25">
      <c r="B22" s="260" t="str">
        <f>+'Base de Dados'!C19</f>
        <v>Despesas</v>
      </c>
      <c r="C22" s="260"/>
      <c r="D22" s="64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AH22" s="88"/>
    </row>
    <row r="23" spans="2:34" ht="5.0999999999999996" customHeight="1" x14ac:dyDescent="0.25">
      <c r="B23" s="4"/>
      <c r="C23" s="4"/>
      <c r="D23" s="4"/>
      <c r="E23" s="4"/>
      <c r="F23" s="4"/>
      <c r="G23" s="4"/>
      <c r="H23" s="4"/>
      <c r="J23" s="6"/>
      <c r="K23" s="6"/>
      <c r="L23" s="89"/>
      <c r="M23" s="6"/>
      <c r="N23" s="6"/>
      <c r="O23" s="6"/>
      <c r="P23" s="6"/>
      <c r="Q23" s="6"/>
      <c r="R23" s="6"/>
      <c r="S23" s="89"/>
      <c r="T23" s="6"/>
      <c r="U23" s="6"/>
      <c r="V23" s="6"/>
      <c r="W23" s="6"/>
      <c r="X23" s="6"/>
      <c r="AH23" s="88"/>
    </row>
    <row r="24" spans="2:34" ht="12" customHeight="1" x14ac:dyDescent="0.25">
      <c r="B24" s="10"/>
      <c r="C24" s="70" t="s">
        <v>104</v>
      </c>
      <c r="D24" s="70"/>
      <c r="E24" s="43" t="s">
        <v>110</v>
      </c>
      <c r="F24" s="43" t="s">
        <v>106</v>
      </c>
      <c r="G24" s="43" t="s">
        <v>107</v>
      </c>
      <c r="H24" s="4"/>
      <c r="J24" s="104" t="s">
        <v>112</v>
      </c>
      <c r="K24" s="104"/>
      <c r="L24" s="199"/>
      <c r="M24" s="234" t="s">
        <v>122</v>
      </c>
      <c r="N24" s="234"/>
      <c r="O24" s="234"/>
      <c r="P24" s="234"/>
      <c r="Q24" s="234"/>
      <c r="R24" s="104"/>
      <c r="S24" s="104" t="s">
        <v>123</v>
      </c>
      <c r="T24" s="104"/>
      <c r="U24" s="6"/>
      <c r="V24" s="6"/>
      <c r="W24" s="6"/>
      <c r="X24" s="6"/>
      <c r="AH24" s="88"/>
    </row>
    <row r="25" spans="2:34" x14ac:dyDescent="0.25">
      <c r="B25" s="40">
        <f>+'Base de Dados'!B22</f>
        <v>0</v>
      </c>
      <c r="C25" s="44" t="str">
        <f>+'Base de Dados'!C22</f>
        <v>Casa</v>
      </c>
      <c r="D25" s="44"/>
      <c r="E25" s="124">
        <f>IFERROR(VLOOKUP(C25,Orçamento!$C$23:$P$37,3,0),0)</f>
        <v>750</v>
      </c>
      <c r="F25" s="124">
        <f t="shared" ref="F25:F40" si="3">SUMIF($M$71:$N$371,C25,$P$71:$Q$371)</f>
        <v>200</v>
      </c>
      <c r="G25" s="124">
        <f>+F25-E25</f>
        <v>-550</v>
      </c>
      <c r="H25" s="4"/>
      <c r="J25" s="6" t="s">
        <v>110</v>
      </c>
      <c r="K25" s="30" t="s">
        <v>106</v>
      </c>
      <c r="L25" s="89"/>
      <c r="M25" s="6"/>
      <c r="N25" s="6"/>
      <c r="O25" s="6"/>
      <c r="P25" s="6"/>
      <c r="Q25" s="6"/>
      <c r="R25" s="6"/>
      <c r="S25" s="140" t="str">
        <f>REPT("|",S26*200)</f>
        <v>||||||||||||||||||||||||||||||||||||||||||||||||||||||||||||||||||||||||||||||||||||||||||||||||||</v>
      </c>
      <c r="T25" s="4"/>
      <c r="U25" s="6"/>
      <c r="V25" s="6"/>
      <c r="W25" s="6"/>
      <c r="X25" s="6"/>
      <c r="AH25" s="88"/>
    </row>
    <row r="26" spans="2:34" x14ac:dyDescent="0.25">
      <c r="B26" s="46">
        <f>+'Base de Dados'!B23</f>
        <v>0</v>
      </c>
      <c r="C26" s="45" t="str">
        <f>+'Base de Dados'!C23</f>
        <v>Transporte</v>
      </c>
      <c r="D26" s="45"/>
      <c r="E26" s="124">
        <f>IFERROR(VLOOKUP(C26,Orçamento!$C$23:$P$37,3,0),0)</f>
        <v>340</v>
      </c>
      <c r="F26" s="124">
        <f t="shared" si="3"/>
        <v>0</v>
      </c>
      <c r="G26" s="124">
        <f t="shared" ref="G26:G40" si="4">+F26-E26</f>
        <v>-340</v>
      </c>
      <c r="H26" s="4"/>
      <c r="J26" s="114">
        <f>SUM(E25:E40)</f>
        <v>3685</v>
      </c>
      <c r="K26" s="143">
        <f>SUM(F25:F40)</f>
        <v>8448</v>
      </c>
      <c r="L26" s="89"/>
      <c r="M26" s="6"/>
      <c r="N26" s="6"/>
      <c r="O26" s="6"/>
      <c r="P26" s="6"/>
      <c r="Q26" s="6"/>
      <c r="R26" s="6"/>
      <c r="S26" s="141">
        <f>+$K$26/$J$3</f>
        <v>0.49259475218658894</v>
      </c>
      <c r="T26" s="4"/>
      <c r="U26" s="91"/>
      <c r="V26" s="91"/>
      <c r="W26" s="91"/>
      <c r="X26" s="6"/>
      <c r="AH26" s="88"/>
    </row>
    <row r="27" spans="2:34" x14ac:dyDescent="0.25">
      <c r="B27" s="46">
        <f>+'Base de Dados'!B24</f>
        <v>0</v>
      </c>
      <c r="C27" s="46" t="str">
        <f>+'Base de Dados'!C24</f>
        <v>Alimentação</v>
      </c>
      <c r="D27" s="46"/>
      <c r="E27" s="121">
        <f>IFERROR(VLOOKUP(C27,Orçamento!$C$23:$P$37,3,0),0)</f>
        <v>220</v>
      </c>
      <c r="F27" s="121">
        <f t="shared" si="3"/>
        <v>1285</v>
      </c>
      <c r="G27" s="121">
        <f t="shared" si="4"/>
        <v>1065</v>
      </c>
      <c r="H27" s="4"/>
      <c r="J27" s="255" t="str">
        <f>REPT("|",J28*220)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27" s="255"/>
      <c r="L27" s="89"/>
      <c r="M27" s="6"/>
      <c r="N27" s="6"/>
      <c r="O27" s="6"/>
      <c r="P27" s="6"/>
      <c r="Q27" s="6"/>
      <c r="R27" s="6"/>
      <c r="S27" s="92"/>
      <c r="T27" s="4"/>
      <c r="U27" s="6"/>
      <c r="V27" s="6"/>
      <c r="W27" s="6"/>
      <c r="X27" s="6"/>
      <c r="AH27" s="88"/>
    </row>
    <row r="28" spans="2:34" x14ac:dyDescent="0.25">
      <c r="B28" s="46">
        <f>+'Base de Dados'!B25</f>
        <v>0</v>
      </c>
      <c r="C28" s="45" t="str">
        <f>+'Base de Dados'!C25</f>
        <v>Utilidades</v>
      </c>
      <c r="D28" s="45"/>
      <c r="E28" s="124">
        <f>IFERROR(VLOOKUP(C28,Orçamento!$C$23:$P$37,3,0),0)</f>
        <v>140</v>
      </c>
      <c r="F28" s="124">
        <f t="shared" si="3"/>
        <v>0</v>
      </c>
      <c r="G28" s="124">
        <f t="shared" si="4"/>
        <v>-140</v>
      </c>
      <c r="H28" s="4"/>
      <c r="J28" s="142">
        <f>+K26/J26</f>
        <v>2.292537313432836</v>
      </c>
      <c r="K28" s="96"/>
      <c r="L28" s="89"/>
      <c r="M28" s="6"/>
      <c r="N28" s="6"/>
      <c r="O28" s="6"/>
      <c r="P28" s="6"/>
      <c r="Q28" s="6"/>
      <c r="R28" s="6"/>
      <c r="S28" s="89"/>
      <c r="T28" s="6"/>
      <c r="U28" s="6"/>
      <c r="V28" s="6"/>
      <c r="W28" s="6"/>
      <c r="X28" s="6"/>
      <c r="AH28" s="88"/>
    </row>
    <row r="29" spans="2:34" ht="15" customHeight="1" x14ac:dyDescent="0.25">
      <c r="B29" s="46">
        <f>+'Base de Dados'!B26</f>
        <v>0</v>
      </c>
      <c r="C29" s="45" t="str">
        <f>+'Base de Dados'!C26</f>
        <v>Seguro</v>
      </c>
      <c r="D29" s="45"/>
      <c r="E29" s="124">
        <f>IFERROR(VLOOKUP(C29,Orçamento!$C$23:$P$37,3,0),0)</f>
        <v>280</v>
      </c>
      <c r="F29" s="124">
        <f t="shared" si="3"/>
        <v>0</v>
      </c>
      <c r="G29" s="124">
        <f t="shared" si="4"/>
        <v>-280</v>
      </c>
      <c r="H29" s="4"/>
      <c r="J29" s="239">
        <f>+J26-K26</f>
        <v>-4763</v>
      </c>
      <c r="K29" s="239"/>
      <c r="L29" s="89"/>
      <c r="M29" s="6"/>
      <c r="N29" s="6"/>
      <c r="O29" s="6"/>
      <c r="P29" s="6"/>
      <c r="Q29" s="6"/>
      <c r="R29" s="6"/>
      <c r="S29" s="89"/>
      <c r="T29" s="6"/>
      <c r="U29" s="6"/>
      <c r="V29" s="6"/>
      <c r="W29" s="6"/>
      <c r="X29" s="6"/>
      <c r="AH29" s="88"/>
    </row>
    <row r="30" spans="2:34" x14ac:dyDescent="0.25">
      <c r="B30" s="46">
        <f>+'Base de Dados'!B27</f>
        <v>0</v>
      </c>
      <c r="C30" s="46" t="str">
        <f>+'Base de Dados'!C27</f>
        <v>Educação</v>
      </c>
      <c r="D30" s="46"/>
      <c r="E30" s="121">
        <f>IFERROR(VLOOKUP(C30,Orçamento!$C$23:$P$37,3,0),0)</f>
        <v>190</v>
      </c>
      <c r="F30" s="121">
        <f t="shared" si="3"/>
        <v>95</v>
      </c>
      <c r="G30" s="121">
        <f t="shared" si="4"/>
        <v>-95</v>
      </c>
      <c r="H30" s="4"/>
      <c r="J30" s="240"/>
      <c r="K30" s="240"/>
      <c r="L30" s="89"/>
      <c r="M30" s="6"/>
      <c r="N30" s="6"/>
      <c r="O30" s="6"/>
      <c r="P30" s="6"/>
      <c r="Q30" s="6"/>
      <c r="R30" s="6"/>
      <c r="S30" s="89"/>
      <c r="T30" s="6"/>
      <c r="U30" s="6"/>
      <c r="V30" s="6"/>
      <c r="W30" s="6"/>
      <c r="X30" s="6"/>
      <c r="AH30" s="88"/>
    </row>
    <row r="31" spans="2:34" x14ac:dyDescent="0.25">
      <c r="B31" s="46">
        <f>+'Base de Dados'!B28</f>
        <v>0</v>
      </c>
      <c r="C31" s="45" t="str">
        <f>+'Base de Dados'!C28</f>
        <v>Entretenimento</v>
      </c>
      <c r="D31" s="45"/>
      <c r="E31" s="124">
        <f>IFERROR(VLOOKUP(C31,Orçamento!$C$23:$P$37,3,0),0)</f>
        <v>520</v>
      </c>
      <c r="F31" s="124">
        <f t="shared" si="3"/>
        <v>500</v>
      </c>
      <c r="G31" s="124">
        <f t="shared" si="4"/>
        <v>-20</v>
      </c>
      <c r="H31" s="4"/>
      <c r="J31" s="241" t="str">
        <f>_xlfn.CONCAT(N6," ","este mês")</f>
        <v>Acima do orçamento este mês</v>
      </c>
      <c r="K31" s="241"/>
      <c r="L31" s="89"/>
      <c r="M31" s="6"/>
      <c r="N31" s="6"/>
      <c r="O31" s="6"/>
      <c r="P31" s="6"/>
      <c r="Q31" s="6"/>
      <c r="R31" s="6"/>
      <c r="S31" s="89"/>
      <c r="T31" s="6"/>
      <c r="U31" s="6"/>
      <c r="V31" s="6"/>
      <c r="W31" s="6"/>
      <c r="X31" s="6"/>
      <c r="AH31" s="88"/>
    </row>
    <row r="32" spans="2:34" x14ac:dyDescent="0.25">
      <c r="B32" s="46">
        <f>+'Base de Dados'!B29</f>
        <v>0</v>
      </c>
      <c r="C32" s="45" t="str">
        <f>+'Base de Dados'!C29</f>
        <v>Roupas</v>
      </c>
      <c r="D32" s="45"/>
      <c r="E32" s="124">
        <f>IFERROR(VLOOKUP(C32,Orçamento!$C$23:$P$37,3,0),0)</f>
        <v>80</v>
      </c>
      <c r="F32" s="124">
        <f t="shared" si="3"/>
        <v>1000</v>
      </c>
      <c r="G32" s="124">
        <f t="shared" si="4"/>
        <v>920</v>
      </c>
      <c r="H32" s="4"/>
      <c r="J32" s="84"/>
      <c r="K32" s="6"/>
      <c r="L32" s="89"/>
      <c r="M32" s="6"/>
      <c r="N32" s="6"/>
      <c r="O32" s="6"/>
      <c r="P32" s="6"/>
      <c r="Q32" s="6"/>
      <c r="R32" s="6"/>
      <c r="S32" s="89"/>
      <c r="T32" s="6"/>
      <c r="U32" s="6"/>
      <c r="V32" s="6"/>
      <c r="W32" s="6"/>
      <c r="X32" s="6"/>
      <c r="AH32" s="88"/>
    </row>
    <row r="33" spans="2:34" x14ac:dyDescent="0.25">
      <c r="B33" s="46">
        <f>+'Base de Dados'!B30</f>
        <v>0</v>
      </c>
      <c r="C33" s="46" t="str">
        <f>+'Base de Dados'!C30</f>
        <v>Cuidados Pessoais</v>
      </c>
      <c r="D33" s="46"/>
      <c r="E33" s="121">
        <f>IFERROR(VLOOKUP(C33,Orçamento!$C$23:$P$37,3,0),0)</f>
        <v>180</v>
      </c>
      <c r="F33" s="121">
        <f t="shared" si="3"/>
        <v>0</v>
      </c>
      <c r="G33" s="121">
        <f t="shared" si="4"/>
        <v>-180</v>
      </c>
      <c r="H33" s="4"/>
      <c r="J33" s="6"/>
      <c r="K33" s="6"/>
      <c r="L33" s="6"/>
      <c r="M33" s="94"/>
      <c r="N33" s="6"/>
      <c r="O33" s="6"/>
      <c r="P33" s="6"/>
      <c r="Q33" s="6"/>
      <c r="R33" s="6"/>
      <c r="S33" s="89"/>
      <c r="T33" s="6"/>
      <c r="U33" s="6"/>
      <c r="V33" s="6"/>
      <c r="W33" s="6"/>
      <c r="X33" s="6"/>
      <c r="AH33" s="88"/>
    </row>
    <row r="34" spans="2:34" x14ac:dyDescent="0.25">
      <c r="B34" s="46">
        <f>+'Base de Dados'!B31</f>
        <v>0</v>
      </c>
      <c r="C34" s="45" t="str">
        <f>+'Base de Dados'!C31</f>
        <v>Presentes</v>
      </c>
      <c r="D34" s="45"/>
      <c r="E34" s="124">
        <f>IFERROR(VLOOKUP(C34,Orçamento!$C$23:$P$37,3,0),0)</f>
        <v>70</v>
      </c>
      <c r="F34" s="124">
        <f t="shared" si="3"/>
        <v>48</v>
      </c>
      <c r="G34" s="124">
        <f t="shared" si="4"/>
        <v>-22</v>
      </c>
      <c r="H34" s="4"/>
      <c r="J34" s="93" t="s">
        <v>113</v>
      </c>
      <c r="K34" s="93" t="s">
        <v>114</v>
      </c>
      <c r="L34" s="6"/>
      <c r="M34" s="94"/>
      <c r="N34" s="6"/>
      <c r="O34" s="6"/>
      <c r="P34" s="6"/>
      <c r="Q34" s="6"/>
      <c r="R34" s="6"/>
      <c r="S34" s="89"/>
      <c r="T34" s="6"/>
      <c r="U34" s="6"/>
      <c r="V34" s="6"/>
      <c r="W34" s="6"/>
      <c r="X34" s="6"/>
    </row>
    <row r="35" spans="2:34" x14ac:dyDescent="0.25">
      <c r="B35" s="46">
        <f>+'Base de Dados'!B32</f>
        <v>0</v>
      </c>
      <c r="C35" s="46" t="str">
        <f>+'Base de Dados'!C32</f>
        <v>Doações</v>
      </c>
      <c r="D35" s="46"/>
      <c r="E35" s="121">
        <f>IFERROR(VLOOKUP(C35,Orçamento!$C$23:$P$37,3,0),0)</f>
        <v>280</v>
      </c>
      <c r="F35" s="121">
        <f t="shared" si="3"/>
        <v>20</v>
      </c>
      <c r="G35" s="121">
        <f t="shared" si="4"/>
        <v>-260</v>
      </c>
      <c r="H35" s="4"/>
      <c r="J35" s="144">
        <f>COUNTIF(G25:G40,"&gt;0")</f>
        <v>4</v>
      </c>
      <c r="K35" s="278">
        <f>COUNTIF(G25:G40,"&lt;0")</f>
        <v>11</v>
      </c>
      <c r="L35" s="278"/>
      <c r="M35" s="94"/>
      <c r="N35" s="6"/>
      <c r="O35" s="6"/>
      <c r="P35" s="6"/>
      <c r="Q35" s="6"/>
      <c r="R35" s="6"/>
      <c r="S35" s="89"/>
      <c r="T35" s="6"/>
      <c r="U35" s="6"/>
      <c r="V35" s="6"/>
      <c r="W35" s="6"/>
      <c r="X35" s="6"/>
    </row>
    <row r="36" spans="2:34" x14ac:dyDescent="0.25">
      <c r="B36" s="46">
        <f>+'Base de Dados'!B33</f>
        <v>0</v>
      </c>
      <c r="C36" s="45" t="str">
        <f>+'Base de Dados'!C33</f>
        <v>Lazer</v>
      </c>
      <c r="D36" s="45"/>
      <c r="E36" s="124">
        <f>IFERROR(VLOOKUP(C36,Orçamento!$C$23:$P$37,3,0),0)</f>
        <v>90</v>
      </c>
      <c r="F36" s="124">
        <f t="shared" si="3"/>
        <v>300</v>
      </c>
      <c r="G36" s="124">
        <f t="shared" si="4"/>
        <v>210</v>
      </c>
      <c r="H36" s="4"/>
      <c r="J36" s="90">
        <f>+J35/(SUM($J$35,$K$35))</f>
        <v>0.26666666666666666</v>
      </c>
      <c r="K36" s="90">
        <f>+K35/(SUM($J$35,$K$35))</f>
        <v>0.73333333333333328</v>
      </c>
      <c r="L36" s="89"/>
      <c r="M36" s="6"/>
      <c r="N36" s="6"/>
      <c r="O36" s="6"/>
      <c r="P36" s="6"/>
      <c r="Q36" s="6"/>
      <c r="R36" s="6"/>
      <c r="S36" s="89"/>
      <c r="T36" s="6"/>
      <c r="U36" s="6"/>
      <c r="V36" s="6"/>
      <c r="W36" s="6"/>
      <c r="X36" s="6"/>
    </row>
    <row r="37" spans="2:34" x14ac:dyDescent="0.25">
      <c r="B37" s="46">
        <f>+'Base de Dados'!B34</f>
        <v>0</v>
      </c>
      <c r="C37" s="46" t="str">
        <f>+'Base de Dados'!C34</f>
        <v>Animal de Estimação</v>
      </c>
      <c r="D37" s="46"/>
      <c r="E37" s="121">
        <f>IFERROR(VLOOKUP(C37,Orçamento!$C$23:$P$37,3,0),0)</f>
        <v>150</v>
      </c>
      <c r="F37" s="121">
        <f t="shared" si="3"/>
        <v>5000</v>
      </c>
      <c r="G37" s="121">
        <f t="shared" si="4"/>
        <v>4850</v>
      </c>
      <c r="H37" s="4"/>
      <c r="J37" s="90">
        <v>1</v>
      </c>
      <c r="K37" s="90">
        <f>100%-K36</f>
        <v>0.26666666666666672</v>
      </c>
      <c r="L37" s="89"/>
      <c r="M37" s="6"/>
      <c r="N37" s="6"/>
      <c r="O37" s="6"/>
      <c r="P37" s="6"/>
      <c r="Q37" s="6"/>
      <c r="R37" s="6"/>
      <c r="S37" s="89"/>
      <c r="T37" s="6"/>
      <c r="U37" s="6"/>
      <c r="V37" s="6"/>
      <c r="W37" s="6"/>
      <c r="X37" s="6"/>
    </row>
    <row r="38" spans="2:34" x14ac:dyDescent="0.25">
      <c r="B38" s="65">
        <f>+'Base de Dados'!B35</f>
        <v>0</v>
      </c>
      <c r="C38" s="45" t="str">
        <f>+'Base de Dados'!C35</f>
        <v>Viagens</v>
      </c>
      <c r="D38" s="45"/>
      <c r="E38" s="124">
        <f>IFERROR(VLOOKUP(C38,Orçamento!$C$23:$P$37,3,0),0)</f>
        <v>300</v>
      </c>
      <c r="F38" s="124">
        <f t="shared" si="3"/>
        <v>0</v>
      </c>
      <c r="G38" s="124">
        <f t="shared" si="4"/>
        <v>-300</v>
      </c>
      <c r="H38" s="4"/>
      <c r="J38" s="6"/>
      <c r="K38" s="6"/>
      <c r="L38" s="89"/>
      <c r="M38" s="6"/>
      <c r="N38" s="6"/>
      <c r="O38" s="6"/>
      <c r="P38" s="6"/>
      <c r="Q38" s="6"/>
      <c r="R38" s="6"/>
      <c r="S38" s="89"/>
      <c r="T38" s="6"/>
      <c r="U38" s="6"/>
      <c r="V38" s="6"/>
      <c r="W38" s="6"/>
      <c r="X38" s="6"/>
    </row>
    <row r="39" spans="2:34" x14ac:dyDescent="0.25">
      <c r="B39" s="65"/>
      <c r="C39" s="45" t="str">
        <f>+'Base de Dados'!C36</f>
        <v>Streaming</v>
      </c>
      <c r="D39" s="45"/>
      <c r="E39" s="124">
        <f>IFERROR(VLOOKUP(C39,Orçamento!$C$23:$P$37,3,0),0)</f>
        <v>95</v>
      </c>
      <c r="F39" s="124">
        <f t="shared" si="3"/>
        <v>0</v>
      </c>
      <c r="G39" s="124">
        <f t="shared" si="4"/>
        <v>-95</v>
      </c>
      <c r="H39" s="4"/>
      <c r="J39" s="6"/>
      <c r="K39" s="6"/>
      <c r="L39" s="89"/>
      <c r="M39" s="6"/>
      <c r="N39" s="6"/>
      <c r="O39" s="6"/>
      <c r="P39" s="6"/>
      <c r="Q39" s="6"/>
      <c r="R39" s="6"/>
      <c r="S39" s="89"/>
      <c r="T39" s="6"/>
      <c r="U39" s="6"/>
      <c r="V39" s="6"/>
      <c r="W39" s="6"/>
      <c r="X39" s="6"/>
    </row>
    <row r="40" spans="2:34" x14ac:dyDescent="0.25">
      <c r="B40" s="65">
        <f>+'Base de Dados'!B36</f>
        <v>0</v>
      </c>
      <c r="C40" s="45" t="str">
        <f>+'Base de Dados'!C37</f>
        <v>Videogame</v>
      </c>
      <c r="D40" s="45"/>
      <c r="E40" s="124">
        <f>IFERROR(VLOOKUP(C40,Orçamento!$C$23:$P$37,3,0),0)</f>
        <v>0</v>
      </c>
      <c r="F40" s="124">
        <f t="shared" si="3"/>
        <v>0</v>
      </c>
      <c r="G40" s="124">
        <f t="shared" si="4"/>
        <v>0</v>
      </c>
      <c r="H40" s="4"/>
      <c r="J40" s="6"/>
      <c r="K40" s="6"/>
      <c r="L40" s="89"/>
      <c r="M40" s="6"/>
      <c r="N40" s="6"/>
      <c r="O40" s="6"/>
      <c r="P40" s="6"/>
      <c r="Q40" s="6"/>
      <c r="R40" s="6"/>
      <c r="S40" s="89"/>
      <c r="T40" s="6"/>
      <c r="U40" s="6"/>
      <c r="V40" s="6"/>
      <c r="W40" s="6"/>
      <c r="X40" s="6"/>
    </row>
    <row r="41" spans="2:34" ht="5.0999999999999996" customHeight="1" x14ac:dyDescent="0.25">
      <c r="B41" s="65"/>
      <c r="C41" s="46"/>
      <c r="D41" s="46"/>
      <c r="E41" s="78">
        <f>SUM(E25:E40)</f>
        <v>3685</v>
      </c>
      <c r="F41" s="66"/>
      <c r="G41" s="68"/>
      <c r="H41" s="4"/>
      <c r="J41" s="6"/>
      <c r="K41" s="6"/>
      <c r="L41" s="89"/>
      <c r="M41" s="6"/>
      <c r="N41" s="6"/>
      <c r="O41" s="6"/>
      <c r="P41" s="6"/>
      <c r="Q41" s="6"/>
      <c r="R41" s="6"/>
      <c r="S41" s="89"/>
      <c r="T41" s="6"/>
      <c r="U41" s="6"/>
      <c r="V41" s="6"/>
      <c r="W41" s="6"/>
      <c r="X41" s="6"/>
    </row>
    <row r="42" spans="2:34" ht="12" customHeight="1" x14ac:dyDescent="0.25"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</row>
    <row r="43" spans="2:34" x14ac:dyDescent="0.25">
      <c r="B43" s="156" t="str">
        <f>+'Base de Dados'!G6</f>
        <v>Dívidas</v>
      </c>
      <c r="C43" s="194"/>
      <c r="D43" s="3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</row>
    <row r="44" spans="2:34" ht="5.0999999999999996" customHeight="1" x14ac:dyDescent="0.25">
      <c r="B44" s="4"/>
      <c r="C44" s="4"/>
      <c r="D44" s="4"/>
      <c r="E44" s="4"/>
      <c r="F44" s="4"/>
      <c r="G44" s="4"/>
      <c r="H44" s="4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4" ht="12" customHeight="1" x14ac:dyDescent="0.25">
      <c r="B45" s="10"/>
      <c r="C45" s="71" t="s">
        <v>104</v>
      </c>
      <c r="D45" s="10"/>
      <c r="E45" s="43" t="s">
        <v>110</v>
      </c>
      <c r="F45" s="43" t="s">
        <v>106</v>
      </c>
      <c r="G45" s="43" t="s">
        <v>107</v>
      </c>
      <c r="H45" s="4"/>
      <c r="J45" s="6" t="s">
        <v>115</v>
      </c>
      <c r="K45" s="6"/>
      <c r="L45" s="6"/>
      <c r="M45" s="6"/>
      <c r="N45" s="6"/>
      <c r="O45" s="6"/>
      <c r="P45" s="254"/>
      <c r="Q45" s="254"/>
      <c r="R45" s="254"/>
      <c r="S45" s="254"/>
      <c r="T45" s="254"/>
      <c r="U45" s="6"/>
      <c r="V45" s="6"/>
      <c r="W45" s="6"/>
      <c r="X45" s="6"/>
    </row>
    <row r="46" spans="2:34" x14ac:dyDescent="0.25">
      <c r="B46" s="40">
        <f>+'Base de Dados'!F8</f>
        <v>0</v>
      </c>
      <c r="C46" s="69" t="str">
        <f>+'Base de Dados'!G9</f>
        <v>Financiamento Carro</v>
      </c>
      <c r="D46" s="69"/>
      <c r="E46" s="120">
        <f>IFERROR(VLOOKUP(C46,Orçamento!$C$44:$P$51,3,0),0)</f>
        <v>720</v>
      </c>
      <c r="F46" s="120">
        <f t="shared" ref="F46:F53" si="5">SUMIF($M$71:$N$371,C46,$P$71:$Q$371)</f>
        <v>0</v>
      </c>
      <c r="G46" s="120">
        <f>+F46-E46</f>
        <v>-720</v>
      </c>
      <c r="H46" s="4"/>
      <c r="J46" s="6" t="s">
        <v>110</v>
      </c>
      <c r="K46" s="30" t="s">
        <v>106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83"/>
      <c r="W46" s="87"/>
      <c r="X46" s="6"/>
    </row>
    <row r="47" spans="2:34" x14ac:dyDescent="0.25">
      <c r="B47" s="46">
        <f>+'Base de Dados'!F9</f>
        <v>0</v>
      </c>
      <c r="C47" s="10" t="str">
        <f>+'Base de Dados'!G10</f>
        <v>Empréstimo Estudantil</v>
      </c>
      <c r="D47" s="10"/>
      <c r="E47" s="121">
        <f>IFERROR(VLOOKUP(C47,Orçamento!$C$44:$P$51,3,0),0)</f>
        <v>330</v>
      </c>
      <c r="F47" s="121">
        <f t="shared" si="5"/>
        <v>500</v>
      </c>
      <c r="G47" s="120">
        <f t="shared" ref="G47:G53" si="6">+F47-E47</f>
        <v>170</v>
      </c>
      <c r="H47" s="4"/>
      <c r="J47" s="114">
        <f>SUM(E46:E53)</f>
        <v>3050</v>
      </c>
      <c r="K47" s="192">
        <f>SUM(F46:F53)</f>
        <v>1700</v>
      </c>
      <c r="L47" s="6"/>
      <c r="M47" s="6"/>
      <c r="N47" s="6"/>
      <c r="O47" s="6"/>
      <c r="P47" s="6"/>
      <c r="Q47" s="6"/>
      <c r="R47" s="6"/>
      <c r="S47" s="6"/>
      <c r="T47" s="6"/>
      <c r="U47" s="6"/>
      <c r="V47" s="253"/>
      <c r="W47" s="253"/>
      <c r="X47" s="6"/>
    </row>
    <row r="48" spans="2:34" x14ac:dyDescent="0.25">
      <c r="B48" s="46">
        <f>+'Base de Dados'!F10</f>
        <v>0</v>
      </c>
      <c r="C48" s="52" t="str">
        <f>+'Base de Dados'!G11</f>
        <v>Cartão de Crédito</v>
      </c>
      <c r="D48" s="52"/>
      <c r="E48" s="120">
        <f>IFERROR(VLOOKUP(C48,Orçamento!$C$44:$P$51,3,0),0)</f>
        <v>450</v>
      </c>
      <c r="F48" s="120">
        <f t="shared" si="5"/>
        <v>900</v>
      </c>
      <c r="G48" s="120">
        <f t="shared" si="6"/>
        <v>450</v>
      </c>
      <c r="H48" s="4"/>
      <c r="J48" s="242" t="str">
        <f>REPT("|",J49*210)</f>
        <v>|||||||||||||||||||||||||||||||||||||||||||||||||||||||||||||||||||||||||||||||||||||||||||||||||||||||||||||||||||||</v>
      </c>
      <c r="K48" s="242"/>
      <c r="L48" s="6"/>
      <c r="M48" s="6"/>
      <c r="N48" s="6"/>
      <c r="O48" s="6"/>
      <c r="P48" s="6"/>
      <c r="Q48" s="6"/>
      <c r="R48" s="6"/>
      <c r="S48" s="6"/>
      <c r="T48" s="6"/>
      <c r="U48" s="6"/>
      <c r="V48" s="85"/>
      <c r="W48" s="6"/>
      <c r="X48" s="6"/>
    </row>
    <row r="49" spans="2:24" x14ac:dyDescent="0.25">
      <c r="B49" s="46">
        <f>+'Base de Dados'!F11</f>
        <v>0</v>
      </c>
      <c r="C49" s="10" t="str">
        <f>+'Base de Dados'!G12</f>
        <v>Financiamento Apto</v>
      </c>
      <c r="D49" s="10"/>
      <c r="E49" s="121">
        <f>IFERROR(VLOOKUP(C49,Orçamento!$C$44:$P$51,3,0),0)</f>
        <v>190</v>
      </c>
      <c r="F49" s="121">
        <f t="shared" si="5"/>
        <v>0</v>
      </c>
      <c r="G49" s="120">
        <f t="shared" si="6"/>
        <v>-190</v>
      </c>
      <c r="H49" s="4"/>
      <c r="J49" s="193">
        <f>+K47/J47</f>
        <v>0.55737704918032782</v>
      </c>
      <c r="K49" s="95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ht="15" customHeight="1" x14ac:dyDescent="0.25">
      <c r="B50" s="46">
        <f>+'Base de Dados'!F12</f>
        <v>0</v>
      </c>
      <c r="C50" s="52" t="str">
        <f>+'Base de Dados'!G13</f>
        <v>Consórcio</v>
      </c>
      <c r="D50" s="52"/>
      <c r="E50" s="120">
        <f>IFERROR(VLOOKUP(C50,Orçamento!$C$44:$P$51,3,0),0)</f>
        <v>290</v>
      </c>
      <c r="F50" s="120">
        <f t="shared" si="5"/>
        <v>300</v>
      </c>
      <c r="G50" s="120">
        <f t="shared" si="6"/>
        <v>10</v>
      </c>
      <c r="H50" s="4"/>
      <c r="J50" s="239">
        <f>+J47-K47</f>
        <v>1350</v>
      </c>
      <c r="K50" s="239"/>
      <c r="L50" s="6"/>
      <c r="M50" s="6"/>
      <c r="N50" s="6"/>
      <c r="O50" s="6"/>
      <c r="P50" s="6"/>
      <c r="Q50" s="6"/>
      <c r="R50" s="6"/>
      <c r="S50" s="6"/>
      <c r="T50" s="6"/>
      <c r="U50" s="6"/>
      <c r="V50" s="83"/>
      <c r="W50" s="6"/>
      <c r="X50" s="6"/>
    </row>
    <row r="51" spans="2:24" ht="15" customHeight="1" x14ac:dyDescent="0.25">
      <c r="B51" s="46">
        <f>+'Base de Dados'!F13</f>
        <v>0</v>
      </c>
      <c r="C51" s="10" t="str">
        <f>+'Base de Dados'!G14</f>
        <v>Empréstimo</v>
      </c>
      <c r="D51" s="10"/>
      <c r="E51" s="121">
        <f>IFERROR(VLOOKUP(C51,Orçamento!$C$44:$P$51,3,0),0)</f>
        <v>370</v>
      </c>
      <c r="F51" s="121">
        <f t="shared" si="5"/>
        <v>0</v>
      </c>
      <c r="G51" s="120">
        <f t="shared" si="6"/>
        <v>-370</v>
      </c>
      <c r="H51" s="4"/>
      <c r="J51" s="240"/>
      <c r="K51" s="240"/>
      <c r="L51" s="6"/>
      <c r="M51" s="6"/>
      <c r="N51" s="6"/>
      <c r="O51" s="6"/>
      <c r="P51" s="6"/>
      <c r="Q51" s="6"/>
      <c r="R51" s="6"/>
      <c r="S51" s="6"/>
      <c r="T51" s="6"/>
      <c r="U51" s="6"/>
      <c r="V51" s="253"/>
      <c r="W51" s="253"/>
      <c r="X51" s="6"/>
    </row>
    <row r="52" spans="2:24" x14ac:dyDescent="0.25">
      <c r="B52" s="65">
        <f>+'Base de Dados'!F14</f>
        <v>0</v>
      </c>
      <c r="C52" s="52" t="str">
        <f>+'Base de Dados'!G15</f>
        <v>Agiota</v>
      </c>
      <c r="D52" s="52"/>
      <c r="E52" s="120">
        <f>IFERROR(VLOOKUP(C52,Orçamento!$C$44:$P$51,3,0),0)</f>
        <v>520</v>
      </c>
      <c r="F52" s="120">
        <f t="shared" si="5"/>
        <v>0</v>
      </c>
      <c r="G52" s="120">
        <f t="shared" si="6"/>
        <v>-520</v>
      </c>
      <c r="H52" s="4"/>
      <c r="J52" s="241" t="str">
        <f>_xlfn.CONCAT(Q6," ","neste mês")</f>
        <v>Abaixo da Meta neste mês</v>
      </c>
      <c r="K52" s="241"/>
      <c r="L52" s="6"/>
      <c r="M52" s="6"/>
      <c r="N52" s="6"/>
      <c r="O52" s="6"/>
      <c r="P52" s="6"/>
      <c r="Q52" s="6"/>
      <c r="R52" s="6"/>
      <c r="S52" s="6"/>
      <c r="T52" s="6"/>
      <c r="U52" s="6"/>
      <c r="V52" s="85"/>
      <c r="W52" s="6"/>
      <c r="X52" s="6"/>
    </row>
    <row r="53" spans="2:24" x14ac:dyDescent="0.25">
      <c r="B53" s="65">
        <f>+'Base de Dados'!F15</f>
        <v>0</v>
      </c>
      <c r="C53" s="52" t="str">
        <f>+'Base de Dados'!G16</f>
        <v>Financiamento Lote</v>
      </c>
      <c r="D53" s="52"/>
      <c r="E53" s="120">
        <f>IFERROR(VLOOKUP(C53,Orçamento!$C$44:$P$51,3,0),0)</f>
        <v>180</v>
      </c>
      <c r="F53" s="120">
        <f t="shared" si="5"/>
        <v>0</v>
      </c>
      <c r="G53" s="120">
        <f t="shared" si="6"/>
        <v>-180</v>
      </c>
      <c r="H53" s="4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ht="5.0999999999999996" customHeight="1" x14ac:dyDescent="0.25">
      <c r="B54" s="10"/>
      <c r="C54" s="10"/>
      <c r="D54" s="10"/>
      <c r="E54" s="79">
        <f>SUM(E46:E53)</f>
        <v>3050</v>
      </c>
      <c r="F54" s="51"/>
      <c r="G54" s="68"/>
      <c r="H54" s="4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x14ac:dyDescent="0.25"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</row>
    <row r="56" spans="2:24" x14ac:dyDescent="0.25">
      <c r="B56" s="162" t="str">
        <f>+'Base de Dados'!G19</f>
        <v>Investimentos</v>
      </c>
      <c r="C56" s="72"/>
      <c r="D56" s="72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</row>
    <row r="57" spans="2:24" ht="5.0999999999999996" customHeight="1" x14ac:dyDescent="0.25">
      <c r="B57" s="4"/>
      <c r="C57" s="4"/>
      <c r="D57" s="4"/>
      <c r="E57" s="4"/>
      <c r="F57" s="4"/>
      <c r="G57" s="4"/>
      <c r="H57" s="4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ht="12" customHeight="1" x14ac:dyDescent="0.25">
      <c r="B58" s="10"/>
      <c r="C58" s="71" t="s">
        <v>104</v>
      </c>
      <c r="D58" s="10"/>
      <c r="E58" s="43" t="s">
        <v>105</v>
      </c>
      <c r="F58" s="43" t="s">
        <v>106</v>
      </c>
      <c r="G58" s="43" t="s">
        <v>107</v>
      </c>
      <c r="H58" s="4"/>
      <c r="J58" s="6" t="s">
        <v>116</v>
      </c>
      <c r="K58" s="6"/>
      <c r="L58" s="6"/>
      <c r="M58" s="6"/>
      <c r="N58" s="6"/>
      <c r="O58" s="6"/>
      <c r="P58" s="241"/>
      <c r="Q58" s="241"/>
      <c r="R58" s="241"/>
      <c r="S58" s="241"/>
      <c r="T58" s="241"/>
      <c r="U58" s="6"/>
      <c r="V58" s="6"/>
      <c r="W58" s="6"/>
      <c r="X58" s="6"/>
    </row>
    <row r="59" spans="2:24" x14ac:dyDescent="0.25">
      <c r="B59" s="40">
        <f>+'Base de Dados'!F21</f>
        <v>0</v>
      </c>
      <c r="C59" s="69" t="str">
        <f>+'Base de Dados'!G22</f>
        <v>Reserva de Emergência</v>
      </c>
      <c r="D59" s="69"/>
      <c r="E59" s="120">
        <f>IFERROR(VLOOKUP(C59,Orçamento!$C$58:$P$65,3,0),0)</f>
        <v>350</v>
      </c>
      <c r="F59" s="120">
        <f t="shared" ref="F59:F66" si="7">SUMIF($M$71:$N$371,C59,$P$71:$Q$371)</f>
        <v>0</v>
      </c>
      <c r="G59" s="120">
        <f>+F59-E59</f>
        <v>-350</v>
      </c>
      <c r="H59" s="4"/>
      <c r="J59" s="6" t="s">
        <v>105</v>
      </c>
      <c r="K59" s="30" t="s">
        <v>106</v>
      </c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x14ac:dyDescent="0.25">
      <c r="B60" s="46">
        <f>+'Base de Dados'!F22</f>
        <v>0</v>
      </c>
      <c r="C60" s="10" t="str">
        <f>+'Base de Dados'!G23</f>
        <v>Previdência</v>
      </c>
      <c r="D60" s="10"/>
      <c r="E60" s="121">
        <f>IFERROR(VLOOKUP(C60,Orçamento!$C$58:$P$65,3,0),0)</f>
        <v>230</v>
      </c>
      <c r="F60" s="121">
        <f t="shared" si="7"/>
        <v>400</v>
      </c>
      <c r="G60" s="120">
        <f t="shared" ref="G60:G66" si="8">+F60-E60</f>
        <v>170</v>
      </c>
      <c r="H60" s="4"/>
      <c r="J60" s="114">
        <f>SUM(E59:E66)</f>
        <v>2650</v>
      </c>
      <c r="K60" s="197">
        <f>SUM(F59:F66)</f>
        <v>1040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x14ac:dyDescent="0.25">
      <c r="B61" s="46">
        <f>+'Base de Dados'!F23</f>
        <v>0</v>
      </c>
      <c r="C61" s="52" t="str">
        <f>+'Base de Dados'!G24</f>
        <v>Ações</v>
      </c>
      <c r="D61" s="52"/>
      <c r="E61" s="120">
        <f>IFERROR(VLOOKUP(C61,Orçamento!$C$58:$P$65,3,0),0)</f>
        <v>220</v>
      </c>
      <c r="F61" s="120">
        <f t="shared" si="7"/>
        <v>0</v>
      </c>
      <c r="G61" s="120">
        <f t="shared" si="8"/>
        <v>-220</v>
      </c>
      <c r="H61" s="4"/>
      <c r="J61" s="238" t="str">
        <f>REPT("|",J62*220)</f>
        <v>||||||||||||||||||||||||||||||||||||||||||||||||||||||||||||||||||||||||||||||||||||||</v>
      </c>
      <c r="K61" s="238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x14ac:dyDescent="0.25">
      <c r="B62" s="46">
        <f>+'Base de Dados'!F24</f>
        <v>0</v>
      </c>
      <c r="C62" s="10" t="str">
        <f>+'Base de Dados'!G25</f>
        <v>Fundos Imobiliários</v>
      </c>
      <c r="D62" s="10"/>
      <c r="E62" s="121">
        <f>IFERROR(VLOOKUP(C62,Orçamento!$C$58:$P$65,3,0),0)</f>
        <v>390</v>
      </c>
      <c r="F62" s="121">
        <f t="shared" si="7"/>
        <v>0</v>
      </c>
      <c r="G62" s="120">
        <f t="shared" si="8"/>
        <v>-390</v>
      </c>
      <c r="H62" s="4"/>
      <c r="J62" s="198">
        <f>+K60/J60</f>
        <v>0.39245283018867927</v>
      </c>
      <c r="K62" s="9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2:24" x14ac:dyDescent="0.25">
      <c r="B63" s="46">
        <f>+'Base de Dados'!F25</f>
        <v>0</v>
      </c>
      <c r="C63" s="52" t="str">
        <f>+'Base de Dados'!G26</f>
        <v>Renda Fixa</v>
      </c>
      <c r="D63" s="52"/>
      <c r="E63" s="120">
        <f>IFERROR(VLOOKUP(C63,Orçamento!$C$58:$P$65,3,0),0)</f>
        <v>290</v>
      </c>
      <c r="F63" s="120">
        <f t="shared" si="7"/>
        <v>100</v>
      </c>
      <c r="G63" s="120">
        <f t="shared" si="8"/>
        <v>-190</v>
      </c>
      <c r="H63" s="4"/>
      <c r="J63" s="239">
        <f>+J60-K60</f>
        <v>1610</v>
      </c>
      <c r="K63" s="239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2:24" x14ac:dyDescent="0.25">
      <c r="B64" s="46">
        <f>+'Base de Dados'!F26</f>
        <v>0</v>
      </c>
      <c r="C64" s="10" t="str">
        <f>+'Base de Dados'!G27</f>
        <v>CDB Bradesco</v>
      </c>
      <c r="D64" s="10"/>
      <c r="E64" s="121">
        <f>IFERROR(VLOOKUP(C64,Orçamento!$C$58:$P$65,3,0),0)</f>
        <v>250</v>
      </c>
      <c r="F64" s="121">
        <f t="shared" si="7"/>
        <v>440</v>
      </c>
      <c r="G64" s="120">
        <f t="shared" si="8"/>
        <v>190</v>
      </c>
      <c r="H64" s="4"/>
      <c r="J64" s="240"/>
      <c r="K64" s="240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2:57" x14ac:dyDescent="0.25">
      <c r="B65" s="65">
        <f>+'Base de Dados'!F27</f>
        <v>0</v>
      </c>
      <c r="C65" s="52" t="str">
        <f>+'Base de Dados'!G28</f>
        <v>CDB Itaú</v>
      </c>
      <c r="D65" s="52"/>
      <c r="E65" s="120">
        <f>IFERROR(VLOOKUP(C65,Orçamento!$C$58:$P$65,3,0),0)</f>
        <v>530</v>
      </c>
      <c r="F65" s="120">
        <f t="shared" si="7"/>
        <v>0</v>
      </c>
      <c r="G65" s="120">
        <f t="shared" si="8"/>
        <v>-530</v>
      </c>
      <c r="H65" s="4"/>
      <c r="J65" s="241" t="str">
        <f>_xlfn.CONCAT(T6," ","neste mês")</f>
        <v>Abaixo da Meta neste mês</v>
      </c>
      <c r="K65" s="241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2:57" x14ac:dyDescent="0.25">
      <c r="B66" s="65">
        <f>+'Base de Dados'!F28</f>
        <v>0</v>
      </c>
      <c r="C66" s="52" t="str">
        <f>+'Base de Dados'!G29</f>
        <v>Imóveis</v>
      </c>
      <c r="D66" s="52"/>
      <c r="E66" s="120">
        <f>IFERROR(VLOOKUP(C66,Orçamento!$C$58:$P$65,3,0),0)</f>
        <v>390</v>
      </c>
      <c r="F66" s="120">
        <f t="shared" si="7"/>
        <v>100</v>
      </c>
      <c r="G66" s="120">
        <f t="shared" si="8"/>
        <v>-290</v>
      </c>
      <c r="H66" s="4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2:57" ht="5.0999999999999996" customHeight="1" x14ac:dyDescent="0.25">
      <c r="B67" s="10"/>
      <c r="C67" s="10"/>
      <c r="D67" s="10"/>
      <c r="E67" s="79">
        <f>SUM(E59:E66)</f>
        <v>2650</v>
      </c>
      <c r="F67" s="79">
        <f>SUM(F59:F66)</f>
        <v>1040</v>
      </c>
      <c r="G67" s="68"/>
      <c r="H67" s="4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2:57" x14ac:dyDescent="0.25">
      <c r="E68" s="80"/>
    </row>
    <row r="69" spans="2:57" x14ac:dyDescent="0.25">
      <c r="B69" s="4"/>
      <c r="C69" s="252" t="s">
        <v>117</v>
      </c>
      <c r="D69" s="252"/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  <c r="X69" s="4"/>
    </row>
    <row r="70" spans="2:57" x14ac:dyDescent="0.25">
      <c r="B70" s="4"/>
      <c r="C70" s="125" t="s">
        <v>118</v>
      </c>
      <c r="D70" s="125"/>
      <c r="E70" s="237" t="s">
        <v>119</v>
      </c>
      <c r="F70" s="237"/>
      <c r="G70" s="237"/>
      <c r="H70" s="237"/>
      <c r="I70" s="125"/>
      <c r="J70" s="237" t="s">
        <v>80</v>
      </c>
      <c r="K70" s="237"/>
      <c r="L70" s="125"/>
      <c r="M70" s="237" t="s">
        <v>104</v>
      </c>
      <c r="N70" s="237"/>
      <c r="O70" s="125"/>
      <c r="P70" s="237" t="s">
        <v>120</v>
      </c>
      <c r="Q70" s="237"/>
      <c r="R70" s="125"/>
      <c r="S70" s="237" t="s">
        <v>121</v>
      </c>
      <c r="T70" s="237"/>
      <c r="U70" s="237"/>
      <c r="V70" s="237"/>
      <c r="W70" s="237"/>
      <c r="X70" s="4"/>
      <c r="AX70" s="101" t="s">
        <v>7</v>
      </c>
      <c r="AY70" s="101"/>
      <c r="AZ70" s="101"/>
      <c r="BA70" s="101"/>
      <c r="BB70" s="101"/>
      <c r="BC70" s="101" t="str">
        <f>+'Base de Dados'!C19</f>
        <v>Despesas</v>
      </c>
      <c r="BD70" s="101" t="str">
        <f>+'Base de Dados'!G6</f>
        <v>Dívidas</v>
      </c>
      <c r="BE70" s="101" t="str">
        <f>+'Base de Dados'!G19</f>
        <v>Investimentos</v>
      </c>
    </row>
    <row r="71" spans="2:57" ht="14.4" thickBot="1" x14ac:dyDescent="0.3">
      <c r="B71" s="4"/>
      <c r="C71" s="128">
        <v>45298</v>
      </c>
      <c r="D71" s="127"/>
      <c r="E71" s="251"/>
      <c r="F71" s="251"/>
      <c r="G71" s="251"/>
      <c r="H71" s="251"/>
      <c r="I71" s="127"/>
      <c r="J71" s="251" t="s">
        <v>15</v>
      </c>
      <c r="K71" s="251"/>
      <c r="L71" s="127"/>
      <c r="M71" s="251" t="s">
        <v>8</v>
      </c>
      <c r="N71" s="251"/>
      <c r="O71" s="126"/>
      <c r="P71" s="249">
        <v>10000</v>
      </c>
      <c r="Q71" s="249"/>
      <c r="R71" s="126"/>
      <c r="S71" s="248"/>
      <c r="T71" s="248"/>
      <c r="U71" s="248"/>
      <c r="V71" s="248"/>
      <c r="W71" s="248"/>
      <c r="X71" s="7"/>
      <c r="AX71" s="105">
        <v>45292</v>
      </c>
      <c r="AZ71" s="105">
        <f>+C71</f>
        <v>45298</v>
      </c>
      <c r="BA71" s="1" t="str">
        <f>+J71</f>
        <v>Receitas</v>
      </c>
      <c r="BB71" s="106">
        <f>+P71</f>
        <v>10000</v>
      </c>
      <c r="BC71" s="1">
        <f>SUMIFS($BB$71:$BB$371,$AZ$71:$AZ$371,$AX71,$BA$71:$BA$371,"Despesas")</f>
        <v>0</v>
      </c>
      <c r="BD71" s="1">
        <f>SUMIFS($BB$71:$BB$371,$AZ$71:$AZ$371,$AX71,$BA$71:$BA$371,"Dívidas")</f>
        <v>0</v>
      </c>
      <c r="BE71" s="1">
        <f>SUMIFS($BB$71:$BB$371,$AZ$71:$AZ$371,$AX71,$BA$71:$BA$371,"Investimentos")</f>
        <v>0</v>
      </c>
    </row>
    <row r="72" spans="2:57" ht="14.4" thickBot="1" x14ac:dyDescent="0.3">
      <c r="B72" s="4"/>
      <c r="C72" s="128">
        <v>45299</v>
      </c>
      <c r="D72" s="132"/>
      <c r="E72" s="235"/>
      <c r="F72" s="250"/>
      <c r="G72" s="250"/>
      <c r="H72" s="236"/>
      <c r="I72" s="130"/>
      <c r="J72" s="235" t="s">
        <v>15</v>
      </c>
      <c r="K72" s="236"/>
      <c r="L72" s="130"/>
      <c r="M72" s="235" t="s">
        <v>9</v>
      </c>
      <c r="N72" s="236"/>
      <c r="O72" s="129"/>
      <c r="P72" s="246">
        <v>3500</v>
      </c>
      <c r="Q72" s="247"/>
      <c r="R72" s="129"/>
      <c r="S72" s="243"/>
      <c r="T72" s="244"/>
      <c r="U72" s="244"/>
      <c r="V72" s="244"/>
      <c r="W72" s="245"/>
      <c r="X72" s="7"/>
      <c r="AX72" s="105">
        <v>45293</v>
      </c>
      <c r="AZ72" s="105">
        <f t="shared" ref="AZ72:AZ135" si="9">+C72</f>
        <v>45299</v>
      </c>
      <c r="BA72" s="1" t="str">
        <f t="shared" ref="BA72:BA135" si="10">+J72</f>
        <v>Receitas</v>
      </c>
      <c r="BB72" s="106">
        <f t="shared" ref="BB72:BB135" si="11">+P72</f>
        <v>3500</v>
      </c>
      <c r="BC72" s="1">
        <f t="shared" ref="BC72:BC135" si="12">SUMIFS($BB$71:$BB$371,$AZ$71:$AZ$371,$AX72,$BA$71:$BA$371,"Despesas")</f>
        <v>0</v>
      </c>
      <c r="BD72" s="1">
        <f t="shared" ref="BD72:BD135" si="13">SUMIFS($BB$71:$BB$371,$AZ$71:$AZ$371,$AX72,$BA$71:$BA$371,"Dívidas")</f>
        <v>0</v>
      </c>
      <c r="BE72" s="1">
        <f t="shared" ref="BE72:BE135" si="14">SUMIFS($BB$71:$BB$371,$AZ$71:$AZ$371,$AX72,$BA$71:$BA$371,"Investimentos")</f>
        <v>0</v>
      </c>
    </row>
    <row r="73" spans="2:57" ht="14.4" thickBot="1" x14ac:dyDescent="0.3">
      <c r="B73" s="4"/>
      <c r="C73" s="128">
        <v>45300</v>
      </c>
      <c r="D73" s="132"/>
      <c r="E73" s="235"/>
      <c r="F73" s="250"/>
      <c r="G73" s="250"/>
      <c r="H73" s="236"/>
      <c r="I73" s="130"/>
      <c r="J73" s="235" t="s">
        <v>79</v>
      </c>
      <c r="K73" s="236"/>
      <c r="L73" s="130"/>
      <c r="M73" s="235" t="s">
        <v>20</v>
      </c>
      <c r="N73" s="236"/>
      <c r="O73" s="129"/>
      <c r="P73" s="246">
        <v>200</v>
      </c>
      <c r="Q73" s="247"/>
      <c r="R73" s="129"/>
      <c r="S73" s="243"/>
      <c r="T73" s="244"/>
      <c r="U73" s="244"/>
      <c r="V73" s="244"/>
      <c r="W73" s="245"/>
      <c r="X73" s="7"/>
      <c r="AX73" s="105">
        <v>45294</v>
      </c>
      <c r="AZ73" s="105">
        <f t="shared" si="9"/>
        <v>45300</v>
      </c>
      <c r="BA73" s="1" t="str">
        <f t="shared" si="10"/>
        <v>Despesas</v>
      </c>
      <c r="BB73" s="106">
        <f t="shared" si="11"/>
        <v>200</v>
      </c>
      <c r="BC73" s="1">
        <f t="shared" si="12"/>
        <v>0</v>
      </c>
      <c r="BD73" s="1">
        <f t="shared" si="13"/>
        <v>0</v>
      </c>
      <c r="BE73" s="1">
        <f t="shared" si="14"/>
        <v>0</v>
      </c>
    </row>
    <row r="74" spans="2:57" ht="14.4" thickBot="1" x14ac:dyDescent="0.3">
      <c r="B74" s="4"/>
      <c r="C74" s="128">
        <v>45301</v>
      </c>
      <c r="D74" s="132"/>
      <c r="E74" s="235"/>
      <c r="F74" s="250"/>
      <c r="G74" s="250"/>
      <c r="H74" s="236"/>
      <c r="I74" s="130"/>
      <c r="J74" s="235" t="s">
        <v>34</v>
      </c>
      <c r="K74" s="236"/>
      <c r="L74" s="130"/>
      <c r="M74" s="235" t="s">
        <v>32</v>
      </c>
      <c r="N74" s="236"/>
      <c r="O74" s="129"/>
      <c r="P74" s="246">
        <v>500</v>
      </c>
      <c r="Q74" s="247"/>
      <c r="R74" s="129"/>
      <c r="S74" s="243"/>
      <c r="T74" s="244"/>
      <c r="U74" s="244"/>
      <c r="V74" s="244"/>
      <c r="W74" s="245"/>
      <c r="X74" s="7"/>
      <c r="AX74" s="105">
        <v>45295</v>
      </c>
      <c r="AZ74" s="105">
        <f t="shared" si="9"/>
        <v>45301</v>
      </c>
      <c r="BA74" s="1" t="str">
        <f t="shared" si="10"/>
        <v>Dívidas</v>
      </c>
      <c r="BB74" s="106">
        <f t="shared" si="11"/>
        <v>500</v>
      </c>
      <c r="BC74" s="1">
        <f t="shared" si="12"/>
        <v>0</v>
      </c>
      <c r="BD74" s="1">
        <f t="shared" si="13"/>
        <v>0</v>
      </c>
      <c r="BE74" s="1">
        <f t="shared" si="14"/>
        <v>0</v>
      </c>
    </row>
    <row r="75" spans="2:57" ht="14.4" thickBot="1" x14ac:dyDescent="0.3">
      <c r="B75" s="4"/>
      <c r="C75" s="128">
        <v>45302</v>
      </c>
      <c r="D75" s="132"/>
      <c r="E75" s="235"/>
      <c r="F75" s="250"/>
      <c r="G75" s="250"/>
      <c r="H75" s="236"/>
      <c r="I75" s="130"/>
      <c r="J75" s="235" t="s">
        <v>40</v>
      </c>
      <c r="K75" s="236"/>
      <c r="L75" s="130"/>
      <c r="M75" s="235" t="s">
        <v>43</v>
      </c>
      <c r="N75" s="236"/>
      <c r="O75" s="129"/>
      <c r="P75" s="246">
        <v>400</v>
      </c>
      <c r="Q75" s="247"/>
      <c r="R75" s="129"/>
      <c r="S75" s="243"/>
      <c r="T75" s="244"/>
      <c r="U75" s="244"/>
      <c r="V75" s="244"/>
      <c r="W75" s="245"/>
      <c r="X75" s="7"/>
      <c r="AX75" s="105">
        <v>45296</v>
      </c>
      <c r="AZ75" s="105">
        <f t="shared" si="9"/>
        <v>45302</v>
      </c>
      <c r="BA75" s="1" t="str">
        <f t="shared" si="10"/>
        <v>Investimentos</v>
      </c>
      <c r="BB75" s="106">
        <f t="shared" si="11"/>
        <v>400</v>
      </c>
      <c r="BC75" s="1">
        <f t="shared" si="12"/>
        <v>0</v>
      </c>
      <c r="BD75" s="1">
        <f t="shared" si="13"/>
        <v>0</v>
      </c>
      <c r="BE75" s="1">
        <f t="shared" si="14"/>
        <v>0</v>
      </c>
    </row>
    <row r="76" spans="2:57" ht="14.4" thickBot="1" x14ac:dyDescent="0.3">
      <c r="B76" s="4"/>
      <c r="C76" s="128">
        <v>45303</v>
      </c>
      <c r="D76" s="132"/>
      <c r="E76" s="235"/>
      <c r="F76" s="250"/>
      <c r="G76" s="250"/>
      <c r="H76" s="236"/>
      <c r="I76" s="130"/>
      <c r="J76" s="235" t="s">
        <v>15</v>
      </c>
      <c r="K76" s="236"/>
      <c r="L76" s="130"/>
      <c r="M76" s="235" t="s">
        <v>10</v>
      </c>
      <c r="N76" s="236"/>
      <c r="O76" s="129"/>
      <c r="P76" s="246">
        <v>50</v>
      </c>
      <c r="Q76" s="247"/>
      <c r="R76" s="129"/>
      <c r="S76" s="243"/>
      <c r="T76" s="244"/>
      <c r="U76" s="244"/>
      <c r="V76" s="244"/>
      <c r="W76" s="245"/>
      <c r="X76" s="7"/>
      <c r="AX76" s="105">
        <v>45297</v>
      </c>
      <c r="AZ76" s="105">
        <f t="shared" si="9"/>
        <v>45303</v>
      </c>
      <c r="BA76" s="1" t="str">
        <f t="shared" si="10"/>
        <v>Receitas</v>
      </c>
      <c r="BB76" s="106">
        <f t="shared" si="11"/>
        <v>50</v>
      </c>
      <c r="BC76" s="1">
        <f t="shared" si="12"/>
        <v>0</v>
      </c>
      <c r="BD76" s="1">
        <f t="shared" si="13"/>
        <v>0</v>
      </c>
      <c r="BE76" s="1">
        <f t="shared" si="14"/>
        <v>0</v>
      </c>
    </row>
    <row r="77" spans="2:57" ht="14.4" thickBot="1" x14ac:dyDescent="0.3">
      <c r="B77" s="4"/>
      <c r="C77" s="128">
        <v>45304</v>
      </c>
      <c r="D77" s="132"/>
      <c r="E77" s="235"/>
      <c r="F77" s="250"/>
      <c r="G77" s="250"/>
      <c r="H77" s="236"/>
      <c r="I77" s="130"/>
      <c r="J77" s="235" t="s">
        <v>79</v>
      </c>
      <c r="K77" s="236"/>
      <c r="L77" s="130"/>
      <c r="M77" s="235" t="s">
        <v>21</v>
      </c>
      <c r="N77" s="236"/>
      <c r="O77" s="129"/>
      <c r="P77" s="246">
        <v>600</v>
      </c>
      <c r="Q77" s="247"/>
      <c r="R77" s="129"/>
      <c r="S77" s="243"/>
      <c r="T77" s="244"/>
      <c r="U77" s="244"/>
      <c r="V77" s="244"/>
      <c r="W77" s="245"/>
      <c r="X77" s="7"/>
      <c r="AX77" s="105">
        <v>45298</v>
      </c>
      <c r="AZ77" s="105">
        <f t="shared" si="9"/>
        <v>45304</v>
      </c>
      <c r="BA77" s="1" t="str">
        <f t="shared" si="10"/>
        <v>Despesas</v>
      </c>
      <c r="BB77" s="106">
        <f t="shared" si="11"/>
        <v>600</v>
      </c>
      <c r="BC77" s="1">
        <f t="shared" si="12"/>
        <v>0</v>
      </c>
      <c r="BD77" s="1">
        <f t="shared" si="13"/>
        <v>0</v>
      </c>
      <c r="BE77" s="1">
        <f t="shared" si="14"/>
        <v>0</v>
      </c>
    </row>
    <row r="78" spans="2:57" ht="14.4" thickBot="1" x14ac:dyDescent="0.3">
      <c r="B78" s="4"/>
      <c r="C78" s="128">
        <v>45305</v>
      </c>
      <c r="D78" s="132"/>
      <c r="E78" s="235"/>
      <c r="F78" s="250"/>
      <c r="G78" s="250"/>
      <c r="H78" s="236"/>
      <c r="I78" s="130"/>
      <c r="J78" s="235" t="s">
        <v>40</v>
      </c>
      <c r="K78" s="236"/>
      <c r="L78" s="130"/>
      <c r="M78" s="235" t="s">
        <v>46</v>
      </c>
      <c r="N78" s="236"/>
      <c r="O78" s="129"/>
      <c r="P78" s="246">
        <v>100</v>
      </c>
      <c r="Q78" s="247"/>
      <c r="R78" s="129"/>
      <c r="S78" s="243"/>
      <c r="T78" s="244"/>
      <c r="U78" s="244"/>
      <c r="V78" s="244"/>
      <c r="W78" s="245"/>
      <c r="X78" s="7"/>
      <c r="AX78" s="105">
        <v>45299</v>
      </c>
      <c r="AZ78" s="105">
        <f t="shared" si="9"/>
        <v>45305</v>
      </c>
      <c r="BA78" s="1" t="str">
        <f t="shared" si="10"/>
        <v>Investimentos</v>
      </c>
      <c r="BB78" s="106">
        <f t="shared" si="11"/>
        <v>100</v>
      </c>
      <c r="BC78" s="1">
        <f t="shared" si="12"/>
        <v>0</v>
      </c>
      <c r="BD78" s="1">
        <f t="shared" si="13"/>
        <v>0</v>
      </c>
      <c r="BE78" s="1">
        <f t="shared" si="14"/>
        <v>0</v>
      </c>
    </row>
    <row r="79" spans="2:57" ht="14.4" thickBot="1" x14ac:dyDescent="0.3">
      <c r="B79" s="4"/>
      <c r="C79" s="128">
        <v>45306</v>
      </c>
      <c r="D79" s="132"/>
      <c r="E79" s="235"/>
      <c r="F79" s="250"/>
      <c r="G79" s="250"/>
      <c r="H79" s="236"/>
      <c r="I79" s="130"/>
      <c r="J79" s="235" t="s">
        <v>40</v>
      </c>
      <c r="K79" s="236"/>
      <c r="L79" s="130"/>
      <c r="M79" s="235" t="s">
        <v>74</v>
      </c>
      <c r="N79" s="236"/>
      <c r="O79" s="129"/>
      <c r="P79" s="246">
        <v>100</v>
      </c>
      <c r="Q79" s="247"/>
      <c r="R79" s="129"/>
      <c r="S79" s="243"/>
      <c r="T79" s="244"/>
      <c r="U79" s="244"/>
      <c r="V79" s="244"/>
      <c r="W79" s="245"/>
      <c r="X79" s="7"/>
      <c r="AX79" s="105">
        <v>45300</v>
      </c>
      <c r="AZ79" s="105">
        <f t="shared" si="9"/>
        <v>45306</v>
      </c>
      <c r="BA79" s="1" t="str">
        <f t="shared" si="10"/>
        <v>Investimentos</v>
      </c>
      <c r="BB79" s="106">
        <f t="shared" si="11"/>
        <v>100</v>
      </c>
      <c r="BC79" s="1">
        <f t="shared" si="12"/>
        <v>200</v>
      </c>
      <c r="BD79" s="1">
        <f t="shared" si="13"/>
        <v>0</v>
      </c>
      <c r="BE79" s="1">
        <f t="shared" si="14"/>
        <v>0</v>
      </c>
    </row>
    <row r="80" spans="2:57" ht="14.4" thickBot="1" x14ac:dyDescent="0.3">
      <c r="B80" s="4"/>
      <c r="C80" s="128">
        <v>45307</v>
      </c>
      <c r="D80" s="132"/>
      <c r="E80" s="235"/>
      <c r="F80" s="250"/>
      <c r="G80" s="250"/>
      <c r="H80" s="236"/>
      <c r="I80" s="130"/>
      <c r="J80" s="235" t="s">
        <v>15</v>
      </c>
      <c r="K80" s="236"/>
      <c r="L80" s="130"/>
      <c r="M80" s="235" t="s">
        <v>10</v>
      </c>
      <c r="N80" s="236"/>
      <c r="O80" s="129"/>
      <c r="P80" s="246">
        <v>200</v>
      </c>
      <c r="Q80" s="247"/>
      <c r="R80" s="129"/>
      <c r="S80" s="243"/>
      <c r="T80" s="244"/>
      <c r="U80" s="244"/>
      <c r="V80" s="244"/>
      <c r="W80" s="245"/>
      <c r="X80" s="7"/>
      <c r="AX80" s="105">
        <v>45301</v>
      </c>
      <c r="AZ80" s="105">
        <f t="shared" si="9"/>
        <v>45307</v>
      </c>
      <c r="BA80" s="1" t="str">
        <f t="shared" si="10"/>
        <v>Receitas</v>
      </c>
      <c r="BB80" s="106">
        <f t="shared" si="11"/>
        <v>200</v>
      </c>
      <c r="BC80" s="1">
        <f t="shared" si="12"/>
        <v>0</v>
      </c>
      <c r="BD80" s="1">
        <f t="shared" si="13"/>
        <v>500</v>
      </c>
      <c r="BE80" s="1">
        <f t="shared" si="14"/>
        <v>0</v>
      </c>
    </row>
    <row r="81" spans="2:57" ht="14.4" thickBot="1" x14ac:dyDescent="0.3">
      <c r="B81" s="4"/>
      <c r="C81" s="128">
        <v>45308</v>
      </c>
      <c r="D81" s="132"/>
      <c r="E81" s="235"/>
      <c r="F81" s="250"/>
      <c r="G81" s="250"/>
      <c r="H81" s="236"/>
      <c r="I81" s="130"/>
      <c r="J81" s="235" t="s">
        <v>79</v>
      </c>
      <c r="K81" s="236"/>
      <c r="L81" s="130"/>
      <c r="M81" s="235" t="s">
        <v>25</v>
      </c>
      <c r="N81" s="236"/>
      <c r="O81" s="129"/>
      <c r="P81" s="246">
        <v>500</v>
      </c>
      <c r="Q81" s="247"/>
      <c r="R81" s="129"/>
      <c r="S81" s="243"/>
      <c r="T81" s="244"/>
      <c r="U81" s="244"/>
      <c r="V81" s="244"/>
      <c r="W81" s="245"/>
      <c r="X81" s="7"/>
      <c r="AX81" s="105">
        <v>45302</v>
      </c>
      <c r="AZ81" s="105">
        <f t="shared" si="9"/>
        <v>45308</v>
      </c>
      <c r="BA81" s="1" t="str">
        <f t="shared" si="10"/>
        <v>Despesas</v>
      </c>
      <c r="BB81" s="106">
        <f t="shared" si="11"/>
        <v>500</v>
      </c>
      <c r="BC81" s="1">
        <f t="shared" si="12"/>
        <v>0</v>
      </c>
      <c r="BD81" s="1">
        <f t="shared" si="13"/>
        <v>0</v>
      </c>
      <c r="BE81" s="1">
        <f t="shared" si="14"/>
        <v>400</v>
      </c>
    </row>
    <row r="82" spans="2:57" ht="14.4" thickBot="1" x14ac:dyDescent="0.3">
      <c r="B82" s="4"/>
      <c r="C82" s="128">
        <v>45309</v>
      </c>
      <c r="D82" s="132"/>
      <c r="E82" s="235"/>
      <c r="F82" s="250"/>
      <c r="G82" s="250"/>
      <c r="H82" s="236"/>
      <c r="I82" s="130"/>
      <c r="J82" s="235" t="s">
        <v>79</v>
      </c>
      <c r="K82" s="236"/>
      <c r="L82" s="130"/>
      <c r="M82" s="235" t="s">
        <v>26</v>
      </c>
      <c r="N82" s="236"/>
      <c r="O82" s="129"/>
      <c r="P82" s="246">
        <v>1000</v>
      </c>
      <c r="Q82" s="247"/>
      <c r="R82" s="129"/>
      <c r="S82" s="243"/>
      <c r="T82" s="244"/>
      <c r="U82" s="244"/>
      <c r="V82" s="244"/>
      <c r="W82" s="245"/>
      <c r="X82" s="7"/>
      <c r="AX82" s="105">
        <v>45303</v>
      </c>
      <c r="AZ82" s="105">
        <f t="shared" si="9"/>
        <v>45309</v>
      </c>
      <c r="BA82" s="1" t="str">
        <f t="shared" si="10"/>
        <v>Despesas</v>
      </c>
      <c r="BB82" s="106">
        <f t="shared" si="11"/>
        <v>1000</v>
      </c>
      <c r="BC82" s="1">
        <f t="shared" si="12"/>
        <v>0</v>
      </c>
      <c r="BD82" s="1">
        <f t="shared" si="13"/>
        <v>0</v>
      </c>
      <c r="BE82" s="1">
        <f t="shared" si="14"/>
        <v>0</v>
      </c>
    </row>
    <row r="83" spans="2:57" ht="14.4" thickBot="1" x14ac:dyDescent="0.3">
      <c r="B83" s="4"/>
      <c r="C83" s="128">
        <v>45310</v>
      </c>
      <c r="D83" s="132"/>
      <c r="E83" s="235"/>
      <c r="F83" s="250"/>
      <c r="G83" s="250"/>
      <c r="H83" s="236"/>
      <c r="I83" s="130"/>
      <c r="J83" s="235" t="s">
        <v>79</v>
      </c>
      <c r="K83" s="236"/>
      <c r="L83" s="130"/>
      <c r="M83" s="235" t="s">
        <v>29</v>
      </c>
      <c r="N83" s="236"/>
      <c r="O83" s="129"/>
      <c r="P83" s="246">
        <v>300</v>
      </c>
      <c r="Q83" s="247"/>
      <c r="R83" s="129"/>
      <c r="S83" s="243"/>
      <c r="T83" s="244"/>
      <c r="U83" s="244"/>
      <c r="V83" s="244"/>
      <c r="W83" s="245"/>
      <c r="X83" s="7"/>
      <c r="AX83" s="105">
        <v>45304</v>
      </c>
      <c r="AZ83" s="105">
        <f t="shared" si="9"/>
        <v>45310</v>
      </c>
      <c r="BA83" s="1" t="str">
        <f t="shared" si="10"/>
        <v>Despesas</v>
      </c>
      <c r="BB83" s="106">
        <f t="shared" si="11"/>
        <v>300</v>
      </c>
      <c r="BC83" s="1">
        <f t="shared" si="12"/>
        <v>600</v>
      </c>
      <c r="BD83" s="1">
        <f t="shared" si="13"/>
        <v>0</v>
      </c>
      <c r="BE83" s="1">
        <f t="shared" si="14"/>
        <v>0</v>
      </c>
    </row>
    <row r="84" spans="2:57" ht="14.4" thickBot="1" x14ac:dyDescent="0.3">
      <c r="B84" s="4"/>
      <c r="C84" s="128">
        <v>45311</v>
      </c>
      <c r="D84" s="132"/>
      <c r="E84" s="235"/>
      <c r="F84" s="250"/>
      <c r="G84" s="250"/>
      <c r="H84" s="236"/>
      <c r="I84" s="130"/>
      <c r="J84" s="235" t="s">
        <v>34</v>
      </c>
      <c r="K84" s="236"/>
      <c r="L84" s="130"/>
      <c r="M84" s="235" t="s">
        <v>38</v>
      </c>
      <c r="N84" s="236"/>
      <c r="O84" s="129"/>
      <c r="P84" s="246">
        <v>300</v>
      </c>
      <c r="Q84" s="247"/>
      <c r="R84" s="129"/>
      <c r="S84" s="243"/>
      <c r="T84" s="244"/>
      <c r="U84" s="244"/>
      <c r="V84" s="244"/>
      <c r="W84" s="245"/>
      <c r="X84" s="7"/>
      <c r="AX84" s="105">
        <v>45305</v>
      </c>
      <c r="AZ84" s="105">
        <f t="shared" si="9"/>
        <v>45311</v>
      </c>
      <c r="BA84" s="1" t="str">
        <f t="shared" si="10"/>
        <v>Dívidas</v>
      </c>
      <c r="BB84" s="106">
        <f t="shared" si="11"/>
        <v>300</v>
      </c>
      <c r="BC84" s="1">
        <f t="shared" si="12"/>
        <v>0</v>
      </c>
      <c r="BD84" s="1">
        <f t="shared" si="13"/>
        <v>0</v>
      </c>
      <c r="BE84" s="1">
        <f t="shared" si="14"/>
        <v>100</v>
      </c>
    </row>
    <row r="85" spans="2:57" ht="14.4" thickBot="1" x14ac:dyDescent="0.3">
      <c r="B85" s="4"/>
      <c r="C85" s="128">
        <v>45312</v>
      </c>
      <c r="D85" s="132"/>
      <c r="E85" s="235"/>
      <c r="F85" s="250"/>
      <c r="G85" s="250"/>
      <c r="H85" s="236"/>
      <c r="I85" s="130"/>
      <c r="J85" s="235" t="s">
        <v>15</v>
      </c>
      <c r="K85" s="236"/>
      <c r="L85" s="130"/>
      <c r="M85" s="235" t="s">
        <v>14</v>
      </c>
      <c r="N85" s="236"/>
      <c r="O85" s="129"/>
      <c r="P85" s="246">
        <v>800</v>
      </c>
      <c r="Q85" s="247"/>
      <c r="R85" s="129"/>
      <c r="S85" s="243"/>
      <c r="T85" s="244"/>
      <c r="U85" s="244"/>
      <c r="V85" s="244"/>
      <c r="W85" s="245"/>
      <c r="X85" s="7"/>
      <c r="AX85" s="105">
        <v>45306</v>
      </c>
      <c r="AZ85" s="105">
        <f t="shared" si="9"/>
        <v>45312</v>
      </c>
      <c r="BA85" s="1" t="str">
        <f t="shared" si="10"/>
        <v>Receitas</v>
      </c>
      <c r="BB85" s="106">
        <f t="shared" si="11"/>
        <v>800</v>
      </c>
      <c r="BC85" s="1">
        <f t="shared" si="12"/>
        <v>0</v>
      </c>
      <c r="BD85" s="1">
        <f t="shared" si="13"/>
        <v>0</v>
      </c>
      <c r="BE85" s="1">
        <f t="shared" si="14"/>
        <v>100</v>
      </c>
    </row>
    <row r="86" spans="2:57" ht="14.4" thickBot="1" x14ac:dyDescent="0.3">
      <c r="B86" s="4"/>
      <c r="C86" s="128">
        <v>45313</v>
      </c>
      <c r="D86" s="132"/>
      <c r="E86" s="235"/>
      <c r="F86" s="250"/>
      <c r="G86" s="250"/>
      <c r="H86" s="236"/>
      <c r="I86" s="130"/>
      <c r="J86" s="235" t="s">
        <v>79</v>
      </c>
      <c r="K86" s="236"/>
      <c r="L86" s="130"/>
      <c r="M86" s="235" t="s">
        <v>28</v>
      </c>
      <c r="N86" s="236"/>
      <c r="O86" s="129"/>
      <c r="P86" s="246">
        <v>20</v>
      </c>
      <c r="Q86" s="247"/>
      <c r="R86" s="129"/>
      <c r="S86" s="243"/>
      <c r="T86" s="244"/>
      <c r="U86" s="244"/>
      <c r="V86" s="244"/>
      <c r="W86" s="245"/>
      <c r="X86" s="7"/>
      <c r="AX86" s="105">
        <v>45307</v>
      </c>
      <c r="AZ86" s="105">
        <f t="shared" si="9"/>
        <v>45313</v>
      </c>
      <c r="BA86" s="1" t="str">
        <f t="shared" si="10"/>
        <v>Despesas</v>
      </c>
      <c r="BB86" s="106">
        <f t="shared" si="11"/>
        <v>20</v>
      </c>
      <c r="BC86" s="1">
        <f t="shared" si="12"/>
        <v>0</v>
      </c>
      <c r="BD86" s="1">
        <f t="shared" si="13"/>
        <v>0</v>
      </c>
      <c r="BE86" s="1">
        <f t="shared" si="14"/>
        <v>0</v>
      </c>
    </row>
    <row r="87" spans="2:57" ht="14.4" thickBot="1" x14ac:dyDescent="0.3">
      <c r="B87" s="4"/>
      <c r="C87" s="128">
        <v>45314</v>
      </c>
      <c r="D87" s="132"/>
      <c r="E87" s="235"/>
      <c r="F87" s="250"/>
      <c r="G87" s="250"/>
      <c r="H87" s="236"/>
      <c r="I87" s="130"/>
      <c r="J87" s="235" t="s">
        <v>15</v>
      </c>
      <c r="K87" s="236"/>
      <c r="L87" s="130"/>
      <c r="M87" s="235" t="s">
        <v>14</v>
      </c>
      <c r="N87" s="236"/>
      <c r="O87" s="129"/>
      <c r="P87" s="246">
        <v>600</v>
      </c>
      <c r="Q87" s="247"/>
      <c r="R87" s="129"/>
      <c r="S87" s="243"/>
      <c r="T87" s="244"/>
      <c r="U87" s="244"/>
      <c r="V87" s="244"/>
      <c r="W87" s="245"/>
      <c r="X87" s="7"/>
      <c r="AX87" s="105">
        <v>45308</v>
      </c>
      <c r="AZ87" s="105">
        <f t="shared" si="9"/>
        <v>45314</v>
      </c>
      <c r="BA87" s="1" t="str">
        <f t="shared" si="10"/>
        <v>Receitas</v>
      </c>
      <c r="BB87" s="106">
        <f t="shared" si="11"/>
        <v>600</v>
      </c>
      <c r="BC87" s="1">
        <f t="shared" si="12"/>
        <v>500</v>
      </c>
      <c r="BD87" s="1">
        <f t="shared" si="13"/>
        <v>0</v>
      </c>
      <c r="BE87" s="1">
        <f t="shared" si="14"/>
        <v>0</v>
      </c>
    </row>
    <row r="88" spans="2:57" ht="14.4" thickBot="1" x14ac:dyDescent="0.3">
      <c r="B88" s="4"/>
      <c r="C88" s="128">
        <v>45315</v>
      </c>
      <c r="D88" s="132"/>
      <c r="E88" s="235"/>
      <c r="F88" s="250"/>
      <c r="G88" s="250"/>
      <c r="H88" s="236"/>
      <c r="I88" s="130"/>
      <c r="J88" s="235" t="s">
        <v>40</v>
      </c>
      <c r="K88" s="236"/>
      <c r="L88" s="130"/>
      <c r="M88" s="235" t="s">
        <v>72</v>
      </c>
      <c r="N88" s="236"/>
      <c r="O88" s="129"/>
      <c r="P88" s="246">
        <v>200</v>
      </c>
      <c r="Q88" s="247"/>
      <c r="R88" s="129"/>
      <c r="S88" s="243"/>
      <c r="T88" s="244"/>
      <c r="U88" s="244"/>
      <c r="V88" s="244"/>
      <c r="W88" s="245"/>
      <c r="X88" s="7"/>
      <c r="AX88" s="105">
        <v>45309</v>
      </c>
      <c r="AZ88" s="105">
        <f t="shared" si="9"/>
        <v>45315</v>
      </c>
      <c r="BA88" s="1" t="str">
        <f t="shared" si="10"/>
        <v>Investimentos</v>
      </c>
      <c r="BB88" s="106">
        <f t="shared" si="11"/>
        <v>200</v>
      </c>
      <c r="BC88" s="1">
        <f t="shared" si="12"/>
        <v>1000</v>
      </c>
      <c r="BD88" s="1">
        <f t="shared" si="13"/>
        <v>0</v>
      </c>
      <c r="BE88" s="1">
        <f t="shared" si="14"/>
        <v>0</v>
      </c>
    </row>
    <row r="89" spans="2:57" ht="14.4" thickBot="1" x14ac:dyDescent="0.3">
      <c r="B89" s="4"/>
      <c r="C89" s="128">
        <v>45316</v>
      </c>
      <c r="D89" s="132"/>
      <c r="E89" s="235"/>
      <c r="F89" s="250"/>
      <c r="G89" s="250"/>
      <c r="H89" s="236"/>
      <c r="I89" s="130"/>
      <c r="J89" s="235" t="s">
        <v>34</v>
      </c>
      <c r="K89" s="236"/>
      <c r="L89" s="130"/>
      <c r="M89" s="235" t="s">
        <v>33</v>
      </c>
      <c r="N89" s="236"/>
      <c r="O89" s="129"/>
      <c r="P89" s="246">
        <v>300</v>
      </c>
      <c r="Q89" s="247"/>
      <c r="R89" s="129"/>
      <c r="S89" s="243"/>
      <c r="T89" s="244"/>
      <c r="U89" s="244"/>
      <c r="V89" s="244"/>
      <c r="W89" s="245"/>
      <c r="X89" s="7"/>
      <c r="AX89" s="105">
        <v>45310</v>
      </c>
      <c r="AZ89" s="105">
        <f t="shared" si="9"/>
        <v>45316</v>
      </c>
      <c r="BA89" s="1" t="str">
        <f t="shared" si="10"/>
        <v>Dívidas</v>
      </c>
      <c r="BB89" s="106">
        <f t="shared" si="11"/>
        <v>300</v>
      </c>
      <c r="BC89" s="1">
        <f t="shared" si="12"/>
        <v>300</v>
      </c>
      <c r="BD89" s="1">
        <f t="shared" si="13"/>
        <v>0</v>
      </c>
      <c r="BE89" s="1">
        <f t="shared" si="14"/>
        <v>0</v>
      </c>
    </row>
    <row r="90" spans="2:57" ht="14.4" thickBot="1" x14ac:dyDescent="0.3">
      <c r="B90" s="4"/>
      <c r="C90" s="128">
        <v>45317</v>
      </c>
      <c r="D90" s="132"/>
      <c r="E90" s="235"/>
      <c r="F90" s="250"/>
      <c r="G90" s="250"/>
      <c r="H90" s="236"/>
      <c r="I90" s="130"/>
      <c r="J90" s="235" t="s">
        <v>79</v>
      </c>
      <c r="K90" s="236"/>
      <c r="L90" s="130"/>
      <c r="M90" s="235" t="s">
        <v>30</v>
      </c>
      <c r="N90" s="236"/>
      <c r="O90" s="129"/>
      <c r="P90" s="246">
        <v>5000</v>
      </c>
      <c r="Q90" s="247"/>
      <c r="R90" s="129"/>
      <c r="S90" s="243"/>
      <c r="T90" s="244"/>
      <c r="U90" s="244"/>
      <c r="V90" s="244"/>
      <c r="W90" s="245"/>
      <c r="X90" s="7"/>
      <c r="AX90" s="105">
        <v>45311</v>
      </c>
      <c r="AZ90" s="105">
        <f t="shared" si="9"/>
        <v>45317</v>
      </c>
      <c r="BA90" s="1" t="str">
        <f t="shared" si="10"/>
        <v>Despesas</v>
      </c>
      <c r="BB90" s="106">
        <f t="shared" si="11"/>
        <v>5000</v>
      </c>
      <c r="BC90" s="1">
        <f t="shared" si="12"/>
        <v>0</v>
      </c>
      <c r="BD90" s="1">
        <f t="shared" si="13"/>
        <v>300</v>
      </c>
      <c r="BE90" s="1">
        <f t="shared" si="14"/>
        <v>0</v>
      </c>
    </row>
    <row r="91" spans="2:57" ht="14.4" thickBot="1" x14ac:dyDescent="0.3">
      <c r="B91" s="4"/>
      <c r="C91" s="128">
        <v>45318</v>
      </c>
      <c r="D91" s="132"/>
      <c r="E91" s="235"/>
      <c r="F91" s="250"/>
      <c r="G91" s="250"/>
      <c r="H91" s="236"/>
      <c r="I91" s="130"/>
      <c r="J91" s="235" t="s">
        <v>79</v>
      </c>
      <c r="K91" s="236"/>
      <c r="L91" s="130"/>
      <c r="M91" s="235" t="s">
        <v>24</v>
      </c>
      <c r="N91" s="236"/>
      <c r="O91" s="129"/>
      <c r="P91" s="246">
        <v>95</v>
      </c>
      <c r="Q91" s="247"/>
      <c r="R91" s="129"/>
      <c r="S91" s="243"/>
      <c r="T91" s="244"/>
      <c r="U91" s="244"/>
      <c r="V91" s="244"/>
      <c r="W91" s="245"/>
      <c r="X91" s="7"/>
      <c r="AX91" s="105">
        <v>45312</v>
      </c>
      <c r="AZ91" s="105">
        <f t="shared" si="9"/>
        <v>45318</v>
      </c>
      <c r="BA91" s="1" t="str">
        <f t="shared" si="10"/>
        <v>Despesas</v>
      </c>
      <c r="BB91" s="106">
        <f t="shared" si="11"/>
        <v>95</v>
      </c>
      <c r="BC91" s="1">
        <f t="shared" si="12"/>
        <v>0</v>
      </c>
      <c r="BD91" s="1">
        <f t="shared" si="13"/>
        <v>0</v>
      </c>
      <c r="BE91" s="1">
        <f t="shared" si="14"/>
        <v>0</v>
      </c>
    </row>
    <row r="92" spans="2:57" ht="14.4" thickBot="1" x14ac:dyDescent="0.3">
      <c r="B92" s="4"/>
      <c r="C92" s="128">
        <v>45319</v>
      </c>
      <c r="D92" s="132"/>
      <c r="E92" s="235"/>
      <c r="F92" s="250"/>
      <c r="G92" s="250"/>
      <c r="H92" s="236"/>
      <c r="I92" s="130"/>
      <c r="J92" s="235" t="s">
        <v>34</v>
      </c>
      <c r="K92" s="236"/>
      <c r="L92" s="130"/>
      <c r="M92" s="235" t="s">
        <v>33</v>
      </c>
      <c r="N92" s="236"/>
      <c r="O92" s="129"/>
      <c r="P92" s="246">
        <v>600</v>
      </c>
      <c r="Q92" s="247"/>
      <c r="R92" s="129"/>
      <c r="S92" s="243"/>
      <c r="T92" s="244"/>
      <c r="U92" s="244"/>
      <c r="V92" s="244"/>
      <c r="W92" s="245"/>
      <c r="X92" s="7"/>
      <c r="AX92" s="105">
        <v>45313</v>
      </c>
      <c r="AZ92" s="105">
        <f t="shared" si="9"/>
        <v>45319</v>
      </c>
      <c r="BA92" s="1" t="str">
        <f t="shared" si="10"/>
        <v>Dívidas</v>
      </c>
      <c r="BB92" s="106">
        <f t="shared" si="11"/>
        <v>600</v>
      </c>
      <c r="BC92" s="1">
        <f t="shared" si="12"/>
        <v>20</v>
      </c>
      <c r="BD92" s="1">
        <f t="shared" si="13"/>
        <v>0</v>
      </c>
      <c r="BE92" s="1">
        <f t="shared" si="14"/>
        <v>0</v>
      </c>
    </row>
    <row r="93" spans="2:57" ht="14.4" thickBot="1" x14ac:dyDescent="0.3">
      <c r="B93" s="4"/>
      <c r="C93" s="128">
        <v>45320</v>
      </c>
      <c r="D93" s="132"/>
      <c r="E93" s="235"/>
      <c r="F93" s="250"/>
      <c r="G93" s="250"/>
      <c r="H93" s="236"/>
      <c r="I93" s="130"/>
      <c r="J93" s="235" t="s">
        <v>40</v>
      </c>
      <c r="K93" s="236"/>
      <c r="L93" s="130"/>
      <c r="M93" s="235" t="s">
        <v>72</v>
      </c>
      <c r="N93" s="236"/>
      <c r="O93" s="129"/>
      <c r="P93" s="246">
        <v>240</v>
      </c>
      <c r="Q93" s="247"/>
      <c r="R93" s="129"/>
      <c r="S93" s="243"/>
      <c r="T93" s="244"/>
      <c r="U93" s="244"/>
      <c r="V93" s="244"/>
      <c r="W93" s="245"/>
      <c r="X93" s="7"/>
      <c r="AX93" s="105">
        <v>45314</v>
      </c>
      <c r="AZ93" s="105">
        <f t="shared" si="9"/>
        <v>45320</v>
      </c>
      <c r="BA93" s="1" t="str">
        <f t="shared" si="10"/>
        <v>Investimentos</v>
      </c>
      <c r="BB93" s="106">
        <f t="shared" si="11"/>
        <v>240</v>
      </c>
      <c r="BC93" s="1">
        <f t="shared" si="12"/>
        <v>0</v>
      </c>
      <c r="BD93" s="1">
        <f t="shared" si="13"/>
        <v>0</v>
      </c>
      <c r="BE93" s="1">
        <f t="shared" si="14"/>
        <v>0</v>
      </c>
    </row>
    <row r="94" spans="2:57" ht="14.4" thickBot="1" x14ac:dyDescent="0.3">
      <c r="B94" s="4"/>
      <c r="C94" s="128">
        <v>45321</v>
      </c>
      <c r="D94" s="132"/>
      <c r="E94" s="235"/>
      <c r="F94" s="250"/>
      <c r="G94" s="250"/>
      <c r="H94" s="236"/>
      <c r="I94" s="130"/>
      <c r="J94" s="235" t="s">
        <v>79</v>
      </c>
      <c r="K94" s="236"/>
      <c r="L94" s="130"/>
      <c r="M94" s="235" t="s">
        <v>21</v>
      </c>
      <c r="N94" s="236"/>
      <c r="O94" s="129"/>
      <c r="P94" s="246">
        <v>685</v>
      </c>
      <c r="Q94" s="247"/>
      <c r="R94" s="129"/>
      <c r="S94" s="243"/>
      <c r="T94" s="244"/>
      <c r="U94" s="244"/>
      <c r="V94" s="244"/>
      <c r="W94" s="245"/>
      <c r="X94" s="7"/>
      <c r="AX94" s="105">
        <v>45315</v>
      </c>
      <c r="AZ94" s="105">
        <f t="shared" si="9"/>
        <v>45321</v>
      </c>
      <c r="BA94" s="1" t="str">
        <f t="shared" si="10"/>
        <v>Despesas</v>
      </c>
      <c r="BB94" s="106">
        <f t="shared" si="11"/>
        <v>685</v>
      </c>
      <c r="BC94" s="1">
        <f t="shared" si="12"/>
        <v>0</v>
      </c>
      <c r="BD94" s="1">
        <f t="shared" si="13"/>
        <v>0</v>
      </c>
      <c r="BE94" s="1">
        <f t="shared" si="14"/>
        <v>200</v>
      </c>
    </row>
    <row r="95" spans="2:57" ht="14.4" thickBot="1" x14ac:dyDescent="0.3">
      <c r="B95" s="4"/>
      <c r="C95" s="128">
        <v>45322</v>
      </c>
      <c r="D95" s="132"/>
      <c r="E95" s="235"/>
      <c r="F95" s="250"/>
      <c r="G95" s="250"/>
      <c r="H95" s="236"/>
      <c r="I95" s="130"/>
      <c r="J95" s="235" t="s">
        <v>79</v>
      </c>
      <c r="K95" s="236"/>
      <c r="L95" s="130"/>
      <c r="M95" s="235" t="s">
        <v>12</v>
      </c>
      <c r="N95" s="236"/>
      <c r="O95" s="129"/>
      <c r="P95" s="246">
        <v>48</v>
      </c>
      <c r="Q95" s="247"/>
      <c r="R95" s="129"/>
      <c r="S95" s="243"/>
      <c r="T95" s="244"/>
      <c r="U95" s="244"/>
      <c r="V95" s="244"/>
      <c r="W95" s="245"/>
      <c r="X95" s="7"/>
      <c r="AX95" s="105">
        <v>45316</v>
      </c>
      <c r="AZ95" s="105">
        <f t="shared" si="9"/>
        <v>45322</v>
      </c>
      <c r="BA95" s="1" t="str">
        <f t="shared" si="10"/>
        <v>Despesas</v>
      </c>
      <c r="BB95" s="106">
        <f t="shared" si="11"/>
        <v>48</v>
      </c>
      <c r="BC95" s="1">
        <f t="shared" si="12"/>
        <v>0</v>
      </c>
      <c r="BD95" s="1">
        <f t="shared" si="13"/>
        <v>300</v>
      </c>
      <c r="BE95" s="1">
        <f t="shared" si="14"/>
        <v>0</v>
      </c>
    </row>
    <row r="96" spans="2:57" ht="14.4" thickBot="1" x14ac:dyDescent="0.3">
      <c r="B96" s="4"/>
      <c r="C96" s="128">
        <v>45323</v>
      </c>
      <c r="D96" s="132"/>
      <c r="E96" s="235"/>
      <c r="F96" s="250"/>
      <c r="G96" s="250"/>
      <c r="H96" s="236"/>
      <c r="I96" s="130"/>
      <c r="J96" s="235" t="s">
        <v>15</v>
      </c>
      <c r="K96" s="236"/>
      <c r="L96" s="130"/>
      <c r="M96" s="235" t="s">
        <v>17</v>
      </c>
      <c r="N96" s="236"/>
      <c r="O96" s="129"/>
      <c r="P96" s="246">
        <v>2000</v>
      </c>
      <c r="Q96" s="247"/>
      <c r="R96" s="129"/>
      <c r="S96" s="243"/>
      <c r="T96" s="244"/>
      <c r="U96" s="244"/>
      <c r="V96" s="244"/>
      <c r="W96" s="245"/>
      <c r="X96" s="7"/>
      <c r="AX96" s="105">
        <v>45317</v>
      </c>
      <c r="AZ96" s="105">
        <f t="shared" si="9"/>
        <v>45323</v>
      </c>
      <c r="BA96" s="1" t="str">
        <f t="shared" si="10"/>
        <v>Receitas</v>
      </c>
      <c r="BB96" s="106">
        <f t="shared" si="11"/>
        <v>2000</v>
      </c>
      <c r="BC96" s="1">
        <f t="shared" si="12"/>
        <v>5000</v>
      </c>
      <c r="BD96" s="1">
        <f t="shared" si="13"/>
        <v>0</v>
      </c>
      <c r="BE96" s="1">
        <f t="shared" si="14"/>
        <v>0</v>
      </c>
    </row>
    <row r="97" spans="2:57" ht="14.4" thickBot="1" x14ac:dyDescent="0.3">
      <c r="B97" s="4"/>
      <c r="C97" s="131"/>
      <c r="D97" s="132"/>
      <c r="E97" s="235"/>
      <c r="F97" s="250"/>
      <c r="G97" s="250"/>
      <c r="H97" s="236"/>
      <c r="I97" s="130"/>
      <c r="J97" s="235"/>
      <c r="K97" s="236"/>
      <c r="L97" s="130"/>
      <c r="M97" s="235"/>
      <c r="N97" s="236"/>
      <c r="O97" s="129"/>
      <c r="P97" s="246">
        <v>0</v>
      </c>
      <c r="Q97" s="247"/>
      <c r="R97" s="129"/>
      <c r="S97" s="243"/>
      <c r="T97" s="244"/>
      <c r="U97" s="244"/>
      <c r="V97" s="244"/>
      <c r="W97" s="245"/>
      <c r="X97" s="7"/>
      <c r="AX97" s="105">
        <v>45318</v>
      </c>
      <c r="AZ97" s="105">
        <f t="shared" si="9"/>
        <v>0</v>
      </c>
      <c r="BA97" s="1">
        <f t="shared" si="10"/>
        <v>0</v>
      </c>
      <c r="BB97" s="106">
        <f t="shared" si="11"/>
        <v>0</v>
      </c>
      <c r="BC97" s="1">
        <f t="shared" si="12"/>
        <v>95</v>
      </c>
      <c r="BD97" s="1">
        <f t="shared" si="13"/>
        <v>0</v>
      </c>
      <c r="BE97" s="1">
        <f t="shared" si="14"/>
        <v>0</v>
      </c>
    </row>
    <row r="98" spans="2:57" ht="14.4" thickBot="1" x14ac:dyDescent="0.3">
      <c r="B98" s="4"/>
      <c r="C98" s="131"/>
      <c r="D98" s="132"/>
      <c r="E98" s="235"/>
      <c r="F98" s="250"/>
      <c r="G98" s="250"/>
      <c r="H98" s="236"/>
      <c r="I98" s="130"/>
      <c r="J98" s="235"/>
      <c r="K98" s="236"/>
      <c r="L98" s="130"/>
      <c r="M98" s="235"/>
      <c r="N98" s="236"/>
      <c r="O98" s="129"/>
      <c r="P98" s="246">
        <v>0</v>
      </c>
      <c r="Q98" s="247"/>
      <c r="R98" s="129"/>
      <c r="S98" s="243"/>
      <c r="T98" s="244"/>
      <c r="U98" s="244"/>
      <c r="V98" s="244"/>
      <c r="W98" s="245"/>
      <c r="X98" s="7"/>
      <c r="AX98" s="105">
        <v>45319</v>
      </c>
      <c r="AZ98" s="105">
        <f t="shared" si="9"/>
        <v>0</v>
      </c>
      <c r="BA98" s="1">
        <f t="shared" si="10"/>
        <v>0</v>
      </c>
      <c r="BB98" s="106">
        <f t="shared" si="11"/>
        <v>0</v>
      </c>
      <c r="BC98" s="1">
        <f t="shared" si="12"/>
        <v>0</v>
      </c>
      <c r="BD98" s="1">
        <f t="shared" si="13"/>
        <v>600</v>
      </c>
      <c r="BE98" s="1">
        <f t="shared" si="14"/>
        <v>0</v>
      </c>
    </row>
    <row r="99" spans="2:57" ht="14.4" thickBot="1" x14ac:dyDescent="0.3">
      <c r="B99" s="4"/>
      <c r="C99" s="131"/>
      <c r="D99" s="132"/>
      <c r="E99" s="235"/>
      <c r="F99" s="250"/>
      <c r="G99" s="250"/>
      <c r="H99" s="236"/>
      <c r="I99" s="130"/>
      <c r="J99" s="235"/>
      <c r="K99" s="236"/>
      <c r="L99" s="130"/>
      <c r="M99" s="235"/>
      <c r="N99" s="236"/>
      <c r="O99" s="129"/>
      <c r="P99" s="246">
        <v>0</v>
      </c>
      <c r="Q99" s="247"/>
      <c r="R99" s="129"/>
      <c r="S99" s="243"/>
      <c r="T99" s="244"/>
      <c r="U99" s="244"/>
      <c r="V99" s="244"/>
      <c r="W99" s="245"/>
      <c r="X99" s="7"/>
      <c r="AX99" s="105">
        <v>45320</v>
      </c>
      <c r="AZ99" s="105">
        <f t="shared" si="9"/>
        <v>0</v>
      </c>
      <c r="BA99" s="1">
        <f t="shared" si="10"/>
        <v>0</v>
      </c>
      <c r="BB99" s="106">
        <f t="shared" si="11"/>
        <v>0</v>
      </c>
      <c r="BC99" s="1">
        <f t="shared" si="12"/>
        <v>0</v>
      </c>
      <c r="BD99" s="1">
        <f t="shared" si="13"/>
        <v>0</v>
      </c>
      <c r="BE99" s="1">
        <f t="shared" si="14"/>
        <v>240</v>
      </c>
    </row>
    <row r="100" spans="2:57" ht="14.4" thickBot="1" x14ac:dyDescent="0.3">
      <c r="B100" s="4"/>
      <c r="C100" s="131"/>
      <c r="D100" s="132"/>
      <c r="E100" s="235"/>
      <c r="F100" s="250"/>
      <c r="G100" s="250"/>
      <c r="H100" s="236"/>
      <c r="I100" s="130"/>
      <c r="J100" s="235"/>
      <c r="K100" s="236"/>
      <c r="L100" s="130"/>
      <c r="M100" s="235"/>
      <c r="N100" s="236"/>
      <c r="O100" s="129"/>
      <c r="P100" s="246">
        <v>0</v>
      </c>
      <c r="Q100" s="247"/>
      <c r="R100" s="129"/>
      <c r="S100" s="243"/>
      <c r="T100" s="244"/>
      <c r="U100" s="244"/>
      <c r="V100" s="244"/>
      <c r="W100" s="245"/>
      <c r="X100" s="7"/>
      <c r="AX100" s="105">
        <v>45321</v>
      </c>
      <c r="AZ100" s="105">
        <f t="shared" si="9"/>
        <v>0</v>
      </c>
      <c r="BA100" s="1">
        <f t="shared" si="10"/>
        <v>0</v>
      </c>
      <c r="BB100" s="106">
        <f t="shared" si="11"/>
        <v>0</v>
      </c>
      <c r="BC100" s="1">
        <f t="shared" si="12"/>
        <v>685</v>
      </c>
      <c r="BD100" s="1">
        <f t="shared" si="13"/>
        <v>0</v>
      </c>
      <c r="BE100" s="1">
        <f t="shared" si="14"/>
        <v>0</v>
      </c>
    </row>
    <row r="101" spans="2:57" ht="14.4" thickBot="1" x14ac:dyDescent="0.3">
      <c r="B101" s="4"/>
      <c r="C101" s="131"/>
      <c r="D101" s="132"/>
      <c r="E101" s="235"/>
      <c r="F101" s="250"/>
      <c r="G101" s="250"/>
      <c r="H101" s="236"/>
      <c r="I101" s="130"/>
      <c r="J101" s="235"/>
      <c r="K101" s="236"/>
      <c r="L101" s="130"/>
      <c r="M101" s="235"/>
      <c r="N101" s="236"/>
      <c r="O101" s="129"/>
      <c r="P101" s="246">
        <v>0</v>
      </c>
      <c r="Q101" s="247"/>
      <c r="R101" s="129"/>
      <c r="S101" s="243"/>
      <c r="T101" s="244"/>
      <c r="U101" s="244"/>
      <c r="V101" s="244"/>
      <c r="W101" s="245"/>
      <c r="X101" s="7"/>
      <c r="AX101" s="105">
        <v>45322</v>
      </c>
      <c r="AZ101" s="105">
        <f t="shared" si="9"/>
        <v>0</v>
      </c>
      <c r="BA101" s="1">
        <f t="shared" si="10"/>
        <v>0</v>
      </c>
      <c r="BB101" s="106">
        <f t="shared" si="11"/>
        <v>0</v>
      </c>
      <c r="BC101" s="1">
        <f t="shared" si="12"/>
        <v>48</v>
      </c>
      <c r="BD101" s="1">
        <f t="shared" si="13"/>
        <v>0</v>
      </c>
      <c r="BE101" s="1">
        <f t="shared" si="14"/>
        <v>0</v>
      </c>
    </row>
    <row r="102" spans="2:57" ht="14.4" thickBot="1" x14ac:dyDescent="0.3">
      <c r="B102" s="4"/>
      <c r="C102" s="131"/>
      <c r="D102" s="132"/>
      <c r="E102" s="235"/>
      <c r="F102" s="250"/>
      <c r="G102" s="250"/>
      <c r="H102" s="236"/>
      <c r="I102" s="130"/>
      <c r="J102" s="235"/>
      <c r="K102" s="236"/>
      <c r="L102" s="130"/>
      <c r="M102" s="235"/>
      <c r="N102" s="236"/>
      <c r="O102" s="129"/>
      <c r="P102" s="246">
        <v>0</v>
      </c>
      <c r="Q102" s="247"/>
      <c r="R102" s="129"/>
      <c r="S102" s="243"/>
      <c r="T102" s="244"/>
      <c r="U102" s="244"/>
      <c r="V102" s="244"/>
      <c r="W102" s="245"/>
      <c r="X102" s="7"/>
      <c r="AX102" s="105"/>
      <c r="AZ102" s="105">
        <f t="shared" si="9"/>
        <v>0</v>
      </c>
      <c r="BA102" s="1">
        <f t="shared" si="10"/>
        <v>0</v>
      </c>
      <c r="BB102" s="106">
        <f t="shared" si="11"/>
        <v>0</v>
      </c>
      <c r="BC102" s="1">
        <f t="shared" si="12"/>
        <v>0</v>
      </c>
      <c r="BD102" s="1">
        <f t="shared" si="13"/>
        <v>0</v>
      </c>
      <c r="BE102" s="1">
        <f t="shared" si="14"/>
        <v>0</v>
      </c>
    </row>
    <row r="103" spans="2:57" ht="14.4" thickBot="1" x14ac:dyDescent="0.3">
      <c r="B103" s="4"/>
      <c r="C103" s="131"/>
      <c r="D103" s="132"/>
      <c r="E103" s="235"/>
      <c r="F103" s="250"/>
      <c r="G103" s="250"/>
      <c r="H103" s="236"/>
      <c r="I103" s="130"/>
      <c r="J103" s="235"/>
      <c r="K103" s="236"/>
      <c r="L103" s="130"/>
      <c r="M103" s="235"/>
      <c r="N103" s="236"/>
      <c r="O103" s="129"/>
      <c r="P103" s="246">
        <v>0</v>
      </c>
      <c r="Q103" s="247"/>
      <c r="R103" s="129"/>
      <c r="S103" s="243"/>
      <c r="T103" s="244"/>
      <c r="U103" s="244"/>
      <c r="V103" s="244"/>
      <c r="W103" s="245"/>
      <c r="X103" s="7"/>
      <c r="AZ103" s="105">
        <f t="shared" si="9"/>
        <v>0</v>
      </c>
      <c r="BA103" s="1">
        <f t="shared" si="10"/>
        <v>0</v>
      </c>
      <c r="BB103" s="106">
        <f t="shared" si="11"/>
        <v>0</v>
      </c>
      <c r="BC103" s="1">
        <f t="shared" si="12"/>
        <v>0</v>
      </c>
      <c r="BD103" s="1">
        <f t="shared" si="13"/>
        <v>0</v>
      </c>
      <c r="BE103" s="1">
        <f t="shared" si="14"/>
        <v>0</v>
      </c>
    </row>
    <row r="104" spans="2:57" ht="14.4" thickBot="1" x14ac:dyDescent="0.3">
      <c r="B104" s="4"/>
      <c r="C104" s="131"/>
      <c r="D104" s="132"/>
      <c r="E104" s="235"/>
      <c r="F104" s="250"/>
      <c r="G104" s="250"/>
      <c r="H104" s="236"/>
      <c r="I104" s="130"/>
      <c r="J104" s="235"/>
      <c r="K104" s="236"/>
      <c r="L104" s="130"/>
      <c r="M104" s="235"/>
      <c r="N104" s="236"/>
      <c r="O104" s="129"/>
      <c r="P104" s="246">
        <v>0</v>
      </c>
      <c r="Q104" s="247"/>
      <c r="R104" s="129"/>
      <c r="S104" s="243"/>
      <c r="T104" s="244"/>
      <c r="U104" s="244"/>
      <c r="V104" s="244"/>
      <c r="W104" s="245"/>
      <c r="X104" s="7"/>
      <c r="AX104" s="101"/>
      <c r="AY104" s="101"/>
      <c r="AZ104" s="102">
        <f t="shared" si="9"/>
        <v>0</v>
      </c>
      <c r="BA104" s="101">
        <f t="shared" si="10"/>
        <v>0</v>
      </c>
      <c r="BB104" s="103">
        <f t="shared" si="11"/>
        <v>0</v>
      </c>
      <c r="BC104" s="1">
        <f t="shared" si="12"/>
        <v>0</v>
      </c>
      <c r="BD104" s="1">
        <f t="shared" si="13"/>
        <v>0</v>
      </c>
      <c r="BE104" s="1">
        <f t="shared" si="14"/>
        <v>0</v>
      </c>
    </row>
    <row r="105" spans="2:57" ht="14.4" thickBot="1" x14ac:dyDescent="0.3">
      <c r="B105" s="4"/>
      <c r="C105" s="131"/>
      <c r="D105" s="132"/>
      <c r="E105" s="235"/>
      <c r="F105" s="250"/>
      <c r="G105" s="250"/>
      <c r="H105" s="236"/>
      <c r="I105" s="130"/>
      <c r="J105" s="235"/>
      <c r="K105" s="236"/>
      <c r="L105" s="130"/>
      <c r="M105" s="235"/>
      <c r="N105" s="236"/>
      <c r="O105" s="129"/>
      <c r="P105" s="246">
        <v>0</v>
      </c>
      <c r="Q105" s="247"/>
      <c r="R105" s="129"/>
      <c r="S105" s="243"/>
      <c r="T105" s="244"/>
      <c r="U105" s="244"/>
      <c r="V105" s="244"/>
      <c r="W105" s="245"/>
      <c r="X105" s="7"/>
      <c r="AX105" s="101"/>
      <c r="AY105" s="101"/>
      <c r="AZ105" s="102">
        <f t="shared" si="9"/>
        <v>0</v>
      </c>
      <c r="BA105" s="101">
        <f t="shared" si="10"/>
        <v>0</v>
      </c>
      <c r="BB105" s="103">
        <f t="shared" si="11"/>
        <v>0</v>
      </c>
      <c r="BC105" s="1">
        <f t="shared" si="12"/>
        <v>0</v>
      </c>
      <c r="BD105" s="1">
        <f t="shared" si="13"/>
        <v>0</v>
      </c>
      <c r="BE105" s="1">
        <f t="shared" si="14"/>
        <v>0</v>
      </c>
    </row>
    <row r="106" spans="2:57" ht="14.4" thickBot="1" x14ac:dyDescent="0.3">
      <c r="B106" s="4"/>
      <c r="C106" s="131"/>
      <c r="D106" s="132"/>
      <c r="E106" s="235"/>
      <c r="F106" s="250"/>
      <c r="G106" s="250"/>
      <c r="H106" s="236"/>
      <c r="I106" s="130"/>
      <c r="J106" s="235"/>
      <c r="K106" s="236"/>
      <c r="L106" s="130"/>
      <c r="M106" s="235"/>
      <c r="N106" s="236"/>
      <c r="O106" s="129"/>
      <c r="P106" s="246">
        <v>0</v>
      </c>
      <c r="Q106" s="247"/>
      <c r="R106" s="129"/>
      <c r="S106" s="243"/>
      <c r="T106" s="244"/>
      <c r="U106" s="244"/>
      <c r="V106" s="244"/>
      <c r="W106" s="245"/>
      <c r="X106" s="7"/>
      <c r="AX106" s="101"/>
      <c r="AY106" s="101"/>
      <c r="AZ106" s="102">
        <f t="shared" si="9"/>
        <v>0</v>
      </c>
      <c r="BA106" s="101">
        <f t="shared" si="10"/>
        <v>0</v>
      </c>
      <c r="BB106" s="103">
        <f t="shared" si="11"/>
        <v>0</v>
      </c>
      <c r="BC106" s="1">
        <f t="shared" si="12"/>
        <v>0</v>
      </c>
      <c r="BD106" s="1">
        <f t="shared" si="13"/>
        <v>0</v>
      </c>
      <c r="BE106" s="1">
        <f t="shared" si="14"/>
        <v>0</v>
      </c>
    </row>
    <row r="107" spans="2:57" ht="14.4" thickBot="1" x14ac:dyDescent="0.3">
      <c r="B107" s="4"/>
      <c r="C107" s="131"/>
      <c r="D107" s="132"/>
      <c r="E107" s="235"/>
      <c r="F107" s="250"/>
      <c r="G107" s="250"/>
      <c r="H107" s="236"/>
      <c r="I107" s="130"/>
      <c r="J107" s="235"/>
      <c r="K107" s="236"/>
      <c r="L107" s="130"/>
      <c r="M107" s="235"/>
      <c r="N107" s="236"/>
      <c r="O107" s="129"/>
      <c r="P107" s="246">
        <v>0</v>
      </c>
      <c r="Q107" s="247"/>
      <c r="R107" s="129"/>
      <c r="S107" s="243"/>
      <c r="T107" s="244"/>
      <c r="U107" s="244"/>
      <c r="V107" s="244"/>
      <c r="W107" s="245"/>
      <c r="X107" s="7"/>
      <c r="AX107" s="101"/>
      <c r="AY107" s="101"/>
      <c r="AZ107" s="102">
        <f t="shared" si="9"/>
        <v>0</v>
      </c>
      <c r="BA107" s="101">
        <f t="shared" si="10"/>
        <v>0</v>
      </c>
      <c r="BB107" s="103">
        <f t="shared" si="11"/>
        <v>0</v>
      </c>
      <c r="BC107" s="1">
        <f t="shared" si="12"/>
        <v>0</v>
      </c>
      <c r="BD107" s="1">
        <f t="shared" si="13"/>
        <v>0</v>
      </c>
      <c r="BE107" s="1">
        <f t="shared" si="14"/>
        <v>0</v>
      </c>
    </row>
    <row r="108" spans="2:57" ht="14.4" thickBot="1" x14ac:dyDescent="0.3">
      <c r="B108" s="4"/>
      <c r="C108" s="131"/>
      <c r="D108" s="132"/>
      <c r="E108" s="235"/>
      <c r="F108" s="250"/>
      <c r="G108" s="250"/>
      <c r="H108" s="236"/>
      <c r="I108" s="130"/>
      <c r="J108" s="235"/>
      <c r="K108" s="236"/>
      <c r="L108" s="130"/>
      <c r="M108" s="235"/>
      <c r="N108" s="236"/>
      <c r="O108" s="129"/>
      <c r="P108" s="246">
        <v>0</v>
      </c>
      <c r="Q108" s="247"/>
      <c r="R108" s="129"/>
      <c r="S108" s="243"/>
      <c r="T108" s="244"/>
      <c r="U108" s="244"/>
      <c r="V108" s="244"/>
      <c r="W108" s="245"/>
      <c r="X108" s="7"/>
      <c r="AX108" s="101"/>
      <c r="AY108" s="101"/>
      <c r="AZ108" s="102">
        <f t="shared" si="9"/>
        <v>0</v>
      </c>
      <c r="BA108" s="101">
        <f t="shared" si="10"/>
        <v>0</v>
      </c>
      <c r="BB108" s="103">
        <f t="shared" si="11"/>
        <v>0</v>
      </c>
      <c r="BC108" s="1">
        <f t="shared" si="12"/>
        <v>0</v>
      </c>
      <c r="BD108" s="1">
        <f t="shared" si="13"/>
        <v>0</v>
      </c>
      <c r="BE108" s="1">
        <f t="shared" si="14"/>
        <v>0</v>
      </c>
    </row>
    <row r="109" spans="2:57" ht="14.4" thickBot="1" x14ac:dyDescent="0.3">
      <c r="B109" s="4"/>
      <c r="C109" s="131"/>
      <c r="D109" s="132"/>
      <c r="E109" s="235"/>
      <c r="F109" s="250"/>
      <c r="G109" s="250"/>
      <c r="H109" s="236"/>
      <c r="I109" s="130"/>
      <c r="J109" s="235"/>
      <c r="K109" s="236"/>
      <c r="L109" s="130"/>
      <c r="M109" s="235"/>
      <c r="N109" s="236"/>
      <c r="O109" s="129"/>
      <c r="P109" s="246">
        <v>0</v>
      </c>
      <c r="Q109" s="247"/>
      <c r="R109" s="129"/>
      <c r="S109" s="243"/>
      <c r="T109" s="244"/>
      <c r="U109" s="244"/>
      <c r="V109" s="244"/>
      <c r="W109" s="245"/>
      <c r="X109" s="7"/>
      <c r="AX109" s="101"/>
      <c r="AY109" s="101"/>
      <c r="AZ109" s="102">
        <f t="shared" si="9"/>
        <v>0</v>
      </c>
      <c r="BA109" s="101">
        <f t="shared" si="10"/>
        <v>0</v>
      </c>
      <c r="BB109" s="103">
        <f t="shared" si="11"/>
        <v>0</v>
      </c>
      <c r="BC109" s="1">
        <f t="shared" si="12"/>
        <v>0</v>
      </c>
      <c r="BD109" s="1">
        <f t="shared" si="13"/>
        <v>0</v>
      </c>
      <c r="BE109" s="1">
        <f t="shared" si="14"/>
        <v>0</v>
      </c>
    </row>
    <row r="110" spans="2:57" ht="14.4" thickBot="1" x14ac:dyDescent="0.3">
      <c r="B110" s="4"/>
      <c r="C110" s="131"/>
      <c r="D110" s="132"/>
      <c r="E110" s="235"/>
      <c r="F110" s="250"/>
      <c r="G110" s="250"/>
      <c r="H110" s="236"/>
      <c r="I110" s="130"/>
      <c r="J110" s="235"/>
      <c r="K110" s="236"/>
      <c r="L110" s="130"/>
      <c r="M110" s="235"/>
      <c r="N110" s="236"/>
      <c r="O110" s="129"/>
      <c r="P110" s="246">
        <v>0</v>
      </c>
      <c r="Q110" s="247"/>
      <c r="R110" s="129"/>
      <c r="S110" s="243"/>
      <c r="T110" s="244"/>
      <c r="U110" s="244"/>
      <c r="V110" s="244"/>
      <c r="W110" s="245"/>
      <c r="X110" s="7"/>
      <c r="AX110" s="101"/>
      <c r="AY110" s="101"/>
      <c r="AZ110" s="102">
        <f t="shared" si="9"/>
        <v>0</v>
      </c>
      <c r="BA110" s="101">
        <f t="shared" si="10"/>
        <v>0</v>
      </c>
      <c r="BB110" s="103">
        <f t="shared" si="11"/>
        <v>0</v>
      </c>
      <c r="BC110" s="1">
        <f t="shared" si="12"/>
        <v>0</v>
      </c>
      <c r="BD110" s="1">
        <f t="shared" si="13"/>
        <v>0</v>
      </c>
      <c r="BE110" s="1">
        <f t="shared" si="14"/>
        <v>0</v>
      </c>
    </row>
    <row r="111" spans="2:57" ht="14.4" thickBot="1" x14ac:dyDescent="0.3">
      <c r="B111" s="4"/>
      <c r="C111" s="131"/>
      <c r="D111" s="132"/>
      <c r="E111" s="235"/>
      <c r="F111" s="250"/>
      <c r="G111" s="250"/>
      <c r="H111" s="236"/>
      <c r="I111" s="130"/>
      <c r="J111" s="235"/>
      <c r="K111" s="236"/>
      <c r="L111" s="130"/>
      <c r="M111" s="235"/>
      <c r="N111" s="236"/>
      <c r="O111" s="129"/>
      <c r="P111" s="246">
        <v>0</v>
      </c>
      <c r="Q111" s="247"/>
      <c r="R111" s="129"/>
      <c r="S111" s="243"/>
      <c r="T111" s="244"/>
      <c r="U111" s="244"/>
      <c r="V111" s="244"/>
      <c r="W111" s="245"/>
      <c r="X111" s="7"/>
      <c r="AX111" s="101"/>
      <c r="AY111" s="101"/>
      <c r="AZ111" s="102">
        <f t="shared" si="9"/>
        <v>0</v>
      </c>
      <c r="BA111" s="101">
        <f t="shared" si="10"/>
        <v>0</v>
      </c>
      <c r="BB111" s="103">
        <f t="shared" si="11"/>
        <v>0</v>
      </c>
      <c r="BC111" s="1">
        <f t="shared" si="12"/>
        <v>0</v>
      </c>
      <c r="BD111" s="1">
        <f t="shared" si="13"/>
        <v>0</v>
      </c>
      <c r="BE111" s="1">
        <f t="shared" si="14"/>
        <v>0</v>
      </c>
    </row>
    <row r="112" spans="2:57" ht="14.4" thickBot="1" x14ac:dyDescent="0.3">
      <c r="B112" s="4"/>
      <c r="C112" s="131"/>
      <c r="D112" s="132"/>
      <c r="E112" s="235"/>
      <c r="F112" s="250"/>
      <c r="G112" s="250"/>
      <c r="H112" s="236"/>
      <c r="I112" s="130"/>
      <c r="J112" s="235"/>
      <c r="K112" s="236"/>
      <c r="L112" s="130"/>
      <c r="M112" s="235"/>
      <c r="N112" s="236"/>
      <c r="O112" s="129"/>
      <c r="P112" s="246">
        <v>0</v>
      </c>
      <c r="Q112" s="247"/>
      <c r="R112" s="129"/>
      <c r="S112" s="243"/>
      <c r="T112" s="244"/>
      <c r="U112" s="244"/>
      <c r="V112" s="244"/>
      <c r="W112" s="245"/>
      <c r="X112" s="7"/>
      <c r="AX112" s="101"/>
      <c r="AY112" s="101"/>
      <c r="AZ112" s="102">
        <f t="shared" si="9"/>
        <v>0</v>
      </c>
      <c r="BA112" s="101">
        <f t="shared" si="10"/>
        <v>0</v>
      </c>
      <c r="BB112" s="103">
        <f t="shared" si="11"/>
        <v>0</v>
      </c>
      <c r="BC112" s="1">
        <f t="shared" si="12"/>
        <v>0</v>
      </c>
      <c r="BD112" s="1">
        <f t="shared" si="13"/>
        <v>0</v>
      </c>
      <c r="BE112" s="1">
        <f t="shared" si="14"/>
        <v>0</v>
      </c>
    </row>
    <row r="113" spans="2:57" ht="14.4" thickBot="1" x14ac:dyDescent="0.3">
      <c r="B113" s="4"/>
      <c r="C113" s="131"/>
      <c r="D113" s="132"/>
      <c r="E113" s="235"/>
      <c r="F113" s="250"/>
      <c r="G113" s="250"/>
      <c r="H113" s="236"/>
      <c r="I113" s="130"/>
      <c r="J113" s="235"/>
      <c r="K113" s="236"/>
      <c r="L113" s="130"/>
      <c r="M113" s="235"/>
      <c r="N113" s="236"/>
      <c r="O113" s="129"/>
      <c r="P113" s="246">
        <v>0</v>
      </c>
      <c r="Q113" s="247"/>
      <c r="R113" s="129"/>
      <c r="S113" s="243"/>
      <c r="T113" s="244"/>
      <c r="U113" s="244"/>
      <c r="V113" s="244"/>
      <c r="W113" s="245"/>
      <c r="X113" s="7"/>
      <c r="AX113" s="101"/>
      <c r="AY113" s="101"/>
      <c r="AZ113" s="102">
        <f t="shared" si="9"/>
        <v>0</v>
      </c>
      <c r="BA113" s="101">
        <f t="shared" si="10"/>
        <v>0</v>
      </c>
      <c r="BB113" s="103">
        <f t="shared" si="11"/>
        <v>0</v>
      </c>
      <c r="BC113" s="1">
        <f t="shared" si="12"/>
        <v>0</v>
      </c>
      <c r="BD113" s="1">
        <f t="shared" si="13"/>
        <v>0</v>
      </c>
      <c r="BE113" s="1">
        <f t="shared" si="14"/>
        <v>0</v>
      </c>
    </row>
    <row r="114" spans="2:57" ht="14.4" thickBot="1" x14ac:dyDescent="0.3">
      <c r="B114" s="4"/>
      <c r="C114" s="131"/>
      <c r="D114" s="132"/>
      <c r="E114" s="235"/>
      <c r="F114" s="250"/>
      <c r="G114" s="250"/>
      <c r="H114" s="236"/>
      <c r="I114" s="130"/>
      <c r="J114" s="235"/>
      <c r="K114" s="236"/>
      <c r="L114" s="130"/>
      <c r="M114" s="235"/>
      <c r="N114" s="236"/>
      <c r="O114" s="129"/>
      <c r="P114" s="246">
        <v>0</v>
      </c>
      <c r="Q114" s="247"/>
      <c r="R114" s="129"/>
      <c r="S114" s="243"/>
      <c r="T114" s="244"/>
      <c r="U114" s="244"/>
      <c r="V114" s="244"/>
      <c r="W114" s="245"/>
      <c r="X114" s="7"/>
      <c r="AX114" s="101"/>
      <c r="AY114" s="101"/>
      <c r="AZ114" s="102">
        <f t="shared" si="9"/>
        <v>0</v>
      </c>
      <c r="BA114" s="101">
        <f t="shared" si="10"/>
        <v>0</v>
      </c>
      <c r="BB114" s="103">
        <f t="shared" si="11"/>
        <v>0</v>
      </c>
      <c r="BC114" s="1">
        <f t="shared" si="12"/>
        <v>0</v>
      </c>
      <c r="BD114" s="1">
        <f t="shared" si="13"/>
        <v>0</v>
      </c>
      <c r="BE114" s="1">
        <f t="shared" si="14"/>
        <v>0</v>
      </c>
    </row>
    <row r="115" spans="2:57" ht="14.4" thickBot="1" x14ac:dyDescent="0.3">
      <c r="B115" s="4"/>
      <c r="C115" s="131"/>
      <c r="D115" s="132"/>
      <c r="E115" s="235"/>
      <c r="F115" s="250"/>
      <c r="G115" s="250"/>
      <c r="H115" s="236"/>
      <c r="I115" s="130"/>
      <c r="J115" s="235"/>
      <c r="K115" s="236"/>
      <c r="L115" s="130"/>
      <c r="M115" s="235"/>
      <c r="N115" s="236"/>
      <c r="O115" s="129"/>
      <c r="P115" s="246">
        <v>0</v>
      </c>
      <c r="Q115" s="247"/>
      <c r="R115" s="129"/>
      <c r="S115" s="243"/>
      <c r="T115" s="244"/>
      <c r="U115" s="244"/>
      <c r="V115" s="244"/>
      <c r="W115" s="245"/>
      <c r="X115" s="7"/>
      <c r="AX115" s="101"/>
      <c r="AY115" s="101"/>
      <c r="AZ115" s="102">
        <f t="shared" si="9"/>
        <v>0</v>
      </c>
      <c r="BA115" s="101">
        <f t="shared" si="10"/>
        <v>0</v>
      </c>
      <c r="BB115" s="103">
        <f t="shared" si="11"/>
        <v>0</v>
      </c>
      <c r="BC115" s="1">
        <f t="shared" si="12"/>
        <v>0</v>
      </c>
      <c r="BD115" s="1">
        <f t="shared" si="13"/>
        <v>0</v>
      </c>
      <c r="BE115" s="1">
        <f t="shared" si="14"/>
        <v>0</v>
      </c>
    </row>
    <row r="116" spans="2:57" ht="14.4" thickBot="1" x14ac:dyDescent="0.3">
      <c r="B116" s="4"/>
      <c r="C116" s="131"/>
      <c r="D116" s="132"/>
      <c r="E116" s="235"/>
      <c r="F116" s="250"/>
      <c r="G116" s="250"/>
      <c r="H116" s="236"/>
      <c r="I116" s="130"/>
      <c r="J116" s="235"/>
      <c r="K116" s="236"/>
      <c r="L116" s="130"/>
      <c r="M116" s="235"/>
      <c r="N116" s="236"/>
      <c r="O116" s="129"/>
      <c r="P116" s="246">
        <v>0</v>
      </c>
      <c r="Q116" s="247"/>
      <c r="R116" s="129"/>
      <c r="S116" s="243"/>
      <c r="T116" s="244"/>
      <c r="U116" s="244"/>
      <c r="V116" s="244"/>
      <c r="W116" s="245"/>
      <c r="X116" s="7"/>
      <c r="AX116" s="101"/>
      <c r="AY116" s="101"/>
      <c r="AZ116" s="102">
        <f t="shared" si="9"/>
        <v>0</v>
      </c>
      <c r="BA116" s="101">
        <f t="shared" si="10"/>
        <v>0</v>
      </c>
      <c r="BB116" s="103">
        <f t="shared" si="11"/>
        <v>0</v>
      </c>
      <c r="BC116" s="1">
        <f t="shared" si="12"/>
        <v>0</v>
      </c>
      <c r="BD116" s="1">
        <f t="shared" si="13"/>
        <v>0</v>
      </c>
      <c r="BE116" s="1">
        <f t="shared" si="14"/>
        <v>0</v>
      </c>
    </row>
    <row r="117" spans="2:57" ht="14.4" thickBot="1" x14ac:dyDescent="0.3">
      <c r="B117" s="4"/>
      <c r="C117" s="131"/>
      <c r="D117" s="132"/>
      <c r="E117" s="235"/>
      <c r="F117" s="250"/>
      <c r="G117" s="250"/>
      <c r="H117" s="236"/>
      <c r="I117" s="130"/>
      <c r="J117" s="235"/>
      <c r="K117" s="236"/>
      <c r="L117" s="130"/>
      <c r="M117" s="235"/>
      <c r="N117" s="236"/>
      <c r="O117" s="129"/>
      <c r="P117" s="246">
        <v>0</v>
      </c>
      <c r="Q117" s="247"/>
      <c r="R117" s="129"/>
      <c r="S117" s="243"/>
      <c r="T117" s="244"/>
      <c r="U117" s="244"/>
      <c r="V117" s="244"/>
      <c r="W117" s="245"/>
      <c r="X117" s="7"/>
      <c r="AX117" s="101"/>
      <c r="AY117" s="101"/>
      <c r="AZ117" s="102">
        <f t="shared" si="9"/>
        <v>0</v>
      </c>
      <c r="BA117" s="101">
        <f t="shared" si="10"/>
        <v>0</v>
      </c>
      <c r="BB117" s="103">
        <f t="shared" si="11"/>
        <v>0</v>
      </c>
      <c r="BC117" s="1">
        <f t="shared" si="12"/>
        <v>0</v>
      </c>
      <c r="BD117" s="1">
        <f t="shared" si="13"/>
        <v>0</v>
      </c>
      <c r="BE117" s="1">
        <f t="shared" si="14"/>
        <v>0</v>
      </c>
    </row>
    <row r="118" spans="2:57" ht="14.4" thickBot="1" x14ac:dyDescent="0.3">
      <c r="B118" s="4"/>
      <c r="C118" s="131"/>
      <c r="D118" s="132"/>
      <c r="E118" s="235"/>
      <c r="F118" s="250"/>
      <c r="G118" s="250"/>
      <c r="H118" s="236"/>
      <c r="I118" s="130"/>
      <c r="J118" s="235"/>
      <c r="K118" s="236"/>
      <c r="L118" s="130"/>
      <c r="M118" s="235"/>
      <c r="N118" s="236"/>
      <c r="O118" s="129"/>
      <c r="P118" s="246">
        <v>0</v>
      </c>
      <c r="Q118" s="247"/>
      <c r="R118" s="129"/>
      <c r="S118" s="243"/>
      <c r="T118" s="244"/>
      <c r="U118" s="244"/>
      <c r="V118" s="244"/>
      <c r="W118" s="245"/>
      <c r="X118" s="7"/>
      <c r="AX118" s="101"/>
      <c r="AY118" s="101"/>
      <c r="AZ118" s="102">
        <f t="shared" si="9"/>
        <v>0</v>
      </c>
      <c r="BA118" s="101">
        <f t="shared" si="10"/>
        <v>0</v>
      </c>
      <c r="BB118" s="103">
        <f t="shared" si="11"/>
        <v>0</v>
      </c>
      <c r="BC118" s="1">
        <f t="shared" si="12"/>
        <v>0</v>
      </c>
      <c r="BD118" s="1">
        <f t="shared" si="13"/>
        <v>0</v>
      </c>
      <c r="BE118" s="1">
        <f t="shared" si="14"/>
        <v>0</v>
      </c>
    </row>
    <row r="119" spans="2:57" ht="14.4" thickBot="1" x14ac:dyDescent="0.3">
      <c r="B119" s="4"/>
      <c r="C119" s="131"/>
      <c r="D119" s="132"/>
      <c r="E119" s="235"/>
      <c r="F119" s="250"/>
      <c r="G119" s="250"/>
      <c r="H119" s="236"/>
      <c r="I119" s="130"/>
      <c r="J119" s="235"/>
      <c r="K119" s="236"/>
      <c r="L119" s="130"/>
      <c r="M119" s="235"/>
      <c r="N119" s="236"/>
      <c r="O119" s="129"/>
      <c r="P119" s="246">
        <v>0</v>
      </c>
      <c r="Q119" s="247"/>
      <c r="R119" s="129"/>
      <c r="S119" s="243"/>
      <c r="T119" s="244"/>
      <c r="U119" s="244"/>
      <c r="V119" s="244"/>
      <c r="W119" s="245"/>
      <c r="X119" s="7"/>
      <c r="AX119" s="101"/>
      <c r="AY119" s="101"/>
      <c r="AZ119" s="102">
        <f t="shared" si="9"/>
        <v>0</v>
      </c>
      <c r="BA119" s="101">
        <f t="shared" si="10"/>
        <v>0</v>
      </c>
      <c r="BB119" s="103">
        <f t="shared" si="11"/>
        <v>0</v>
      </c>
      <c r="BC119" s="1">
        <f t="shared" si="12"/>
        <v>0</v>
      </c>
      <c r="BD119" s="1">
        <f t="shared" si="13"/>
        <v>0</v>
      </c>
      <c r="BE119" s="1">
        <f t="shared" si="14"/>
        <v>0</v>
      </c>
    </row>
    <row r="120" spans="2:57" ht="14.4" thickBot="1" x14ac:dyDescent="0.3">
      <c r="B120" s="4"/>
      <c r="C120" s="131"/>
      <c r="D120" s="132"/>
      <c r="E120" s="235"/>
      <c r="F120" s="250"/>
      <c r="G120" s="250"/>
      <c r="H120" s="236"/>
      <c r="I120" s="130"/>
      <c r="J120" s="235"/>
      <c r="K120" s="236"/>
      <c r="L120" s="130"/>
      <c r="M120" s="235"/>
      <c r="N120" s="236"/>
      <c r="O120" s="129"/>
      <c r="P120" s="246">
        <v>0</v>
      </c>
      <c r="Q120" s="247"/>
      <c r="R120" s="129"/>
      <c r="S120" s="243"/>
      <c r="T120" s="244"/>
      <c r="U120" s="244"/>
      <c r="V120" s="244"/>
      <c r="W120" s="245"/>
      <c r="X120" s="7"/>
      <c r="AX120" s="101"/>
      <c r="AY120" s="101"/>
      <c r="AZ120" s="102">
        <f t="shared" si="9"/>
        <v>0</v>
      </c>
      <c r="BA120" s="101">
        <f t="shared" si="10"/>
        <v>0</v>
      </c>
      <c r="BB120" s="103">
        <f t="shared" si="11"/>
        <v>0</v>
      </c>
      <c r="BC120" s="1">
        <f t="shared" si="12"/>
        <v>0</v>
      </c>
      <c r="BD120" s="1">
        <f t="shared" si="13"/>
        <v>0</v>
      </c>
      <c r="BE120" s="1">
        <f t="shared" si="14"/>
        <v>0</v>
      </c>
    </row>
    <row r="121" spans="2:57" ht="14.4" thickBot="1" x14ac:dyDescent="0.3">
      <c r="B121" s="4"/>
      <c r="C121" s="131"/>
      <c r="D121" s="132"/>
      <c r="E121" s="235"/>
      <c r="F121" s="250"/>
      <c r="G121" s="250"/>
      <c r="H121" s="236"/>
      <c r="I121" s="130"/>
      <c r="J121" s="235"/>
      <c r="K121" s="236"/>
      <c r="L121" s="130"/>
      <c r="M121" s="235"/>
      <c r="N121" s="236"/>
      <c r="O121" s="129"/>
      <c r="P121" s="246">
        <v>0</v>
      </c>
      <c r="Q121" s="247"/>
      <c r="R121" s="129"/>
      <c r="S121" s="243"/>
      <c r="T121" s="244"/>
      <c r="U121" s="244"/>
      <c r="V121" s="244"/>
      <c r="W121" s="245"/>
      <c r="X121" s="7"/>
      <c r="AX121" s="101"/>
      <c r="AY121" s="101"/>
      <c r="AZ121" s="102">
        <f t="shared" si="9"/>
        <v>0</v>
      </c>
      <c r="BA121" s="101">
        <f t="shared" si="10"/>
        <v>0</v>
      </c>
      <c r="BB121" s="103">
        <f t="shared" si="11"/>
        <v>0</v>
      </c>
      <c r="BC121" s="1">
        <f t="shared" si="12"/>
        <v>0</v>
      </c>
      <c r="BD121" s="1">
        <f t="shared" si="13"/>
        <v>0</v>
      </c>
      <c r="BE121" s="1">
        <f t="shared" si="14"/>
        <v>0</v>
      </c>
    </row>
    <row r="122" spans="2:57" ht="14.4" thickBot="1" x14ac:dyDescent="0.3">
      <c r="B122" s="4"/>
      <c r="C122" s="131"/>
      <c r="D122" s="132"/>
      <c r="E122" s="235"/>
      <c r="F122" s="250"/>
      <c r="G122" s="250"/>
      <c r="H122" s="236"/>
      <c r="I122" s="130"/>
      <c r="J122" s="235"/>
      <c r="K122" s="236"/>
      <c r="L122" s="130"/>
      <c r="M122" s="235"/>
      <c r="N122" s="236"/>
      <c r="O122" s="129"/>
      <c r="P122" s="246">
        <v>0</v>
      </c>
      <c r="Q122" s="247"/>
      <c r="R122" s="129"/>
      <c r="S122" s="243"/>
      <c r="T122" s="244"/>
      <c r="U122" s="244"/>
      <c r="V122" s="244"/>
      <c r="W122" s="245"/>
      <c r="X122" s="7"/>
      <c r="AX122" s="101"/>
      <c r="AY122" s="101"/>
      <c r="AZ122" s="102">
        <f t="shared" si="9"/>
        <v>0</v>
      </c>
      <c r="BA122" s="101">
        <f t="shared" si="10"/>
        <v>0</v>
      </c>
      <c r="BB122" s="103">
        <f t="shared" si="11"/>
        <v>0</v>
      </c>
      <c r="BC122" s="1">
        <f t="shared" si="12"/>
        <v>0</v>
      </c>
      <c r="BD122" s="1">
        <f t="shared" si="13"/>
        <v>0</v>
      </c>
      <c r="BE122" s="1">
        <f t="shared" si="14"/>
        <v>0</v>
      </c>
    </row>
    <row r="123" spans="2:57" ht="14.4" thickBot="1" x14ac:dyDescent="0.3">
      <c r="B123" s="4"/>
      <c r="C123" s="131"/>
      <c r="D123" s="132"/>
      <c r="E123" s="235"/>
      <c r="F123" s="250"/>
      <c r="G123" s="250"/>
      <c r="H123" s="236"/>
      <c r="I123" s="130"/>
      <c r="J123" s="235"/>
      <c r="K123" s="236"/>
      <c r="L123" s="130"/>
      <c r="M123" s="235"/>
      <c r="N123" s="236"/>
      <c r="O123" s="129"/>
      <c r="P123" s="246">
        <v>0</v>
      </c>
      <c r="Q123" s="247"/>
      <c r="R123" s="129"/>
      <c r="S123" s="243"/>
      <c r="T123" s="244"/>
      <c r="U123" s="244"/>
      <c r="V123" s="244"/>
      <c r="W123" s="245"/>
      <c r="X123" s="7"/>
      <c r="AX123" s="101"/>
      <c r="AY123" s="101"/>
      <c r="AZ123" s="102">
        <f t="shared" si="9"/>
        <v>0</v>
      </c>
      <c r="BA123" s="101">
        <f t="shared" si="10"/>
        <v>0</v>
      </c>
      <c r="BB123" s="103">
        <f t="shared" si="11"/>
        <v>0</v>
      </c>
      <c r="BC123" s="1">
        <f t="shared" si="12"/>
        <v>0</v>
      </c>
      <c r="BD123" s="1">
        <f t="shared" si="13"/>
        <v>0</v>
      </c>
      <c r="BE123" s="1">
        <f t="shared" si="14"/>
        <v>0</v>
      </c>
    </row>
    <row r="124" spans="2:57" ht="14.4" thickBot="1" x14ac:dyDescent="0.3">
      <c r="B124" s="4"/>
      <c r="C124" s="131"/>
      <c r="D124" s="132"/>
      <c r="E124" s="235"/>
      <c r="F124" s="250"/>
      <c r="G124" s="250"/>
      <c r="H124" s="236"/>
      <c r="I124" s="130"/>
      <c r="J124" s="235"/>
      <c r="K124" s="236"/>
      <c r="L124" s="130"/>
      <c r="M124" s="235"/>
      <c r="N124" s="236"/>
      <c r="O124" s="129"/>
      <c r="P124" s="246">
        <v>0</v>
      </c>
      <c r="Q124" s="247"/>
      <c r="R124" s="129"/>
      <c r="S124" s="243"/>
      <c r="T124" s="244"/>
      <c r="U124" s="244"/>
      <c r="V124" s="244"/>
      <c r="W124" s="245"/>
      <c r="X124" s="7"/>
      <c r="AX124" s="101"/>
      <c r="AY124" s="101"/>
      <c r="AZ124" s="102">
        <f t="shared" si="9"/>
        <v>0</v>
      </c>
      <c r="BA124" s="101">
        <f t="shared" si="10"/>
        <v>0</v>
      </c>
      <c r="BB124" s="103">
        <f t="shared" si="11"/>
        <v>0</v>
      </c>
      <c r="BC124" s="1">
        <f t="shared" si="12"/>
        <v>0</v>
      </c>
      <c r="BD124" s="1">
        <f t="shared" si="13"/>
        <v>0</v>
      </c>
      <c r="BE124" s="1">
        <f t="shared" si="14"/>
        <v>0</v>
      </c>
    </row>
    <row r="125" spans="2:57" ht="14.4" thickBot="1" x14ac:dyDescent="0.3">
      <c r="B125" s="4"/>
      <c r="C125" s="131"/>
      <c r="D125" s="132"/>
      <c r="E125" s="235"/>
      <c r="F125" s="250"/>
      <c r="G125" s="250"/>
      <c r="H125" s="236"/>
      <c r="I125" s="130"/>
      <c r="J125" s="235"/>
      <c r="K125" s="236"/>
      <c r="L125" s="130"/>
      <c r="M125" s="235"/>
      <c r="N125" s="236"/>
      <c r="O125" s="129"/>
      <c r="P125" s="246">
        <v>0</v>
      </c>
      <c r="Q125" s="247"/>
      <c r="R125" s="129"/>
      <c r="S125" s="243"/>
      <c r="T125" s="244"/>
      <c r="U125" s="244"/>
      <c r="V125" s="244"/>
      <c r="W125" s="245"/>
      <c r="X125" s="7"/>
      <c r="AX125" s="101"/>
      <c r="AY125" s="101"/>
      <c r="AZ125" s="102">
        <f t="shared" si="9"/>
        <v>0</v>
      </c>
      <c r="BA125" s="101">
        <f t="shared" si="10"/>
        <v>0</v>
      </c>
      <c r="BB125" s="103">
        <f t="shared" si="11"/>
        <v>0</v>
      </c>
      <c r="BC125" s="1">
        <f t="shared" si="12"/>
        <v>0</v>
      </c>
      <c r="BD125" s="1">
        <f t="shared" si="13"/>
        <v>0</v>
      </c>
      <c r="BE125" s="1">
        <f t="shared" si="14"/>
        <v>0</v>
      </c>
    </row>
    <row r="126" spans="2:57" ht="14.4" thickBot="1" x14ac:dyDescent="0.3">
      <c r="B126" s="4"/>
      <c r="C126" s="131"/>
      <c r="D126" s="132"/>
      <c r="E126" s="235"/>
      <c r="F126" s="250"/>
      <c r="G126" s="250"/>
      <c r="H126" s="236"/>
      <c r="I126" s="130"/>
      <c r="J126" s="235"/>
      <c r="K126" s="236"/>
      <c r="L126" s="130"/>
      <c r="M126" s="235"/>
      <c r="N126" s="236"/>
      <c r="O126" s="129"/>
      <c r="P126" s="246">
        <v>0</v>
      </c>
      <c r="Q126" s="247"/>
      <c r="R126" s="129"/>
      <c r="S126" s="243"/>
      <c r="T126" s="244"/>
      <c r="U126" s="244"/>
      <c r="V126" s="244"/>
      <c r="W126" s="245"/>
      <c r="X126" s="7"/>
      <c r="AX126" s="101"/>
      <c r="AY126" s="101"/>
      <c r="AZ126" s="102">
        <f t="shared" si="9"/>
        <v>0</v>
      </c>
      <c r="BA126" s="101">
        <f t="shared" si="10"/>
        <v>0</v>
      </c>
      <c r="BB126" s="103">
        <f t="shared" si="11"/>
        <v>0</v>
      </c>
      <c r="BC126" s="1">
        <f t="shared" si="12"/>
        <v>0</v>
      </c>
      <c r="BD126" s="1">
        <f t="shared" si="13"/>
        <v>0</v>
      </c>
      <c r="BE126" s="1">
        <f t="shared" si="14"/>
        <v>0</v>
      </c>
    </row>
    <row r="127" spans="2:57" ht="14.4" thickBot="1" x14ac:dyDescent="0.3">
      <c r="B127" s="4"/>
      <c r="C127" s="131"/>
      <c r="D127" s="132"/>
      <c r="E127" s="235"/>
      <c r="F127" s="250"/>
      <c r="G127" s="250"/>
      <c r="H127" s="236"/>
      <c r="I127" s="130"/>
      <c r="J127" s="235"/>
      <c r="K127" s="236"/>
      <c r="L127" s="130"/>
      <c r="M127" s="235"/>
      <c r="N127" s="236"/>
      <c r="O127" s="129"/>
      <c r="P127" s="246">
        <v>0</v>
      </c>
      <c r="Q127" s="247"/>
      <c r="R127" s="129"/>
      <c r="S127" s="243"/>
      <c r="T127" s="244"/>
      <c r="U127" s="244"/>
      <c r="V127" s="244"/>
      <c r="W127" s="245"/>
      <c r="X127" s="7"/>
      <c r="AX127" s="101"/>
      <c r="AY127" s="101"/>
      <c r="AZ127" s="102">
        <f t="shared" si="9"/>
        <v>0</v>
      </c>
      <c r="BA127" s="101">
        <f t="shared" si="10"/>
        <v>0</v>
      </c>
      <c r="BB127" s="103">
        <f t="shared" si="11"/>
        <v>0</v>
      </c>
      <c r="BC127" s="1">
        <f t="shared" si="12"/>
        <v>0</v>
      </c>
      <c r="BD127" s="1">
        <f t="shared" si="13"/>
        <v>0</v>
      </c>
      <c r="BE127" s="1">
        <f t="shared" si="14"/>
        <v>0</v>
      </c>
    </row>
    <row r="128" spans="2:57" ht="14.4" thickBot="1" x14ac:dyDescent="0.3">
      <c r="B128" s="4"/>
      <c r="C128" s="131"/>
      <c r="D128" s="132"/>
      <c r="E128" s="235"/>
      <c r="F128" s="250"/>
      <c r="G128" s="250"/>
      <c r="H128" s="236"/>
      <c r="I128" s="130"/>
      <c r="J128" s="235"/>
      <c r="K128" s="236"/>
      <c r="L128" s="130"/>
      <c r="M128" s="235"/>
      <c r="N128" s="236"/>
      <c r="O128" s="129"/>
      <c r="P128" s="246">
        <v>0</v>
      </c>
      <c r="Q128" s="247"/>
      <c r="R128" s="129"/>
      <c r="S128" s="243"/>
      <c r="T128" s="244"/>
      <c r="U128" s="244"/>
      <c r="V128" s="244"/>
      <c r="W128" s="245"/>
      <c r="X128" s="7"/>
      <c r="AX128" s="101"/>
      <c r="AY128" s="101"/>
      <c r="AZ128" s="102">
        <f t="shared" si="9"/>
        <v>0</v>
      </c>
      <c r="BA128" s="101">
        <f t="shared" si="10"/>
        <v>0</v>
      </c>
      <c r="BB128" s="103">
        <f t="shared" si="11"/>
        <v>0</v>
      </c>
      <c r="BC128" s="1">
        <f t="shared" si="12"/>
        <v>0</v>
      </c>
      <c r="BD128" s="1">
        <f t="shared" si="13"/>
        <v>0</v>
      </c>
      <c r="BE128" s="1">
        <f t="shared" si="14"/>
        <v>0</v>
      </c>
    </row>
    <row r="129" spans="2:57" ht="14.4" thickBot="1" x14ac:dyDescent="0.3">
      <c r="B129" s="4"/>
      <c r="C129" s="131"/>
      <c r="D129" s="132"/>
      <c r="E129" s="235"/>
      <c r="F129" s="250"/>
      <c r="G129" s="250"/>
      <c r="H129" s="236"/>
      <c r="I129" s="130"/>
      <c r="J129" s="235"/>
      <c r="K129" s="236"/>
      <c r="L129" s="130"/>
      <c r="M129" s="235"/>
      <c r="N129" s="236"/>
      <c r="O129" s="129"/>
      <c r="P129" s="246">
        <v>0</v>
      </c>
      <c r="Q129" s="247"/>
      <c r="R129" s="129"/>
      <c r="S129" s="243"/>
      <c r="T129" s="244"/>
      <c r="U129" s="244"/>
      <c r="V129" s="244"/>
      <c r="W129" s="245"/>
      <c r="X129" s="7"/>
      <c r="AX129" s="101"/>
      <c r="AY129" s="101"/>
      <c r="AZ129" s="102">
        <f t="shared" si="9"/>
        <v>0</v>
      </c>
      <c r="BA129" s="101">
        <f t="shared" si="10"/>
        <v>0</v>
      </c>
      <c r="BB129" s="103">
        <f t="shared" si="11"/>
        <v>0</v>
      </c>
      <c r="BC129" s="1">
        <f t="shared" si="12"/>
        <v>0</v>
      </c>
      <c r="BD129" s="1">
        <f t="shared" si="13"/>
        <v>0</v>
      </c>
      <c r="BE129" s="1">
        <f t="shared" si="14"/>
        <v>0</v>
      </c>
    </row>
    <row r="130" spans="2:57" ht="14.4" thickBot="1" x14ac:dyDescent="0.3">
      <c r="B130" s="4"/>
      <c r="C130" s="131"/>
      <c r="D130" s="132"/>
      <c r="E130" s="235"/>
      <c r="F130" s="250"/>
      <c r="G130" s="250"/>
      <c r="H130" s="236"/>
      <c r="I130" s="130"/>
      <c r="J130" s="235"/>
      <c r="K130" s="236"/>
      <c r="L130" s="130"/>
      <c r="M130" s="235"/>
      <c r="N130" s="236"/>
      <c r="O130" s="129"/>
      <c r="P130" s="246">
        <v>0</v>
      </c>
      <c r="Q130" s="247"/>
      <c r="R130" s="129"/>
      <c r="S130" s="243"/>
      <c r="T130" s="244"/>
      <c r="U130" s="244"/>
      <c r="V130" s="244"/>
      <c r="W130" s="245"/>
      <c r="X130" s="7"/>
      <c r="AX130" s="101"/>
      <c r="AY130" s="101"/>
      <c r="AZ130" s="102">
        <f t="shared" si="9"/>
        <v>0</v>
      </c>
      <c r="BA130" s="101">
        <f t="shared" si="10"/>
        <v>0</v>
      </c>
      <c r="BB130" s="103">
        <f t="shared" si="11"/>
        <v>0</v>
      </c>
      <c r="BC130" s="1">
        <f t="shared" si="12"/>
        <v>0</v>
      </c>
      <c r="BD130" s="1">
        <f t="shared" si="13"/>
        <v>0</v>
      </c>
      <c r="BE130" s="1">
        <f t="shared" si="14"/>
        <v>0</v>
      </c>
    </row>
    <row r="131" spans="2:57" ht="14.4" thickBot="1" x14ac:dyDescent="0.3">
      <c r="B131" s="4"/>
      <c r="C131" s="131"/>
      <c r="D131" s="132"/>
      <c r="E131" s="235"/>
      <c r="F131" s="250"/>
      <c r="G131" s="250"/>
      <c r="H131" s="236"/>
      <c r="I131" s="130"/>
      <c r="J131" s="235"/>
      <c r="K131" s="236"/>
      <c r="L131" s="130"/>
      <c r="M131" s="235"/>
      <c r="N131" s="236"/>
      <c r="O131" s="129"/>
      <c r="P131" s="246">
        <v>0</v>
      </c>
      <c r="Q131" s="247"/>
      <c r="R131" s="129"/>
      <c r="S131" s="243"/>
      <c r="T131" s="244"/>
      <c r="U131" s="244"/>
      <c r="V131" s="244"/>
      <c r="W131" s="245"/>
      <c r="X131" s="7"/>
      <c r="AX131" s="101"/>
      <c r="AY131" s="101"/>
      <c r="AZ131" s="102">
        <f t="shared" si="9"/>
        <v>0</v>
      </c>
      <c r="BA131" s="101">
        <f t="shared" si="10"/>
        <v>0</v>
      </c>
      <c r="BB131" s="103">
        <f t="shared" si="11"/>
        <v>0</v>
      </c>
      <c r="BC131" s="1">
        <f t="shared" si="12"/>
        <v>0</v>
      </c>
      <c r="BD131" s="1">
        <f t="shared" si="13"/>
        <v>0</v>
      </c>
      <c r="BE131" s="1">
        <f t="shared" si="14"/>
        <v>0</v>
      </c>
    </row>
    <row r="132" spans="2:57" ht="14.4" thickBot="1" x14ac:dyDescent="0.3">
      <c r="B132" s="4"/>
      <c r="C132" s="131"/>
      <c r="D132" s="132"/>
      <c r="E132" s="235"/>
      <c r="F132" s="250"/>
      <c r="G132" s="250"/>
      <c r="H132" s="236"/>
      <c r="I132" s="130"/>
      <c r="J132" s="235"/>
      <c r="K132" s="236"/>
      <c r="L132" s="130"/>
      <c r="M132" s="235"/>
      <c r="N132" s="236"/>
      <c r="O132" s="129"/>
      <c r="P132" s="246">
        <v>0</v>
      </c>
      <c r="Q132" s="247"/>
      <c r="R132" s="129"/>
      <c r="S132" s="243"/>
      <c r="T132" s="244"/>
      <c r="U132" s="244"/>
      <c r="V132" s="244"/>
      <c r="W132" s="245"/>
      <c r="X132" s="7"/>
      <c r="AX132" s="101"/>
      <c r="AY132" s="101"/>
      <c r="AZ132" s="102">
        <f t="shared" si="9"/>
        <v>0</v>
      </c>
      <c r="BA132" s="101">
        <f t="shared" si="10"/>
        <v>0</v>
      </c>
      <c r="BB132" s="103">
        <f t="shared" si="11"/>
        <v>0</v>
      </c>
      <c r="BC132" s="1">
        <f t="shared" si="12"/>
        <v>0</v>
      </c>
      <c r="BD132" s="1">
        <f t="shared" si="13"/>
        <v>0</v>
      </c>
      <c r="BE132" s="1">
        <f t="shared" si="14"/>
        <v>0</v>
      </c>
    </row>
    <row r="133" spans="2:57" ht="14.4" thickBot="1" x14ac:dyDescent="0.3">
      <c r="B133" s="4"/>
      <c r="C133" s="131"/>
      <c r="D133" s="132"/>
      <c r="E133" s="235"/>
      <c r="F133" s="250"/>
      <c r="G133" s="250"/>
      <c r="H133" s="236"/>
      <c r="I133" s="130"/>
      <c r="J133" s="235"/>
      <c r="K133" s="236"/>
      <c r="L133" s="130"/>
      <c r="M133" s="235"/>
      <c r="N133" s="236"/>
      <c r="O133" s="129"/>
      <c r="P133" s="246">
        <v>0</v>
      </c>
      <c r="Q133" s="247"/>
      <c r="R133" s="129"/>
      <c r="S133" s="243"/>
      <c r="T133" s="244"/>
      <c r="U133" s="244"/>
      <c r="V133" s="244"/>
      <c r="W133" s="245"/>
      <c r="X133" s="7"/>
      <c r="AX133" s="101"/>
      <c r="AY133" s="101"/>
      <c r="AZ133" s="102">
        <f t="shared" si="9"/>
        <v>0</v>
      </c>
      <c r="BA133" s="101">
        <f t="shared" si="10"/>
        <v>0</v>
      </c>
      <c r="BB133" s="103">
        <f t="shared" si="11"/>
        <v>0</v>
      </c>
      <c r="BC133" s="1">
        <f t="shared" si="12"/>
        <v>0</v>
      </c>
      <c r="BD133" s="1">
        <f t="shared" si="13"/>
        <v>0</v>
      </c>
      <c r="BE133" s="1">
        <f t="shared" si="14"/>
        <v>0</v>
      </c>
    </row>
    <row r="134" spans="2:57" ht="14.4" thickBot="1" x14ac:dyDescent="0.3">
      <c r="B134" s="4"/>
      <c r="C134" s="131"/>
      <c r="D134" s="132"/>
      <c r="E134" s="235"/>
      <c r="F134" s="250"/>
      <c r="G134" s="250"/>
      <c r="H134" s="236"/>
      <c r="I134" s="130"/>
      <c r="J134" s="235"/>
      <c r="K134" s="236"/>
      <c r="L134" s="130"/>
      <c r="M134" s="235"/>
      <c r="N134" s="236"/>
      <c r="O134" s="129"/>
      <c r="P134" s="246">
        <v>0</v>
      </c>
      <c r="Q134" s="247"/>
      <c r="R134" s="129"/>
      <c r="S134" s="243"/>
      <c r="T134" s="244"/>
      <c r="U134" s="244"/>
      <c r="V134" s="244"/>
      <c r="W134" s="245"/>
      <c r="X134" s="7"/>
      <c r="AX134" s="101"/>
      <c r="AY134" s="101"/>
      <c r="AZ134" s="102">
        <f t="shared" si="9"/>
        <v>0</v>
      </c>
      <c r="BA134" s="101">
        <f t="shared" si="10"/>
        <v>0</v>
      </c>
      <c r="BB134" s="103">
        <f t="shared" si="11"/>
        <v>0</v>
      </c>
      <c r="BC134" s="1">
        <f t="shared" si="12"/>
        <v>0</v>
      </c>
      <c r="BD134" s="1">
        <f t="shared" si="13"/>
        <v>0</v>
      </c>
      <c r="BE134" s="1">
        <f t="shared" si="14"/>
        <v>0</v>
      </c>
    </row>
    <row r="135" spans="2:57" ht="14.4" thickBot="1" x14ac:dyDescent="0.3">
      <c r="B135" s="4"/>
      <c r="C135" s="131"/>
      <c r="D135" s="132"/>
      <c r="E135" s="235"/>
      <c r="F135" s="250"/>
      <c r="G135" s="250"/>
      <c r="H135" s="236"/>
      <c r="I135" s="130"/>
      <c r="J135" s="235"/>
      <c r="K135" s="236"/>
      <c r="L135" s="130"/>
      <c r="M135" s="235"/>
      <c r="N135" s="236"/>
      <c r="O135" s="129"/>
      <c r="P135" s="246">
        <v>0</v>
      </c>
      <c r="Q135" s="247"/>
      <c r="R135" s="129"/>
      <c r="S135" s="243"/>
      <c r="T135" s="244"/>
      <c r="U135" s="244"/>
      <c r="V135" s="244"/>
      <c r="W135" s="245"/>
      <c r="X135" s="7"/>
      <c r="AX135" s="101"/>
      <c r="AY135" s="101"/>
      <c r="AZ135" s="102">
        <f t="shared" si="9"/>
        <v>0</v>
      </c>
      <c r="BA135" s="101">
        <f t="shared" si="10"/>
        <v>0</v>
      </c>
      <c r="BB135" s="103">
        <f t="shared" si="11"/>
        <v>0</v>
      </c>
      <c r="BC135" s="1">
        <f t="shared" si="12"/>
        <v>0</v>
      </c>
      <c r="BD135" s="1">
        <f t="shared" si="13"/>
        <v>0</v>
      </c>
      <c r="BE135" s="1">
        <f t="shared" si="14"/>
        <v>0</v>
      </c>
    </row>
    <row r="136" spans="2:57" ht="14.4" thickBot="1" x14ac:dyDescent="0.3">
      <c r="B136" s="4"/>
      <c r="C136" s="131"/>
      <c r="D136" s="132"/>
      <c r="E136" s="235"/>
      <c r="F136" s="250"/>
      <c r="G136" s="250"/>
      <c r="H136" s="236"/>
      <c r="I136" s="130"/>
      <c r="J136" s="235"/>
      <c r="K136" s="236"/>
      <c r="L136" s="130"/>
      <c r="M136" s="235"/>
      <c r="N136" s="236"/>
      <c r="O136" s="129"/>
      <c r="P136" s="246">
        <v>0</v>
      </c>
      <c r="Q136" s="247"/>
      <c r="R136" s="129"/>
      <c r="S136" s="243"/>
      <c r="T136" s="244"/>
      <c r="U136" s="244"/>
      <c r="V136" s="244"/>
      <c r="W136" s="245"/>
      <c r="X136" s="7"/>
      <c r="AX136" s="101"/>
      <c r="AY136" s="101"/>
      <c r="AZ136" s="102">
        <f t="shared" ref="AZ136:AZ199" si="15">+C136</f>
        <v>0</v>
      </c>
      <c r="BA136" s="101">
        <f t="shared" ref="BA136:BA199" si="16">+J136</f>
        <v>0</v>
      </c>
      <c r="BB136" s="103">
        <f t="shared" ref="BB136:BB199" si="17">+P136</f>
        <v>0</v>
      </c>
      <c r="BC136" s="1">
        <f t="shared" ref="BC136:BC199" si="18">SUMIFS($BB$71:$BB$371,$AZ$71:$AZ$371,$AX136,$BA$71:$BA$371,"Despesas")</f>
        <v>0</v>
      </c>
      <c r="BD136" s="1">
        <f t="shared" ref="BD136:BD199" si="19">SUMIFS($BB$71:$BB$371,$AZ$71:$AZ$371,$AX136,$BA$71:$BA$371,"Dívidas")</f>
        <v>0</v>
      </c>
      <c r="BE136" s="1">
        <f t="shared" ref="BE136:BE199" si="20">SUMIFS($BB$71:$BB$371,$AZ$71:$AZ$371,$AX136,$BA$71:$BA$371,"Investimentos")</f>
        <v>0</v>
      </c>
    </row>
    <row r="137" spans="2:57" ht="14.4" thickBot="1" x14ac:dyDescent="0.3">
      <c r="B137" s="4"/>
      <c r="C137" s="131"/>
      <c r="D137" s="132"/>
      <c r="E137" s="235"/>
      <c r="F137" s="250"/>
      <c r="G137" s="250"/>
      <c r="H137" s="236"/>
      <c r="I137" s="130"/>
      <c r="J137" s="235"/>
      <c r="K137" s="236"/>
      <c r="L137" s="130"/>
      <c r="M137" s="235"/>
      <c r="N137" s="236"/>
      <c r="O137" s="129"/>
      <c r="P137" s="246">
        <v>0</v>
      </c>
      <c r="Q137" s="247"/>
      <c r="R137" s="129"/>
      <c r="S137" s="243"/>
      <c r="T137" s="244"/>
      <c r="U137" s="244"/>
      <c r="V137" s="244"/>
      <c r="W137" s="245"/>
      <c r="X137" s="7"/>
      <c r="AX137" s="101"/>
      <c r="AY137" s="101"/>
      <c r="AZ137" s="102">
        <f t="shared" si="15"/>
        <v>0</v>
      </c>
      <c r="BA137" s="101">
        <f t="shared" si="16"/>
        <v>0</v>
      </c>
      <c r="BB137" s="103">
        <f t="shared" si="17"/>
        <v>0</v>
      </c>
      <c r="BC137" s="1">
        <f t="shared" si="18"/>
        <v>0</v>
      </c>
      <c r="BD137" s="1">
        <f t="shared" si="19"/>
        <v>0</v>
      </c>
      <c r="BE137" s="1">
        <f t="shared" si="20"/>
        <v>0</v>
      </c>
    </row>
    <row r="138" spans="2:57" ht="14.4" thickBot="1" x14ac:dyDescent="0.3">
      <c r="B138" s="4"/>
      <c r="C138" s="131"/>
      <c r="D138" s="132"/>
      <c r="E138" s="235"/>
      <c r="F138" s="250"/>
      <c r="G138" s="250"/>
      <c r="H138" s="236"/>
      <c r="I138" s="130"/>
      <c r="J138" s="235"/>
      <c r="K138" s="236"/>
      <c r="L138" s="130"/>
      <c r="M138" s="235"/>
      <c r="N138" s="236"/>
      <c r="O138" s="129"/>
      <c r="P138" s="246">
        <v>0</v>
      </c>
      <c r="Q138" s="247"/>
      <c r="R138" s="129"/>
      <c r="S138" s="243"/>
      <c r="T138" s="244"/>
      <c r="U138" s="244"/>
      <c r="V138" s="244"/>
      <c r="W138" s="245"/>
      <c r="X138" s="7"/>
      <c r="AX138" s="101"/>
      <c r="AY138" s="101"/>
      <c r="AZ138" s="102">
        <f t="shared" si="15"/>
        <v>0</v>
      </c>
      <c r="BA138" s="101">
        <f t="shared" si="16"/>
        <v>0</v>
      </c>
      <c r="BB138" s="103">
        <f t="shared" si="17"/>
        <v>0</v>
      </c>
      <c r="BC138" s="1">
        <f t="shared" si="18"/>
        <v>0</v>
      </c>
      <c r="BD138" s="1">
        <f t="shared" si="19"/>
        <v>0</v>
      </c>
      <c r="BE138" s="1">
        <f t="shared" si="20"/>
        <v>0</v>
      </c>
    </row>
    <row r="139" spans="2:57" ht="14.4" thickBot="1" x14ac:dyDescent="0.3">
      <c r="B139" s="4"/>
      <c r="C139" s="131"/>
      <c r="D139" s="132"/>
      <c r="E139" s="235"/>
      <c r="F139" s="250"/>
      <c r="G139" s="250"/>
      <c r="H139" s="236"/>
      <c r="I139" s="130"/>
      <c r="J139" s="235"/>
      <c r="K139" s="236"/>
      <c r="L139" s="130"/>
      <c r="M139" s="235"/>
      <c r="N139" s="236"/>
      <c r="O139" s="129"/>
      <c r="P139" s="246">
        <v>0</v>
      </c>
      <c r="Q139" s="247"/>
      <c r="R139" s="129"/>
      <c r="S139" s="243"/>
      <c r="T139" s="244"/>
      <c r="U139" s="244"/>
      <c r="V139" s="244"/>
      <c r="W139" s="245"/>
      <c r="X139" s="7"/>
      <c r="AX139" s="101"/>
      <c r="AY139" s="101"/>
      <c r="AZ139" s="102">
        <f t="shared" si="15"/>
        <v>0</v>
      </c>
      <c r="BA139" s="101">
        <f t="shared" si="16"/>
        <v>0</v>
      </c>
      <c r="BB139" s="103">
        <f t="shared" si="17"/>
        <v>0</v>
      </c>
      <c r="BC139" s="1">
        <f t="shared" si="18"/>
        <v>0</v>
      </c>
      <c r="BD139" s="1">
        <f t="shared" si="19"/>
        <v>0</v>
      </c>
      <c r="BE139" s="1">
        <f t="shared" si="20"/>
        <v>0</v>
      </c>
    </row>
    <row r="140" spans="2:57" ht="14.4" thickBot="1" x14ac:dyDescent="0.3">
      <c r="B140" s="4"/>
      <c r="C140" s="131"/>
      <c r="D140" s="132"/>
      <c r="E140" s="235"/>
      <c r="F140" s="250"/>
      <c r="G140" s="250"/>
      <c r="H140" s="236"/>
      <c r="I140" s="130"/>
      <c r="J140" s="235"/>
      <c r="K140" s="236"/>
      <c r="L140" s="130"/>
      <c r="M140" s="235"/>
      <c r="N140" s="236"/>
      <c r="O140" s="129"/>
      <c r="P140" s="246">
        <v>0</v>
      </c>
      <c r="Q140" s="247"/>
      <c r="R140" s="129"/>
      <c r="S140" s="243"/>
      <c r="T140" s="244"/>
      <c r="U140" s="244"/>
      <c r="V140" s="244"/>
      <c r="W140" s="245"/>
      <c r="X140" s="7"/>
      <c r="AX140" s="101"/>
      <c r="AY140" s="101"/>
      <c r="AZ140" s="102">
        <f t="shared" si="15"/>
        <v>0</v>
      </c>
      <c r="BA140" s="101">
        <f t="shared" si="16"/>
        <v>0</v>
      </c>
      <c r="BB140" s="103">
        <f t="shared" si="17"/>
        <v>0</v>
      </c>
      <c r="BC140" s="1">
        <f t="shared" si="18"/>
        <v>0</v>
      </c>
      <c r="BD140" s="1">
        <f t="shared" si="19"/>
        <v>0</v>
      </c>
      <c r="BE140" s="1">
        <f t="shared" si="20"/>
        <v>0</v>
      </c>
    </row>
    <row r="141" spans="2:57" ht="14.4" thickBot="1" x14ac:dyDescent="0.3">
      <c r="B141" s="4"/>
      <c r="C141" s="131"/>
      <c r="D141" s="132"/>
      <c r="E141" s="235"/>
      <c r="F141" s="250"/>
      <c r="G141" s="250"/>
      <c r="H141" s="236"/>
      <c r="I141" s="130"/>
      <c r="J141" s="235"/>
      <c r="K141" s="236"/>
      <c r="L141" s="130"/>
      <c r="M141" s="235"/>
      <c r="N141" s="236"/>
      <c r="O141" s="129"/>
      <c r="P141" s="246">
        <v>0</v>
      </c>
      <c r="Q141" s="247"/>
      <c r="R141" s="129"/>
      <c r="S141" s="243"/>
      <c r="T141" s="244"/>
      <c r="U141" s="244"/>
      <c r="V141" s="244"/>
      <c r="W141" s="245"/>
      <c r="X141" s="7"/>
      <c r="AX141" s="101"/>
      <c r="AY141" s="101"/>
      <c r="AZ141" s="102">
        <f t="shared" si="15"/>
        <v>0</v>
      </c>
      <c r="BA141" s="101">
        <f t="shared" si="16"/>
        <v>0</v>
      </c>
      <c r="BB141" s="103">
        <f t="shared" si="17"/>
        <v>0</v>
      </c>
      <c r="BC141" s="1">
        <f t="shared" si="18"/>
        <v>0</v>
      </c>
      <c r="BD141" s="1">
        <f t="shared" si="19"/>
        <v>0</v>
      </c>
      <c r="BE141" s="1">
        <f t="shared" si="20"/>
        <v>0</v>
      </c>
    </row>
    <row r="142" spans="2:57" ht="14.4" thickBot="1" x14ac:dyDescent="0.3">
      <c r="B142" s="4"/>
      <c r="C142" s="131"/>
      <c r="D142" s="132"/>
      <c r="E142" s="235"/>
      <c r="F142" s="250"/>
      <c r="G142" s="250"/>
      <c r="H142" s="236"/>
      <c r="I142" s="130"/>
      <c r="J142" s="235"/>
      <c r="K142" s="236"/>
      <c r="L142" s="130"/>
      <c r="M142" s="235"/>
      <c r="N142" s="236"/>
      <c r="O142" s="129"/>
      <c r="P142" s="246">
        <v>0</v>
      </c>
      <c r="Q142" s="247"/>
      <c r="R142" s="129"/>
      <c r="S142" s="243"/>
      <c r="T142" s="244"/>
      <c r="U142" s="244"/>
      <c r="V142" s="244"/>
      <c r="W142" s="245"/>
      <c r="X142" s="7"/>
      <c r="AX142" s="101"/>
      <c r="AY142" s="101"/>
      <c r="AZ142" s="102">
        <f t="shared" si="15"/>
        <v>0</v>
      </c>
      <c r="BA142" s="101">
        <f t="shared" si="16"/>
        <v>0</v>
      </c>
      <c r="BB142" s="103">
        <f t="shared" si="17"/>
        <v>0</v>
      </c>
      <c r="BC142" s="1">
        <f t="shared" si="18"/>
        <v>0</v>
      </c>
      <c r="BD142" s="1">
        <f t="shared" si="19"/>
        <v>0</v>
      </c>
      <c r="BE142" s="1">
        <f t="shared" si="20"/>
        <v>0</v>
      </c>
    </row>
    <row r="143" spans="2:57" ht="14.4" thickBot="1" x14ac:dyDescent="0.3">
      <c r="B143" s="4"/>
      <c r="C143" s="131"/>
      <c r="D143" s="132"/>
      <c r="E143" s="235"/>
      <c r="F143" s="250"/>
      <c r="G143" s="250"/>
      <c r="H143" s="236"/>
      <c r="I143" s="130"/>
      <c r="J143" s="235"/>
      <c r="K143" s="236"/>
      <c r="L143" s="130"/>
      <c r="M143" s="235"/>
      <c r="N143" s="236"/>
      <c r="O143" s="129"/>
      <c r="P143" s="246">
        <v>0</v>
      </c>
      <c r="Q143" s="247"/>
      <c r="R143" s="129"/>
      <c r="S143" s="243"/>
      <c r="T143" s="244"/>
      <c r="U143" s="244"/>
      <c r="V143" s="244"/>
      <c r="W143" s="245"/>
      <c r="X143" s="7"/>
      <c r="AX143" s="101"/>
      <c r="AY143" s="101"/>
      <c r="AZ143" s="102">
        <f t="shared" si="15"/>
        <v>0</v>
      </c>
      <c r="BA143" s="101">
        <f t="shared" si="16"/>
        <v>0</v>
      </c>
      <c r="BB143" s="103">
        <f t="shared" si="17"/>
        <v>0</v>
      </c>
      <c r="BC143" s="1">
        <f t="shared" si="18"/>
        <v>0</v>
      </c>
      <c r="BD143" s="1">
        <f t="shared" si="19"/>
        <v>0</v>
      </c>
      <c r="BE143" s="1">
        <f t="shared" si="20"/>
        <v>0</v>
      </c>
    </row>
    <row r="144" spans="2:57" ht="14.4" thickBot="1" x14ac:dyDescent="0.3">
      <c r="B144" s="4"/>
      <c r="C144" s="131"/>
      <c r="D144" s="132"/>
      <c r="E144" s="235"/>
      <c r="F144" s="250"/>
      <c r="G144" s="250"/>
      <c r="H144" s="236"/>
      <c r="I144" s="130"/>
      <c r="J144" s="235"/>
      <c r="K144" s="236"/>
      <c r="L144" s="130"/>
      <c r="M144" s="235"/>
      <c r="N144" s="236"/>
      <c r="O144" s="129"/>
      <c r="P144" s="246">
        <v>0</v>
      </c>
      <c r="Q144" s="247"/>
      <c r="R144" s="129"/>
      <c r="S144" s="243"/>
      <c r="T144" s="244"/>
      <c r="U144" s="244"/>
      <c r="V144" s="244"/>
      <c r="W144" s="245"/>
      <c r="X144" s="7"/>
      <c r="AX144" s="101"/>
      <c r="AY144" s="101"/>
      <c r="AZ144" s="102">
        <f t="shared" si="15"/>
        <v>0</v>
      </c>
      <c r="BA144" s="101">
        <f t="shared" si="16"/>
        <v>0</v>
      </c>
      <c r="BB144" s="103">
        <f t="shared" si="17"/>
        <v>0</v>
      </c>
      <c r="BC144" s="1">
        <f t="shared" si="18"/>
        <v>0</v>
      </c>
      <c r="BD144" s="1">
        <f t="shared" si="19"/>
        <v>0</v>
      </c>
      <c r="BE144" s="1">
        <f t="shared" si="20"/>
        <v>0</v>
      </c>
    </row>
    <row r="145" spans="2:57" ht="14.4" thickBot="1" x14ac:dyDescent="0.3">
      <c r="B145" s="4"/>
      <c r="C145" s="131"/>
      <c r="D145" s="132"/>
      <c r="E145" s="235"/>
      <c r="F145" s="250"/>
      <c r="G145" s="250"/>
      <c r="H145" s="236"/>
      <c r="I145" s="130"/>
      <c r="J145" s="235"/>
      <c r="K145" s="236"/>
      <c r="L145" s="130"/>
      <c r="M145" s="235"/>
      <c r="N145" s="236"/>
      <c r="O145" s="129"/>
      <c r="P145" s="246">
        <v>0</v>
      </c>
      <c r="Q145" s="247"/>
      <c r="R145" s="129"/>
      <c r="S145" s="243"/>
      <c r="T145" s="244"/>
      <c r="U145" s="244"/>
      <c r="V145" s="244"/>
      <c r="W145" s="245"/>
      <c r="X145" s="7"/>
      <c r="AX145" s="101"/>
      <c r="AY145" s="101"/>
      <c r="AZ145" s="102">
        <f t="shared" si="15"/>
        <v>0</v>
      </c>
      <c r="BA145" s="101">
        <f t="shared" si="16"/>
        <v>0</v>
      </c>
      <c r="BB145" s="103">
        <f t="shared" si="17"/>
        <v>0</v>
      </c>
      <c r="BC145" s="1">
        <f t="shared" si="18"/>
        <v>0</v>
      </c>
      <c r="BD145" s="1">
        <f t="shared" si="19"/>
        <v>0</v>
      </c>
      <c r="BE145" s="1">
        <f t="shared" si="20"/>
        <v>0</v>
      </c>
    </row>
    <row r="146" spans="2:57" ht="14.4" thickBot="1" x14ac:dyDescent="0.3">
      <c r="B146" s="4"/>
      <c r="C146" s="131"/>
      <c r="D146" s="132"/>
      <c r="E146" s="235"/>
      <c r="F146" s="250"/>
      <c r="G146" s="250"/>
      <c r="H146" s="236"/>
      <c r="I146" s="130"/>
      <c r="J146" s="235"/>
      <c r="K146" s="236"/>
      <c r="L146" s="130"/>
      <c r="M146" s="235"/>
      <c r="N146" s="236"/>
      <c r="O146" s="129"/>
      <c r="P146" s="246">
        <v>0</v>
      </c>
      <c r="Q146" s="247"/>
      <c r="R146" s="129"/>
      <c r="S146" s="243"/>
      <c r="T146" s="244"/>
      <c r="U146" s="244"/>
      <c r="V146" s="244"/>
      <c r="W146" s="245"/>
      <c r="X146" s="7"/>
      <c r="AX146" s="101"/>
      <c r="AY146" s="101"/>
      <c r="AZ146" s="102">
        <f t="shared" si="15"/>
        <v>0</v>
      </c>
      <c r="BA146" s="101">
        <f t="shared" si="16"/>
        <v>0</v>
      </c>
      <c r="BB146" s="103">
        <f t="shared" si="17"/>
        <v>0</v>
      </c>
      <c r="BC146" s="1">
        <f t="shared" si="18"/>
        <v>0</v>
      </c>
      <c r="BD146" s="1">
        <f t="shared" si="19"/>
        <v>0</v>
      </c>
      <c r="BE146" s="1">
        <f t="shared" si="20"/>
        <v>0</v>
      </c>
    </row>
    <row r="147" spans="2:57" ht="14.4" thickBot="1" x14ac:dyDescent="0.3">
      <c r="B147" s="4"/>
      <c r="C147" s="131"/>
      <c r="D147" s="132"/>
      <c r="E147" s="235"/>
      <c r="F147" s="250"/>
      <c r="G147" s="250"/>
      <c r="H147" s="236"/>
      <c r="I147" s="130"/>
      <c r="J147" s="235"/>
      <c r="K147" s="236"/>
      <c r="L147" s="130"/>
      <c r="M147" s="235"/>
      <c r="N147" s="236"/>
      <c r="O147" s="129"/>
      <c r="P147" s="246">
        <v>0</v>
      </c>
      <c r="Q147" s="247"/>
      <c r="R147" s="129"/>
      <c r="S147" s="243"/>
      <c r="T147" s="244"/>
      <c r="U147" s="244"/>
      <c r="V147" s="244"/>
      <c r="W147" s="245"/>
      <c r="X147" s="7"/>
      <c r="AX147" s="101"/>
      <c r="AY147" s="101"/>
      <c r="AZ147" s="102">
        <f t="shared" si="15"/>
        <v>0</v>
      </c>
      <c r="BA147" s="101">
        <f t="shared" si="16"/>
        <v>0</v>
      </c>
      <c r="BB147" s="103">
        <f t="shared" si="17"/>
        <v>0</v>
      </c>
      <c r="BC147" s="1">
        <f t="shared" si="18"/>
        <v>0</v>
      </c>
      <c r="BD147" s="1">
        <f t="shared" si="19"/>
        <v>0</v>
      </c>
      <c r="BE147" s="1">
        <f t="shared" si="20"/>
        <v>0</v>
      </c>
    </row>
    <row r="148" spans="2:57" ht="14.4" thickBot="1" x14ac:dyDescent="0.3">
      <c r="B148" s="4"/>
      <c r="C148" s="131"/>
      <c r="D148" s="132"/>
      <c r="E148" s="235"/>
      <c r="F148" s="250"/>
      <c r="G148" s="250"/>
      <c r="H148" s="236"/>
      <c r="I148" s="130"/>
      <c r="J148" s="235"/>
      <c r="K148" s="236"/>
      <c r="L148" s="130"/>
      <c r="M148" s="235"/>
      <c r="N148" s="236"/>
      <c r="O148" s="129"/>
      <c r="P148" s="246">
        <v>0</v>
      </c>
      <c r="Q148" s="247"/>
      <c r="R148" s="129"/>
      <c r="S148" s="243"/>
      <c r="T148" s="244"/>
      <c r="U148" s="244"/>
      <c r="V148" s="244"/>
      <c r="W148" s="245"/>
      <c r="X148" s="7"/>
      <c r="AX148" s="101"/>
      <c r="AY148" s="101"/>
      <c r="AZ148" s="102">
        <f t="shared" si="15"/>
        <v>0</v>
      </c>
      <c r="BA148" s="101">
        <f t="shared" si="16"/>
        <v>0</v>
      </c>
      <c r="BB148" s="103">
        <f t="shared" si="17"/>
        <v>0</v>
      </c>
      <c r="BC148" s="1">
        <f t="shared" si="18"/>
        <v>0</v>
      </c>
      <c r="BD148" s="1">
        <f t="shared" si="19"/>
        <v>0</v>
      </c>
      <c r="BE148" s="1">
        <f t="shared" si="20"/>
        <v>0</v>
      </c>
    </row>
    <row r="149" spans="2:57" ht="14.4" thickBot="1" x14ac:dyDescent="0.3">
      <c r="B149" s="4"/>
      <c r="C149" s="131"/>
      <c r="D149" s="132"/>
      <c r="E149" s="235"/>
      <c r="F149" s="250"/>
      <c r="G149" s="250"/>
      <c r="H149" s="236"/>
      <c r="I149" s="130"/>
      <c r="J149" s="235"/>
      <c r="K149" s="236"/>
      <c r="L149" s="130"/>
      <c r="M149" s="235"/>
      <c r="N149" s="236"/>
      <c r="O149" s="129"/>
      <c r="P149" s="246">
        <v>0</v>
      </c>
      <c r="Q149" s="247"/>
      <c r="R149" s="129"/>
      <c r="S149" s="243"/>
      <c r="T149" s="244"/>
      <c r="U149" s="244"/>
      <c r="V149" s="244"/>
      <c r="W149" s="245"/>
      <c r="X149" s="7"/>
      <c r="AX149" s="101"/>
      <c r="AY149" s="101"/>
      <c r="AZ149" s="102">
        <f t="shared" si="15"/>
        <v>0</v>
      </c>
      <c r="BA149" s="101">
        <f t="shared" si="16"/>
        <v>0</v>
      </c>
      <c r="BB149" s="103">
        <f t="shared" si="17"/>
        <v>0</v>
      </c>
      <c r="BC149" s="1">
        <f t="shared" si="18"/>
        <v>0</v>
      </c>
      <c r="BD149" s="1">
        <f t="shared" si="19"/>
        <v>0</v>
      </c>
      <c r="BE149" s="1">
        <f t="shared" si="20"/>
        <v>0</v>
      </c>
    </row>
    <row r="150" spans="2:57" ht="14.4" thickBot="1" x14ac:dyDescent="0.3">
      <c r="B150" s="4"/>
      <c r="C150" s="131"/>
      <c r="D150" s="132"/>
      <c r="E150" s="235"/>
      <c r="F150" s="250"/>
      <c r="G150" s="250"/>
      <c r="H150" s="236"/>
      <c r="I150" s="130"/>
      <c r="J150" s="235"/>
      <c r="K150" s="236"/>
      <c r="L150" s="130"/>
      <c r="M150" s="235"/>
      <c r="N150" s="236"/>
      <c r="O150" s="129"/>
      <c r="P150" s="246">
        <v>0</v>
      </c>
      <c r="Q150" s="247"/>
      <c r="R150" s="129"/>
      <c r="S150" s="243"/>
      <c r="T150" s="244"/>
      <c r="U150" s="244"/>
      <c r="V150" s="244"/>
      <c r="W150" s="245"/>
      <c r="X150" s="7"/>
      <c r="AX150" s="101"/>
      <c r="AY150" s="101"/>
      <c r="AZ150" s="102">
        <f t="shared" si="15"/>
        <v>0</v>
      </c>
      <c r="BA150" s="101">
        <f t="shared" si="16"/>
        <v>0</v>
      </c>
      <c r="BB150" s="103">
        <f t="shared" si="17"/>
        <v>0</v>
      </c>
      <c r="BC150" s="1">
        <f t="shared" si="18"/>
        <v>0</v>
      </c>
      <c r="BD150" s="1">
        <f t="shared" si="19"/>
        <v>0</v>
      </c>
      <c r="BE150" s="1">
        <f t="shared" si="20"/>
        <v>0</v>
      </c>
    </row>
    <row r="151" spans="2:57" ht="14.4" thickBot="1" x14ac:dyDescent="0.3">
      <c r="B151" s="4"/>
      <c r="C151" s="131"/>
      <c r="D151" s="132"/>
      <c r="E151" s="235"/>
      <c r="F151" s="250"/>
      <c r="G151" s="250"/>
      <c r="H151" s="236"/>
      <c r="I151" s="130"/>
      <c r="J151" s="235"/>
      <c r="K151" s="236"/>
      <c r="L151" s="130"/>
      <c r="M151" s="235"/>
      <c r="N151" s="236"/>
      <c r="O151" s="129"/>
      <c r="P151" s="246">
        <v>0</v>
      </c>
      <c r="Q151" s="247"/>
      <c r="R151" s="129"/>
      <c r="S151" s="243"/>
      <c r="T151" s="244"/>
      <c r="U151" s="244"/>
      <c r="V151" s="244"/>
      <c r="W151" s="245"/>
      <c r="X151" s="7"/>
      <c r="AX151" s="101"/>
      <c r="AY151" s="101"/>
      <c r="AZ151" s="102">
        <f t="shared" si="15"/>
        <v>0</v>
      </c>
      <c r="BA151" s="101">
        <f t="shared" si="16"/>
        <v>0</v>
      </c>
      <c r="BB151" s="103">
        <f t="shared" si="17"/>
        <v>0</v>
      </c>
      <c r="BC151" s="1">
        <f t="shared" si="18"/>
        <v>0</v>
      </c>
      <c r="BD151" s="1">
        <f t="shared" si="19"/>
        <v>0</v>
      </c>
      <c r="BE151" s="1">
        <f t="shared" si="20"/>
        <v>0</v>
      </c>
    </row>
    <row r="152" spans="2:57" ht="14.4" thickBot="1" x14ac:dyDescent="0.3">
      <c r="B152" s="4"/>
      <c r="C152" s="131"/>
      <c r="D152" s="132"/>
      <c r="E152" s="235"/>
      <c r="F152" s="250"/>
      <c r="G152" s="250"/>
      <c r="H152" s="236"/>
      <c r="I152" s="130"/>
      <c r="J152" s="235"/>
      <c r="K152" s="236"/>
      <c r="L152" s="130"/>
      <c r="M152" s="235"/>
      <c r="N152" s="236"/>
      <c r="O152" s="129"/>
      <c r="P152" s="246">
        <v>0</v>
      </c>
      <c r="Q152" s="247"/>
      <c r="R152" s="129"/>
      <c r="S152" s="243"/>
      <c r="T152" s="244"/>
      <c r="U152" s="244"/>
      <c r="V152" s="244"/>
      <c r="W152" s="245"/>
      <c r="X152" s="7"/>
      <c r="AX152" s="101"/>
      <c r="AY152" s="101"/>
      <c r="AZ152" s="102">
        <f t="shared" si="15"/>
        <v>0</v>
      </c>
      <c r="BA152" s="101">
        <f t="shared" si="16"/>
        <v>0</v>
      </c>
      <c r="BB152" s="103">
        <f t="shared" si="17"/>
        <v>0</v>
      </c>
      <c r="BC152" s="1">
        <f t="shared" si="18"/>
        <v>0</v>
      </c>
      <c r="BD152" s="1">
        <f t="shared" si="19"/>
        <v>0</v>
      </c>
      <c r="BE152" s="1">
        <f t="shared" si="20"/>
        <v>0</v>
      </c>
    </row>
    <row r="153" spans="2:57" ht="14.4" thickBot="1" x14ac:dyDescent="0.3">
      <c r="B153" s="4"/>
      <c r="C153" s="131"/>
      <c r="D153" s="132"/>
      <c r="E153" s="235"/>
      <c r="F153" s="250"/>
      <c r="G153" s="250"/>
      <c r="H153" s="236"/>
      <c r="I153" s="130"/>
      <c r="J153" s="235"/>
      <c r="K153" s="236"/>
      <c r="L153" s="130"/>
      <c r="M153" s="235"/>
      <c r="N153" s="236"/>
      <c r="O153" s="129"/>
      <c r="P153" s="246">
        <v>0</v>
      </c>
      <c r="Q153" s="247"/>
      <c r="R153" s="129"/>
      <c r="S153" s="243"/>
      <c r="T153" s="244"/>
      <c r="U153" s="244"/>
      <c r="V153" s="244"/>
      <c r="W153" s="245"/>
      <c r="X153" s="7"/>
      <c r="AX153" s="101"/>
      <c r="AY153" s="101"/>
      <c r="AZ153" s="102">
        <f t="shared" si="15"/>
        <v>0</v>
      </c>
      <c r="BA153" s="101">
        <f t="shared" si="16"/>
        <v>0</v>
      </c>
      <c r="BB153" s="103">
        <f t="shared" si="17"/>
        <v>0</v>
      </c>
      <c r="BC153" s="1">
        <f t="shared" si="18"/>
        <v>0</v>
      </c>
      <c r="BD153" s="1">
        <f t="shared" si="19"/>
        <v>0</v>
      </c>
      <c r="BE153" s="1">
        <f t="shared" si="20"/>
        <v>0</v>
      </c>
    </row>
    <row r="154" spans="2:57" ht="14.4" thickBot="1" x14ac:dyDescent="0.3">
      <c r="B154" s="4"/>
      <c r="C154" s="131"/>
      <c r="D154" s="132"/>
      <c r="E154" s="235"/>
      <c r="F154" s="250"/>
      <c r="G154" s="250"/>
      <c r="H154" s="236"/>
      <c r="I154" s="130"/>
      <c r="J154" s="235"/>
      <c r="K154" s="236"/>
      <c r="L154" s="130"/>
      <c r="M154" s="235"/>
      <c r="N154" s="236"/>
      <c r="O154" s="129"/>
      <c r="P154" s="246">
        <v>0</v>
      </c>
      <c r="Q154" s="247"/>
      <c r="R154" s="129"/>
      <c r="S154" s="243"/>
      <c r="T154" s="244"/>
      <c r="U154" s="244"/>
      <c r="V154" s="244"/>
      <c r="W154" s="245"/>
      <c r="X154" s="7"/>
      <c r="AX154" s="101"/>
      <c r="AY154" s="101"/>
      <c r="AZ154" s="102">
        <f t="shared" si="15"/>
        <v>0</v>
      </c>
      <c r="BA154" s="101">
        <f t="shared" si="16"/>
        <v>0</v>
      </c>
      <c r="BB154" s="103">
        <f t="shared" si="17"/>
        <v>0</v>
      </c>
      <c r="BC154" s="1">
        <f t="shared" si="18"/>
        <v>0</v>
      </c>
      <c r="BD154" s="1">
        <f t="shared" si="19"/>
        <v>0</v>
      </c>
      <c r="BE154" s="1">
        <f t="shared" si="20"/>
        <v>0</v>
      </c>
    </row>
    <row r="155" spans="2:57" ht="14.4" thickBot="1" x14ac:dyDescent="0.3">
      <c r="B155" s="4"/>
      <c r="C155" s="131"/>
      <c r="D155" s="132"/>
      <c r="E155" s="235"/>
      <c r="F155" s="250"/>
      <c r="G155" s="250"/>
      <c r="H155" s="236"/>
      <c r="I155" s="130"/>
      <c r="J155" s="235"/>
      <c r="K155" s="236"/>
      <c r="L155" s="130"/>
      <c r="M155" s="235"/>
      <c r="N155" s="236"/>
      <c r="O155" s="129"/>
      <c r="P155" s="246">
        <v>0</v>
      </c>
      <c r="Q155" s="247"/>
      <c r="R155" s="129"/>
      <c r="S155" s="243"/>
      <c r="T155" s="244"/>
      <c r="U155" s="244"/>
      <c r="V155" s="244"/>
      <c r="W155" s="245"/>
      <c r="X155" s="7"/>
      <c r="AX155" s="101"/>
      <c r="AY155" s="101"/>
      <c r="AZ155" s="102">
        <f t="shared" si="15"/>
        <v>0</v>
      </c>
      <c r="BA155" s="101">
        <f t="shared" si="16"/>
        <v>0</v>
      </c>
      <c r="BB155" s="103">
        <f t="shared" si="17"/>
        <v>0</v>
      </c>
      <c r="BC155" s="1">
        <f t="shared" si="18"/>
        <v>0</v>
      </c>
      <c r="BD155" s="1">
        <f t="shared" si="19"/>
        <v>0</v>
      </c>
      <c r="BE155" s="1">
        <f t="shared" si="20"/>
        <v>0</v>
      </c>
    </row>
    <row r="156" spans="2:57" ht="14.4" thickBot="1" x14ac:dyDescent="0.3">
      <c r="B156" s="4"/>
      <c r="C156" s="131"/>
      <c r="D156" s="132"/>
      <c r="E156" s="235"/>
      <c r="F156" s="250"/>
      <c r="G156" s="250"/>
      <c r="H156" s="236"/>
      <c r="I156" s="130"/>
      <c r="J156" s="235"/>
      <c r="K156" s="236"/>
      <c r="L156" s="130"/>
      <c r="M156" s="235"/>
      <c r="N156" s="236"/>
      <c r="O156" s="129"/>
      <c r="P156" s="246">
        <v>0</v>
      </c>
      <c r="Q156" s="247"/>
      <c r="R156" s="129"/>
      <c r="S156" s="243"/>
      <c r="T156" s="244"/>
      <c r="U156" s="244"/>
      <c r="V156" s="244"/>
      <c r="W156" s="245"/>
      <c r="X156" s="7"/>
      <c r="AX156" s="101"/>
      <c r="AY156" s="101"/>
      <c r="AZ156" s="102">
        <f t="shared" si="15"/>
        <v>0</v>
      </c>
      <c r="BA156" s="101">
        <f t="shared" si="16"/>
        <v>0</v>
      </c>
      <c r="BB156" s="103">
        <f t="shared" si="17"/>
        <v>0</v>
      </c>
      <c r="BC156" s="1">
        <f t="shared" si="18"/>
        <v>0</v>
      </c>
      <c r="BD156" s="1">
        <f t="shared" si="19"/>
        <v>0</v>
      </c>
      <c r="BE156" s="1">
        <f t="shared" si="20"/>
        <v>0</v>
      </c>
    </row>
    <row r="157" spans="2:57" ht="14.4" thickBot="1" x14ac:dyDescent="0.3">
      <c r="B157" s="4"/>
      <c r="C157" s="131"/>
      <c r="D157" s="132"/>
      <c r="E157" s="235"/>
      <c r="F157" s="250"/>
      <c r="G157" s="250"/>
      <c r="H157" s="236"/>
      <c r="I157" s="130"/>
      <c r="J157" s="235"/>
      <c r="K157" s="236"/>
      <c r="L157" s="130"/>
      <c r="M157" s="235"/>
      <c r="N157" s="236"/>
      <c r="O157" s="129"/>
      <c r="P157" s="246">
        <v>0</v>
      </c>
      <c r="Q157" s="247"/>
      <c r="R157" s="129"/>
      <c r="S157" s="243"/>
      <c r="T157" s="244"/>
      <c r="U157" s="244"/>
      <c r="V157" s="244"/>
      <c r="W157" s="245"/>
      <c r="X157" s="7"/>
      <c r="AX157" s="101"/>
      <c r="AY157" s="101"/>
      <c r="AZ157" s="102">
        <f t="shared" si="15"/>
        <v>0</v>
      </c>
      <c r="BA157" s="101">
        <f t="shared" si="16"/>
        <v>0</v>
      </c>
      <c r="BB157" s="103">
        <f t="shared" si="17"/>
        <v>0</v>
      </c>
      <c r="BC157" s="1">
        <f t="shared" si="18"/>
        <v>0</v>
      </c>
      <c r="BD157" s="1">
        <f t="shared" si="19"/>
        <v>0</v>
      </c>
      <c r="BE157" s="1">
        <f t="shared" si="20"/>
        <v>0</v>
      </c>
    </row>
    <row r="158" spans="2:57" ht="14.4" thickBot="1" x14ac:dyDescent="0.3">
      <c r="B158" s="4"/>
      <c r="C158" s="131"/>
      <c r="D158" s="132"/>
      <c r="E158" s="235"/>
      <c r="F158" s="250"/>
      <c r="G158" s="250"/>
      <c r="H158" s="236"/>
      <c r="I158" s="130"/>
      <c r="J158" s="235"/>
      <c r="K158" s="236"/>
      <c r="L158" s="130"/>
      <c r="M158" s="235"/>
      <c r="N158" s="236"/>
      <c r="O158" s="129"/>
      <c r="P158" s="246">
        <v>0</v>
      </c>
      <c r="Q158" s="247"/>
      <c r="R158" s="129"/>
      <c r="S158" s="243"/>
      <c r="T158" s="244"/>
      <c r="U158" s="244"/>
      <c r="V158" s="244"/>
      <c r="W158" s="245"/>
      <c r="X158" s="7"/>
      <c r="AX158" s="101"/>
      <c r="AY158" s="101"/>
      <c r="AZ158" s="102">
        <f t="shared" si="15"/>
        <v>0</v>
      </c>
      <c r="BA158" s="101">
        <f t="shared" si="16"/>
        <v>0</v>
      </c>
      <c r="BB158" s="103">
        <f t="shared" si="17"/>
        <v>0</v>
      </c>
      <c r="BC158" s="1">
        <f t="shared" si="18"/>
        <v>0</v>
      </c>
      <c r="BD158" s="1">
        <f t="shared" si="19"/>
        <v>0</v>
      </c>
      <c r="BE158" s="1">
        <f t="shared" si="20"/>
        <v>0</v>
      </c>
    </row>
    <row r="159" spans="2:57" ht="14.4" thickBot="1" x14ac:dyDescent="0.3">
      <c r="B159" s="4"/>
      <c r="C159" s="131"/>
      <c r="D159" s="132"/>
      <c r="E159" s="235"/>
      <c r="F159" s="250"/>
      <c r="G159" s="250"/>
      <c r="H159" s="236"/>
      <c r="I159" s="130"/>
      <c r="J159" s="235"/>
      <c r="K159" s="236"/>
      <c r="L159" s="130"/>
      <c r="M159" s="235"/>
      <c r="N159" s="236"/>
      <c r="O159" s="129"/>
      <c r="P159" s="246">
        <v>0</v>
      </c>
      <c r="Q159" s="247"/>
      <c r="R159" s="129"/>
      <c r="S159" s="243"/>
      <c r="T159" s="244"/>
      <c r="U159" s="244"/>
      <c r="V159" s="244"/>
      <c r="W159" s="245"/>
      <c r="X159" s="7"/>
      <c r="AX159" s="101"/>
      <c r="AY159" s="101"/>
      <c r="AZ159" s="102">
        <f t="shared" si="15"/>
        <v>0</v>
      </c>
      <c r="BA159" s="101">
        <f t="shared" si="16"/>
        <v>0</v>
      </c>
      <c r="BB159" s="103">
        <f t="shared" si="17"/>
        <v>0</v>
      </c>
      <c r="BC159" s="1">
        <f t="shared" si="18"/>
        <v>0</v>
      </c>
      <c r="BD159" s="1">
        <f t="shared" si="19"/>
        <v>0</v>
      </c>
      <c r="BE159" s="1">
        <f t="shared" si="20"/>
        <v>0</v>
      </c>
    </row>
    <row r="160" spans="2:57" ht="14.4" thickBot="1" x14ac:dyDescent="0.3">
      <c r="B160" s="4"/>
      <c r="C160" s="131"/>
      <c r="D160" s="132"/>
      <c r="E160" s="235"/>
      <c r="F160" s="250"/>
      <c r="G160" s="250"/>
      <c r="H160" s="236"/>
      <c r="I160" s="130"/>
      <c r="J160" s="235"/>
      <c r="K160" s="236"/>
      <c r="L160" s="130"/>
      <c r="M160" s="235"/>
      <c r="N160" s="236"/>
      <c r="O160" s="129"/>
      <c r="P160" s="246">
        <v>0</v>
      </c>
      <c r="Q160" s="247"/>
      <c r="R160" s="129"/>
      <c r="S160" s="243"/>
      <c r="T160" s="244"/>
      <c r="U160" s="244"/>
      <c r="V160" s="244"/>
      <c r="W160" s="245"/>
      <c r="X160" s="7"/>
      <c r="AX160" s="101"/>
      <c r="AY160" s="101"/>
      <c r="AZ160" s="102">
        <f t="shared" si="15"/>
        <v>0</v>
      </c>
      <c r="BA160" s="101">
        <f t="shared" si="16"/>
        <v>0</v>
      </c>
      <c r="BB160" s="103">
        <f t="shared" si="17"/>
        <v>0</v>
      </c>
      <c r="BC160" s="1">
        <f t="shared" si="18"/>
        <v>0</v>
      </c>
      <c r="BD160" s="1">
        <f t="shared" si="19"/>
        <v>0</v>
      </c>
      <c r="BE160" s="1">
        <f t="shared" si="20"/>
        <v>0</v>
      </c>
    </row>
    <row r="161" spans="2:57" ht="14.4" thickBot="1" x14ac:dyDescent="0.3">
      <c r="B161" s="4"/>
      <c r="C161" s="131"/>
      <c r="D161" s="132"/>
      <c r="E161" s="235"/>
      <c r="F161" s="250"/>
      <c r="G161" s="250"/>
      <c r="H161" s="236"/>
      <c r="I161" s="130"/>
      <c r="J161" s="235"/>
      <c r="K161" s="236"/>
      <c r="L161" s="130"/>
      <c r="M161" s="235"/>
      <c r="N161" s="236"/>
      <c r="O161" s="129"/>
      <c r="P161" s="246">
        <v>0</v>
      </c>
      <c r="Q161" s="247"/>
      <c r="R161" s="129"/>
      <c r="S161" s="243"/>
      <c r="T161" s="244"/>
      <c r="U161" s="244"/>
      <c r="V161" s="244"/>
      <c r="W161" s="245"/>
      <c r="X161" s="7"/>
      <c r="AX161" s="101"/>
      <c r="AY161" s="101"/>
      <c r="AZ161" s="102">
        <f t="shared" si="15"/>
        <v>0</v>
      </c>
      <c r="BA161" s="101">
        <f t="shared" si="16"/>
        <v>0</v>
      </c>
      <c r="BB161" s="103">
        <f t="shared" si="17"/>
        <v>0</v>
      </c>
      <c r="BC161" s="1">
        <f t="shared" si="18"/>
        <v>0</v>
      </c>
      <c r="BD161" s="1">
        <f t="shared" si="19"/>
        <v>0</v>
      </c>
      <c r="BE161" s="1">
        <f t="shared" si="20"/>
        <v>0</v>
      </c>
    </row>
    <row r="162" spans="2:57" ht="14.4" thickBot="1" x14ac:dyDescent="0.3">
      <c r="B162" s="4"/>
      <c r="C162" s="131"/>
      <c r="D162" s="132"/>
      <c r="E162" s="235"/>
      <c r="F162" s="250"/>
      <c r="G162" s="250"/>
      <c r="H162" s="236"/>
      <c r="I162" s="130"/>
      <c r="J162" s="235"/>
      <c r="K162" s="236"/>
      <c r="L162" s="130"/>
      <c r="M162" s="235"/>
      <c r="N162" s="236"/>
      <c r="O162" s="129"/>
      <c r="P162" s="246">
        <v>0</v>
      </c>
      <c r="Q162" s="247"/>
      <c r="R162" s="129"/>
      <c r="S162" s="243"/>
      <c r="T162" s="244"/>
      <c r="U162" s="244"/>
      <c r="V162" s="244"/>
      <c r="W162" s="245"/>
      <c r="X162" s="7"/>
      <c r="AX162" s="101"/>
      <c r="AY162" s="101"/>
      <c r="AZ162" s="102">
        <f t="shared" si="15"/>
        <v>0</v>
      </c>
      <c r="BA162" s="101">
        <f t="shared" si="16"/>
        <v>0</v>
      </c>
      <c r="BB162" s="103">
        <f t="shared" si="17"/>
        <v>0</v>
      </c>
      <c r="BC162" s="1">
        <f t="shared" si="18"/>
        <v>0</v>
      </c>
      <c r="BD162" s="1">
        <f t="shared" si="19"/>
        <v>0</v>
      </c>
      <c r="BE162" s="1">
        <f t="shared" si="20"/>
        <v>0</v>
      </c>
    </row>
    <row r="163" spans="2:57" ht="14.4" thickBot="1" x14ac:dyDescent="0.3">
      <c r="B163" s="4"/>
      <c r="C163" s="131"/>
      <c r="D163" s="132"/>
      <c r="E163" s="235"/>
      <c r="F163" s="250"/>
      <c r="G163" s="250"/>
      <c r="H163" s="236"/>
      <c r="I163" s="130"/>
      <c r="J163" s="235"/>
      <c r="K163" s="236"/>
      <c r="L163" s="130"/>
      <c r="M163" s="235"/>
      <c r="N163" s="236"/>
      <c r="O163" s="129"/>
      <c r="P163" s="246">
        <v>0</v>
      </c>
      <c r="Q163" s="247"/>
      <c r="R163" s="129"/>
      <c r="S163" s="243"/>
      <c r="T163" s="244"/>
      <c r="U163" s="244"/>
      <c r="V163" s="244"/>
      <c r="W163" s="245"/>
      <c r="X163" s="7"/>
      <c r="AX163" s="101"/>
      <c r="AY163" s="101"/>
      <c r="AZ163" s="102">
        <f t="shared" si="15"/>
        <v>0</v>
      </c>
      <c r="BA163" s="101">
        <f t="shared" si="16"/>
        <v>0</v>
      </c>
      <c r="BB163" s="103">
        <f t="shared" si="17"/>
        <v>0</v>
      </c>
      <c r="BC163" s="1">
        <f t="shared" si="18"/>
        <v>0</v>
      </c>
      <c r="BD163" s="1">
        <f t="shared" si="19"/>
        <v>0</v>
      </c>
      <c r="BE163" s="1">
        <f t="shared" si="20"/>
        <v>0</v>
      </c>
    </row>
    <row r="164" spans="2:57" ht="14.4" thickBot="1" x14ac:dyDescent="0.3">
      <c r="B164" s="4"/>
      <c r="C164" s="131"/>
      <c r="D164" s="132"/>
      <c r="E164" s="235"/>
      <c r="F164" s="250"/>
      <c r="G164" s="250"/>
      <c r="H164" s="236"/>
      <c r="I164" s="130"/>
      <c r="J164" s="235"/>
      <c r="K164" s="236"/>
      <c r="L164" s="130"/>
      <c r="M164" s="235"/>
      <c r="N164" s="236"/>
      <c r="O164" s="129"/>
      <c r="P164" s="246">
        <v>0</v>
      </c>
      <c r="Q164" s="247"/>
      <c r="R164" s="129"/>
      <c r="S164" s="243"/>
      <c r="T164" s="244"/>
      <c r="U164" s="244"/>
      <c r="V164" s="244"/>
      <c r="W164" s="245"/>
      <c r="X164" s="7"/>
      <c r="AX164" s="101"/>
      <c r="AY164" s="101"/>
      <c r="AZ164" s="102">
        <f t="shared" si="15"/>
        <v>0</v>
      </c>
      <c r="BA164" s="101">
        <f t="shared" si="16"/>
        <v>0</v>
      </c>
      <c r="BB164" s="103">
        <f t="shared" si="17"/>
        <v>0</v>
      </c>
      <c r="BC164" s="1">
        <f t="shared" si="18"/>
        <v>0</v>
      </c>
      <c r="BD164" s="1">
        <f t="shared" si="19"/>
        <v>0</v>
      </c>
      <c r="BE164" s="1">
        <f t="shared" si="20"/>
        <v>0</v>
      </c>
    </row>
    <row r="165" spans="2:57" ht="14.4" thickBot="1" x14ac:dyDescent="0.3">
      <c r="B165" s="4"/>
      <c r="C165" s="131"/>
      <c r="D165" s="132"/>
      <c r="E165" s="235"/>
      <c r="F165" s="250"/>
      <c r="G165" s="250"/>
      <c r="H165" s="236"/>
      <c r="I165" s="130"/>
      <c r="J165" s="235"/>
      <c r="K165" s="236"/>
      <c r="L165" s="130"/>
      <c r="M165" s="235"/>
      <c r="N165" s="236"/>
      <c r="O165" s="129"/>
      <c r="P165" s="246">
        <v>0</v>
      </c>
      <c r="Q165" s="247"/>
      <c r="R165" s="129"/>
      <c r="S165" s="243"/>
      <c r="T165" s="244"/>
      <c r="U165" s="244"/>
      <c r="V165" s="244"/>
      <c r="W165" s="245"/>
      <c r="X165" s="7"/>
      <c r="AX165" s="101"/>
      <c r="AY165" s="101"/>
      <c r="AZ165" s="102">
        <f t="shared" si="15"/>
        <v>0</v>
      </c>
      <c r="BA165" s="101">
        <f t="shared" si="16"/>
        <v>0</v>
      </c>
      <c r="BB165" s="103">
        <f t="shared" si="17"/>
        <v>0</v>
      </c>
      <c r="BC165" s="1">
        <f t="shared" si="18"/>
        <v>0</v>
      </c>
      <c r="BD165" s="1">
        <f t="shared" si="19"/>
        <v>0</v>
      </c>
      <c r="BE165" s="1">
        <f t="shared" si="20"/>
        <v>0</v>
      </c>
    </row>
    <row r="166" spans="2:57" ht="14.4" thickBot="1" x14ac:dyDescent="0.3">
      <c r="B166" s="4"/>
      <c r="C166" s="131"/>
      <c r="D166" s="132"/>
      <c r="E166" s="235"/>
      <c r="F166" s="250"/>
      <c r="G166" s="250"/>
      <c r="H166" s="236"/>
      <c r="I166" s="130"/>
      <c r="J166" s="235"/>
      <c r="K166" s="236"/>
      <c r="L166" s="130"/>
      <c r="M166" s="235"/>
      <c r="N166" s="236"/>
      <c r="O166" s="129"/>
      <c r="P166" s="246">
        <v>0</v>
      </c>
      <c r="Q166" s="247"/>
      <c r="R166" s="129"/>
      <c r="S166" s="243"/>
      <c r="T166" s="244"/>
      <c r="U166" s="244"/>
      <c r="V166" s="244"/>
      <c r="W166" s="245"/>
      <c r="X166" s="7"/>
      <c r="AX166" s="101"/>
      <c r="AY166" s="101"/>
      <c r="AZ166" s="102">
        <f t="shared" si="15"/>
        <v>0</v>
      </c>
      <c r="BA166" s="101">
        <f t="shared" si="16"/>
        <v>0</v>
      </c>
      <c r="BB166" s="103">
        <f t="shared" si="17"/>
        <v>0</v>
      </c>
      <c r="BC166" s="1">
        <f t="shared" si="18"/>
        <v>0</v>
      </c>
      <c r="BD166" s="1">
        <f t="shared" si="19"/>
        <v>0</v>
      </c>
      <c r="BE166" s="1">
        <f t="shared" si="20"/>
        <v>0</v>
      </c>
    </row>
    <row r="167" spans="2:57" ht="14.4" thickBot="1" x14ac:dyDescent="0.3">
      <c r="B167" s="4"/>
      <c r="C167" s="131"/>
      <c r="D167" s="132"/>
      <c r="E167" s="235"/>
      <c r="F167" s="250"/>
      <c r="G167" s="250"/>
      <c r="H167" s="236"/>
      <c r="I167" s="130"/>
      <c r="J167" s="235"/>
      <c r="K167" s="236"/>
      <c r="L167" s="130"/>
      <c r="M167" s="235"/>
      <c r="N167" s="236"/>
      <c r="O167" s="129"/>
      <c r="P167" s="246">
        <v>0</v>
      </c>
      <c r="Q167" s="247"/>
      <c r="R167" s="129"/>
      <c r="S167" s="243"/>
      <c r="T167" s="244"/>
      <c r="U167" s="244"/>
      <c r="V167" s="244"/>
      <c r="W167" s="245"/>
      <c r="X167" s="7"/>
      <c r="AX167" s="101"/>
      <c r="AY167" s="101"/>
      <c r="AZ167" s="102">
        <f t="shared" si="15"/>
        <v>0</v>
      </c>
      <c r="BA167" s="101">
        <f t="shared" si="16"/>
        <v>0</v>
      </c>
      <c r="BB167" s="103">
        <f t="shared" si="17"/>
        <v>0</v>
      </c>
      <c r="BC167" s="1">
        <f t="shared" si="18"/>
        <v>0</v>
      </c>
      <c r="BD167" s="1">
        <f t="shared" si="19"/>
        <v>0</v>
      </c>
      <c r="BE167" s="1">
        <f t="shared" si="20"/>
        <v>0</v>
      </c>
    </row>
    <row r="168" spans="2:57" ht="14.4" thickBot="1" x14ac:dyDescent="0.3">
      <c r="B168" s="4"/>
      <c r="C168" s="131"/>
      <c r="D168" s="132"/>
      <c r="E168" s="235"/>
      <c r="F168" s="250"/>
      <c r="G168" s="250"/>
      <c r="H168" s="236"/>
      <c r="I168" s="130"/>
      <c r="J168" s="235"/>
      <c r="K168" s="236"/>
      <c r="L168" s="130"/>
      <c r="M168" s="235"/>
      <c r="N168" s="236"/>
      <c r="O168" s="129"/>
      <c r="P168" s="246">
        <v>0</v>
      </c>
      <c r="Q168" s="247"/>
      <c r="R168" s="129"/>
      <c r="S168" s="243"/>
      <c r="T168" s="244"/>
      <c r="U168" s="244"/>
      <c r="V168" s="244"/>
      <c r="W168" s="245"/>
      <c r="X168" s="7"/>
      <c r="AX168" s="101"/>
      <c r="AY168" s="101"/>
      <c r="AZ168" s="102">
        <f t="shared" si="15"/>
        <v>0</v>
      </c>
      <c r="BA168" s="101">
        <f t="shared" si="16"/>
        <v>0</v>
      </c>
      <c r="BB168" s="103">
        <f t="shared" si="17"/>
        <v>0</v>
      </c>
      <c r="BC168" s="1">
        <f t="shared" si="18"/>
        <v>0</v>
      </c>
      <c r="BD168" s="1">
        <f t="shared" si="19"/>
        <v>0</v>
      </c>
      <c r="BE168" s="1">
        <f t="shared" si="20"/>
        <v>0</v>
      </c>
    </row>
    <row r="169" spans="2:57" ht="14.4" thickBot="1" x14ac:dyDescent="0.3">
      <c r="B169" s="4"/>
      <c r="C169" s="131"/>
      <c r="D169" s="132"/>
      <c r="E169" s="235"/>
      <c r="F169" s="250"/>
      <c r="G169" s="250"/>
      <c r="H169" s="236"/>
      <c r="I169" s="130"/>
      <c r="J169" s="235"/>
      <c r="K169" s="236"/>
      <c r="L169" s="130"/>
      <c r="M169" s="235"/>
      <c r="N169" s="236"/>
      <c r="O169" s="129"/>
      <c r="P169" s="246">
        <v>0</v>
      </c>
      <c r="Q169" s="247"/>
      <c r="R169" s="129"/>
      <c r="S169" s="243"/>
      <c r="T169" s="244"/>
      <c r="U169" s="244"/>
      <c r="V169" s="244"/>
      <c r="W169" s="245"/>
      <c r="X169" s="7"/>
      <c r="AX169" s="101"/>
      <c r="AY169" s="101"/>
      <c r="AZ169" s="102">
        <f t="shared" si="15"/>
        <v>0</v>
      </c>
      <c r="BA169" s="101">
        <f t="shared" si="16"/>
        <v>0</v>
      </c>
      <c r="BB169" s="103">
        <f t="shared" si="17"/>
        <v>0</v>
      </c>
      <c r="BC169" s="1">
        <f t="shared" si="18"/>
        <v>0</v>
      </c>
      <c r="BD169" s="1">
        <f t="shared" si="19"/>
        <v>0</v>
      </c>
      <c r="BE169" s="1">
        <f t="shared" si="20"/>
        <v>0</v>
      </c>
    </row>
    <row r="170" spans="2:57" ht="14.4" thickBot="1" x14ac:dyDescent="0.3">
      <c r="B170" s="4"/>
      <c r="C170" s="131"/>
      <c r="D170" s="132"/>
      <c r="E170" s="235"/>
      <c r="F170" s="250"/>
      <c r="G170" s="250"/>
      <c r="H170" s="236"/>
      <c r="I170" s="130"/>
      <c r="J170" s="235"/>
      <c r="K170" s="236"/>
      <c r="L170" s="130"/>
      <c r="M170" s="235"/>
      <c r="N170" s="236"/>
      <c r="O170" s="129"/>
      <c r="P170" s="246">
        <v>0</v>
      </c>
      <c r="Q170" s="247"/>
      <c r="R170" s="129"/>
      <c r="S170" s="243"/>
      <c r="T170" s="244"/>
      <c r="U170" s="244"/>
      <c r="V170" s="244"/>
      <c r="W170" s="245"/>
      <c r="X170" s="7"/>
      <c r="AX170" s="101"/>
      <c r="AY170" s="101"/>
      <c r="AZ170" s="102">
        <f t="shared" si="15"/>
        <v>0</v>
      </c>
      <c r="BA170" s="101">
        <f t="shared" si="16"/>
        <v>0</v>
      </c>
      <c r="BB170" s="103">
        <f t="shared" si="17"/>
        <v>0</v>
      </c>
      <c r="BC170" s="1">
        <f t="shared" si="18"/>
        <v>0</v>
      </c>
      <c r="BD170" s="1">
        <f t="shared" si="19"/>
        <v>0</v>
      </c>
      <c r="BE170" s="1">
        <f t="shared" si="20"/>
        <v>0</v>
      </c>
    </row>
    <row r="171" spans="2:57" ht="14.4" thickBot="1" x14ac:dyDescent="0.3">
      <c r="B171" s="4"/>
      <c r="C171" s="131"/>
      <c r="D171" s="132"/>
      <c r="E171" s="235"/>
      <c r="F171" s="250"/>
      <c r="G171" s="250"/>
      <c r="H171" s="236"/>
      <c r="I171" s="130"/>
      <c r="J171" s="235"/>
      <c r="K171" s="236"/>
      <c r="L171" s="130"/>
      <c r="M171" s="235"/>
      <c r="N171" s="236"/>
      <c r="O171" s="129"/>
      <c r="P171" s="246">
        <v>0</v>
      </c>
      <c r="Q171" s="247"/>
      <c r="R171" s="129"/>
      <c r="S171" s="243"/>
      <c r="T171" s="244"/>
      <c r="U171" s="244"/>
      <c r="V171" s="244"/>
      <c r="W171" s="245"/>
      <c r="X171" s="7"/>
      <c r="AX171" s="101"/>
      <c r="AY171" s="101"/>
      <c r="AZ171" s="102">
        <f t="shared" si="15"/>
        <v>0</v>
      </c>
      <c r="BA171" s="101">
        <f t="shared" si="16"/>
        <v>0</v>
      </c>
      <c r="BB171" s="103">
        <f t="shared" si="17"/>
        <v>0</v>
      </c>
      <c r="BC171" s="1">
        <f t="shared" si="18"/>
        <v>0</v>
      </c>
      <c r="BD171" s="1">
        <f t="shared" si="19"/>
        <v>0</v>
      </c>
      <c r="BE171" s="1">
        <f t="shared" si="20"/>
        <v>0</v>
      </c>
    </row>
    <row r="172" spans="2:57" ht="14.4" thickBot="1" x14ac:dyDescent="0.3">
      <c r="B172" s="4"/>
      <c r="C172" s="131"/>
      <c r="D172" s="132"/>
      <c r="E172" s="235"/>
      <c r="F172" s="250"/>
      <c r="G172" s="250"/>
      <c r="H172" s="236"/>
      <c r="I172" s="130"/>
      <c r="J172" s="235"/>
      <c r="K172" s="236"/>
      <c r="L172" s="130"/>
      <c r="M172" s="235"/>
      <c r="N172" s="236"/>
      <c r="O172" s="129"/>
      <c r="P172" s="246">
        <v>0</v>
      </c>
      <c r="Q172" s="247"/>
      <c r="R172" s="129"/>
      <c r="S172" s="243"/>
      <c r="T172" s="244"/>
      <c r="U172" s="244"/>
      <c r="V172" s="244"/>
      <c r="W172" s="245"/>
      <c r="X172" s="7"/>
      <c r="AX172" s="101"/>
      <c r="AY172" s="101"/>
      <c r="AZ172" s="102">
        <f t="shared" si="15"/>
        <v>0</v>
      </c>
      <c r="BA172" s="101">
        <f t="shared" si="16"/>
        <v>0</v>
      </c>
      <c r="BB172" s="103">
        <f t="shared" si="17"/>
        <v>0</v>
      </c>
      <c r="BC172" s="1">
        <f t="shared" si="18"/>
        <v>0</v>
      </c>
      <c r="BD172" s="1">
        <f t="shared" si="19"/>
        <v>0</v>
      </c>
      <c r="BE172" s="1">
        <f t="shared" si="20"/>
        <v>0</v>
      </c>
    </row>
    <row r="173" spans="2:57" ht="14.4" thickBot="1" x14ac:dyDescent="0.3">
      <c r="B173" s="4"/>
      <c r="C173" s="131"/>
      <c r="D173" s="132"/>
      <c r="E173" s="235"/>
      <c r="F173" s="250"/>
      <c r="G173" s="250"/>
      <c r="H173" s="236"/>
      <c r="I173" s="130"/>
      <c r="J173" s="235"/>
      <c r="K173" s="236"/>
      <c r="L173" s="130"/>
      <c r="M173" s="235"/>
      <c r="N173" s="236"/>
      <c r="O173" s="129"/>
      <c r="P173" s="246">
        <v>0</v>
      </c>
      <c r="Q173" s="247"/>
      <c r="R173" s="129"/>
      <c r="S173" s="243"/>
      <c r="T173" s="244"/>
      <c r="U173" s="244"/>
      <c r="V173" s="244"/>
      <c r="W173" s="245"/>
      <c r="X173" s="7"/>
      <c r="AX173" s="101"/>
      <c r="AY173" s="101"/>
      <c r="AZ173" s="102">
        <f t="shared" si="15"/>
        <v>0</v>
      </c>
      <c r="BA173" s="101">
        <f t="shared" si="16"/>
        <v>0</v>
      </c>
      <c r="BB173" s="103">
        <f t="shared" si="17"/>
        <v>0</v>
      </c>
      <c r="BC173" s="1">
        <f t="shared" si="18"/>
        <v>0</v>
      </c>
      <c r="BD173" s="1">
        <f t="shared" si="19"/>
        <v>0</v>
      </c>
      <c r="BE173" s="1">
        <f t="shared" si="20"/>
        <v>0</v>
      </c>
    </row>
    <row r="174" spans="2:57" ht="14.4" thickBot="1" x14ac:dyDescent="0.3">
      <c r="B174" s="4"/>
      <c r="C174" s="131"/>
      <c r="D174" s="132"/>
      <c r="E174" s="235"/>
      <c r="F174" s="250"/>
      <c r="G174" s="250"/>
      <c r="H174" s="236"/>
      <c r="I174" s="130"/>
      <c r="J174" s="235"/>
      <c r="K174" s="236"/>
      <c r="L174" s="130"/>
      <c r="M174" s="235"/>
      <c r="N174" s="236"/>
      <c r="O174" s="129"/>
      <c r="P174" s="246">
        <v>0</v>
      </c>
      <c r="Q174" s="247"/>
      <c r="R174" s="129"/>
      <c r="S174" s="243"/>
      <c r="T174" s="244"/>
      <c r="U174" s="244"/>
      <c r="V174" s="244"/>
      <c r="W174" s="245"/>
      <c r="X174" s="7"/>
      <c r="AX174" s="101"/>
      <c r="AY174" s="101"/>
      <c r="AZ174" s="102">
        <f t="shared" si="15"/>
        <v>0</v>
      </c>
      <c r="BA174" s="101">
        <f t="shared" si="16"/>
        <v>0</v>
      </c>
      <c r="BB174" s="103">
        <f t="shared" si="17"/>
        <v>0</v>
      </c>
      <c r="BC174" s="1">
        <f t="shared" si="18"/>
        <v>0</v>
      </c>
      <c r="BD174" s="1">
        <f t="shared" si="19"/>
        <v>0</v>
      </c>
      <c r="BE174" s="1">
        <f t="shared" si="20"/>
        <v>0</v>
      </c>
    </row>
    <row r="175" spans="2:57" ht="14.4" thickBot="1" x14ac:dyDescent="0.3">
      <c r="B175" s="4"/>
      <c r="C175" s="131"/>
      <c r="D175" s="132"/>
      <c r="E175" s="235"/>
      <c r="F175" s="250"/>
      <c r="G175" s="250"/>
      <c r="H175" s="236"/>
      <c r="I175" s="130"/>
      <c r="J175" s="235"/>
      <c r="K175" s="236"/>
      <c r="L175" s="130"/>
      <c r="M175" s="235"/>
      <c r="N175" s="236"/>
      <c r="O175" s="129"/>
      <c r="P175" s="246">
        <v>0</v>
      </c>
      <c r="Q175" s="247"/>
      <c r="R175" s="129"/>
      <c r="S175" s="243"/>
      <c r="T175" s="244"/>
      <c r="U175" s="244"/>
      <c r="V175" s="244"/>
      <c r="W175" s="245"/>
      <c r="X175" s="7"/>
      <c r="AX175" s="101"/>
      <c r="AY175" s="101"/>
      <c r="AZ175" s="102">
        <f t="shared" si="15"/>
        <v>0</v>
      </c>
      <c r="BA175" s="101">
        <f t="shared" si="16"/>
        <v>0</v>
      </c>
      <c r="BB175" s="103">
        <f t="shared" si="17"/>
        <v>0</v>
      </c>
      <c r="BC175" s="1">
        <f t="shared" si="18"/>
        <v>0</v>
      </c>
      <c r="BD175" s="1">
        <f t="shared" si="19"/>
        <v>0</v>
      </c>
      <c r="BE175" s="1">
        <f t="shared" si="20"/>
        <v>0</v>
      </c>
    </row>
    <row r="176" spans="2:57" ht="14.4" thickBot="1" x14ac:dyDescent="0.3">
      <c r="B176" s="4"/>
      <c r="C176" s="131"/>
      <c r="D176" s="132"/>
      <c r="E176" s="235"/>
      <c r="F176" s="250"/>
      <c r="G176" s="250"/>
      <c r="H176" s="236"/>
      <c r="I176" s="130"/>
      <c r="J176" s="235"/>
      <c r="K176" s="236"/>
      <c r="L176" s="130"/>
      <c r="M176" s="235"/>
      <c r="N176" s="236"/>
      <c r="O176" s="129"/>
      <c r="P176" s="246">
        <v>0</v>
      </c>
      <c r="Q176" s="247"/>
      <c r="R176" s="129"/>
      <c r="S176" s="243"/>
      <c r="T176" s="244"/>
      <c r="U176" s="244"/>
      <c r="V176" s="244"/>
      <c r="W176" s="245"/>
      <c r="X176" s="7"/>
      <c r="AX176" s="101"/>
      <c r="AY176" s="101"/>
      <c r="AZ176" s="102">
        <f t="shared" si="15"/>
        <v>0</v>
      </c>
      <c r="BA176" s="101">
        <f t="shared" si="16"/>
        <v>0</v>
      </c>
      <c r="BB176" s="103">
        <f t="shared" si="17"/>
        <v>0</v>
      </c>
      <c r="BC176" s="1">
        <f t="shared" si="18"/>
        <v>0</v>
      </c>
      <c r="BD176" s="1">
        <f t="shared" si="19"/>
        <v>0</v>
      </c>
      <c r="BE176" s="1">
        <f t="shared" si="20"/>
        <v>0</v>
      </c>
    </row>
    <row r="177" spans="2:57" ht="14.4" thickBot="1" x14ac:dyDescent="0.3">
      <c r="B177" s="4"/>
      <c r="C177" s="131"/>
      <c r="D177" s="132"/>
      <c r="E177" s="235"/>
      <c r="F177" s="250"/>
      <c r="G177" s="250"/>
      <c r="H177" s="236"/>
      <c r="I177" s="130"/>
      <c r="J177" s="235"/>
      <c r="K177" s="236"/>
      <c r="L177" s="130"/>
      <c r="M177" s="235"/>
      <c r="N177" s="236"/>
      <c r="O177" s="129"/>
      <c r="P177" s="246">
        <v>0</v>
      </c>
      <c r="Q177" s="247"/>
      <c r="R177" s="129"/>
      <c r="S177" s="243"/>
      <c r="T177" s="244"/>
      <c r="U177" s="244"/>
      <c r="V177" s="244"/>
      <c r="W177" s="245"/>
      <c r="X177" s="7"/>
      <c r="AX177" s="101"/>
      <c r="AY177" s="101"/>
      <c r="AZ177" s="102">
        <f t="shared" si="15"/>
        <v>0</v>
      </c>
      <c r="BA177" s="101">
        <f t="shared" si="16"/>
        <v>0</v>
      </c>
      <c r="BB177" s="103">
        <f t="shared" si="17"/>
        <v>0</v>
      </c>
      <c r="BC177" s="1">
        <f t="shared" si="18"/>
        <v>0</v>
      </c>
      <c r="BD177" s="1">
        <f t="shared" si="19"/>
        <v>0</v>
      </c>
      <c r="BE177" s="1">
        <f t="shared" si="20"/>
        <v>0</v>
      </c>
    </row>
    <row r="178" spans="2:57" ht="14.4" thickBot="1" x14ac:dyDescent="0.3">
      <c r="B178" s="4"/>
      <c r="C178" s="131"/>
      <c r="D178" s="132"/>
      <c r="E178" s="235"/>
      <c r="F178" s="250"/>
      <c r="G178" s="250"/>
      <c r="H178" s="236"/>
      <c r="I178" s="130"/>
      <c r="J178" s="235"/>
      <c r="K178" s="236"/>
      <c r="L178" s="130"/>
      <c r="M178" s="235"/>
      <c r="N178" s="236"/>
      <c r="O178" s="129"/>
      <c r="P178" s="246">
        <v>0</v>
      </c>
      <c r="Q178" s="247"/>
      <c r="R178" s="129"/>
      <c r="S178" s="243"/>
      <c r="T178" s="244"/>
      <c r="U178" s="244"/>
      <c r="V178" s="244"/>
      <c r="W178" s="245"/>
      <c r="X178" s="7"/>
      <c r="AX178" s="101"/>
      <c r="AY178" s="101"/>
      <c r="AZ178" s="102">
        <f t="shared" si="15"/>
        <v>0</v>
      </c>
      <c r="BA178" s="101">
        <f t="shared" si="16"/>
        <v>0</v>
      </c>
      <c r="BB178" s="103">
        <f t="shared" si="17"/>
        <v>0</v>
      </c>
      <c r="BC178" s="1">
        <f t="shared" si="18"/>
        <v>0</v>
      </c>
      <c r="BD178" s="1">
        <f t="shared" si="19"/>
        <v>0</v>
      </c>
      <c r="BE178" s="1">
        <f t="shared" si="20"/>
        <v>0</v>
      </c>
    </row>
    <row r="179" spans="2:57" ht="14.4" thickBot="1" x14ac:dyDescent="0.3">
      <c r="B179" s="4"/>
      <c r="C179" s="131"/>
      <c r="D179" s="132"/>
      <c r="E179" s="235"/>
      <c r="F179" s="250"/>
      <c r="G179" s="250"/>
      <c r="H179" s="236"/>
      <c r="I179" s="130"/>
      <c r="J179" s="235"/>
      <c r="K179" s="236"/>
      <c r="L179" s="130"/>
      <c r="M179" s="235"/>
      <c r="N179" s="236"/>
      <c r="O179" s="129"/>
      <c r="P179" s="246">
        <v>0</v>
      </c>
      <c r="Q179" s="247"/>
      <c r="R179" s="129"/>
      <c r="S179" s="243"/>
      <c r="T179" s="244"/>
      <c r="U179" s="244"/>
      <c r="V179" s="244"/>
      <c r="W179" s="245"/>
      <c r="X179" s="7"/>
      <c r="AX179" s="101"/>
      <c r="AY179" s="101"/>
      <c r="AZ179" s="102">
        <f t="shared" si="15"/>
        <v>0</v>
      </c>
      <c r="BA179" s="101">
        <f t="shared" si="16"/>
        <v>0</v>
      </c>
      <c r="BB179" s="103">
        <f t="shared" si="17"/>
        <v>0</v>
      </c>
      <c r="BC179" s="1">
        <f t="shared" si="18"/>
        <v>0</v>
      </c>
      <c r="BD179" s="1">
        <f t="shared" si="19"/>
        <v>0</v>
      </c>
      <c r="BE179" s="1">
        <f t="shared" si="20"/>
        <v>0</v>
      </c>
    </row>
    <row r="180" spans="2:57" ht="14.4" thickBot="1" x14ac:dyDescent="0.3">
      <c r="B180" s="4"/>
      <c r="C180" s="131"/>
      <c r="D180" s="132"/>
      <c r="E180" s="235"/>
      <c r="F180" s="250"/>
      <c r="G180" s="250"/>
      <c r="H180" s="236"/>
      <c r="I180" s="130"/>
      <c r="J180" s="235"/>
      <c r="K180" s="236"/>
      <c r="L180" s="130"/>
      <c r="M180" s="235"/>
      <c r="N180" s="236"/>
      <c r="O180" s="129"/>
      <c r="P180" s="246">
        <v>0</v>
      </c>
      <c r="Q180" s="247"/>
      <c r="R180" s="129"/>
      <c r="S180" s="243"/>
      <c r="T180" s="244"/>
      <c r="U180" s="244"/>
      <c r="V180" s="244"/>
      <c r="W180" s="245"/>
      <c r="X180" s="7"/>
      <c r="AX180" s="101"/>
      <c r="AY180" s="101"/>
      <c r="AZ180" s="102">
        <f t="shared" si="15"/>
        <v>0</v>
      </c>
      <c r="BA180" s="101">
        <f t="shared" si="16"/>
        <v>0</v>
      </c>
      <c r="BB180" s="103">
        <f t="shared" si="17"/>
        <v>0</v>
      </c>
      <c r="BC180" s="1">
        <f t="shared" si="18"/>
        <v>0</v>
      </c>
      <c r="BD180" s="1">
        <f t="shared" si="19"/>
        <v>0</v>
      </c>
      <c r="BE180" s="1">
        <f t="shared" si="20"/>
        <v>0</v>
      </c>
    </row>
    <row r="181" spans="2:57" ht="14.4" thickBot="1" x14ac:dyDescent="0.3">
      <c r="B181" s="4"/>
      <c r="C181" s="131"/>
      <c r="D181" s="132"/>
      <c r="E181" s="235"/>
      <c r="F181" s="250"/>
      <c r="G181" s="250"/>
      <c r="H181" s="236"/>
      <c r="I181" s="130"/>
      <c r="J181" s="235"/>
      <c r="K181" s="236"/>
      <c r="L181" s="130"/>
      <c r="M181" s="235"/>
      <c r="N181" s="236"/>
      <c r="O181" s="129"/>
      <c r="P181" s="246">
        <v>0</v>
      </c>
      <c r="Q181" s="247"/>
      <c r="R181" s="129"/>
      <c r="S181" s="243"/>
      <c r="T181" s="244"/>
      <c r="U181" s="244"/>
      <c r="V181" s="244"/>
      <c r="W181" s="245"/>
      <c r="X181" s="7"/>
      <c r="AX181" s="101"/>
      <c r="AY181" s="101"/>
      <c r="AZ181" s="102">
        <f t="shared" si="15"/>
        <v>0</v>
      </c>
      <c r="BA181" s="101">
        <f t="shared" si="16"/>
        <v>0</v>
      </c>
      <c r="BB181" s="103">
        <f t="shared" si="17"/>
        <v>0</v>
      </c>
      <c r="BC181" s="1">
        <f t="shared" si="18"/>
        <v>0</v>
      </c>
      <c r="BD181" s="1">
        <f t="shared" si="19"/>
        <v>0</v>
      </c>
      <c r="BE181" s="1">
        <f t="shared" si="20"/>
        <v>0</v>
      </c>
    </row>
    <row r="182" spans="2:57" ht="14.4" thickBot="1" x14ac:dyDescent="0.3">
      <c r="B182" s="4"/>
      <c r="C182" s="131"/>
      <c r="D182" s="132"/>
      <c r="E182" s="235"/>
      <c r="F182" s="250"/>
      <c r="G182" s="250"/>
      <c r="H182" s="236"/>
      <c r="I182" s="130"/>
      <c r="J182" s="235"/>
      <c r="K182" s="236"/>
      <c r="L182" s="130"/>
      <c r="M182" s="235"/>
      <c r="N182" s="236"/>
      <c r="O182" s="129"/>
      <c r="P182" s="246">
        <v>0</v>
      </c>
      <c r="Q182" s="247"/>
      <c r="R182" s="129"/>
      <c r="S182" s="243"/>
      <c r="T182" s="244"/>
      <c r="U182" s="244"/>
      <c r="V182" s="244"/>
      <c r="W182" s="245"/>
      <c r="X182" s="7"/>
      <c r="AX182" s="101"/>
      <c r="AY182" s="101"/>
      <c r="AZ182" s="102">
        <f t="shared" si="15"/>
        <v>0</v>
      </c>
      <c r="BA182" s="101">
        <f t="shared" si="16"/>
        <v>0</v>
      </c>
      <c r="BB182" s="103">
        <f t="shared" si="17"/>
        <v>0</v>
      </c>
      <c r="BC182" s="1">
        <f t="shared" si="18"/>
        <v>0</v>
      </c>
      <c r="BD182" s="1">
        <f t="shared" si="19"/>
        <v>0</v>
      </c>
      <c r="BE182" s="1">
        <f t="shared" si="20"/>
        <v>0</v>
      </c>
    </row>
    <row r="183" spans="2:57" ht="14.4" thickBot="1" x14ac:dyDescent="0.3">
      <c r="B183" s="4"/>
      <c r="C183" s="131"/>
      <c r="D183" s="132"/>
      <c r="E183" s="235"/>
      <c r="F183" s="250"/>
      <c r="G183" s="250"/>
      <c r="H183" s="236"/>
      <c r="I183" s="130"/>
      <c r="J183" s="235"/>
      <c r="K183" s="236"/>
      <c r="L183" s="130"/>
      <c r="M183" s="235"/>
      <c r="N183" s="236"/>
      <c r="O183" s="129"/>
      <c r="P183" s="246">
        <v>0</v>
      </c>
      <c r="Q183" s="247"/>
      <c r="R183" s="129"/>
      <c r="S183" s="243"/>
      <c r="T183" s="244"/>
      <c r="U183" s="244"/>
      <c r="V183" s="244"/>
      <c r="W183" s="245"/>
      <c r="X183" s="7"/>
      <c r="AX183" s="101"/>
      <c r="AY183" s="101"/>
      <c r="AZ183" s="102">
        <f t="shared" si="15"/>
        <v>0</v>
      </c>
      <c r="BA183" s="101">
        <f t="shared" si="16"/>
        <v>0</v>
      </c>
      <c r="BB183" s="103">
        <f t="shared" si="17"/>
        <v>0</v>
      </c>
      <c r="BC183" s="1">
        <f t="shared" si="18"/>
        <v>0</v>
      </c>
      <c r="BD183" s="1">
        <f t="shared" si="19"/>
        <v>0</v>
      </c>
      <c r="BE183" s="1">
        <f t="shared" si="20"/>
        <v>0</v>
      </c>
    </row>
    <row r="184" spans="2:57" ht="14.4" thickBot="1" x14ac:dyDescent="0.3">
      <c r="B184" s="4"/>
      <c r="C184" s="131"/>
      <c r="D184" s="132"/>
      <c r="E184" s="235"/>
      <c r="F184" s="250"/>
      <c r="G184" s="250"/>
      <c r="H184" s="236"/>
      <c r="I184" s="130"/>
      <c r="J184" s="235"/>
      <c r="K184" s="236"/>
      <c r="L184" s="130"/>
      <c r="M184" s="235"/>
      <c r="N184" s="236"/>
      <c r="O184" s="129"/>
      <c r="P184" s="246">
        <v>0</v>
      </c>
      <c r="Q184" s="247"/>
      <c r="R184" s="129"/>
      <c r="S184" s="243"/>
      <c r="T184" s="244"/>
      <c r="U184" s="244"/>
      <c r="V184" s="244"/>
      <c r="W184" s="245"/>
      <c r="X184" s="7"/>
      <c r="AX184" s="101"/>
      <c r="AY184" s="101"/>
      <c r="AZ184" s="102">
        <f t="shared" si="15"/>
        <v>0</v>
      </c>
      <c r="BA184" s="101">
        <f t="shared" si="16"/>
        <v>0</v>
      </c>
      <c r="BB184" s="103">
        <f t="shared" si="17"/>
        <v>0</v>
      </c>
      <c r="BC184" s="1">
        <f t="shared" si="18"/>
        <v>0</v>
      </c>
      <c r="BD184" s="1">
        <f t="shared" si="19"/>
        <v>0</v>
      </c>
      <c r="BE184" s="1">
        <f t="shared" si="20"/>
        <v>0</v>
      </c>
    </row>
    <row r="185" spans="2:57" ht="14.4" thickBot="1" x14ac:dyDescent="0.3">
      <c r="B185" s="4"/>
      <c r="C185" s="131"/>
      <c r="D185" s="132"/>
      <c r="E185" s="235"/>
      <c r="F185" s="250"/>
      <c r="G185" s="250"/>
      <c r="H185" s="236"/>
      <c r="I185" s="130"/>
      <c r="J185" s="235"/>
      <c r="K185" s="236"/>
      <c r="L185" s="130"/>
      <c r="M185" s="235"/>
      <c r="N185" s="236"/>
      <c r="O185" s="129"/>
      <c r="P185" s="246">
        <v>0</v>
      </c>
      <c r="Q185" s="247"/>
      <c r="R185" s="129"/>
      <c r="S185" s="243"/>
      <c r="T185" s="244"/>
      <c r="U185" s="244"/>
      <c r="V185" s="244"/>
      <c r="W185" s="245"/>
      <c r="X185" s="7"/>
      <c r="AX185" s="101"/>
      <c r="AY185" s="101"/>
      <c r="AZ185" s="102">
        <f t="shared" si="15"/>
        <v>0</v>
      </c>
      <c r="BA185" s="101">
        <f t="shared" si="16"/>
        <v>0</v>
      </c>
      <c r="BB185" s="103">
        <f t="shared" si="17"/>
        <v>0</v>
      </c>
      <c r="BC185" s="1">
        <f t="shared" si="18"/>
        <v>0</v>
      </c>
      <c r="BD185" s="1">
        <f t="shared" si="19"/>
        <v>0</v>
      </c>
      <c r="BE185" s="1">
        <f t="shared" si="20"/>
        <v>0</v>
      </c>
    </row>
    <row r="186" spans="2:57" ht="14.4" thickBot="1" x14ac:dyDescent="0.3">
      <c r="B186" s="4"/>
      <c r="C186" s="131"/>
      <c r="D186" s="132"/>
      <c r="E186" s="235"/>
      <c r="F186" s="250"/>
      <c r="G186" s="250"/>
      <c r="H186" s="236"/>
      <c r="I186" s="130"/>
      <c r="J186" s="235"/>
      <c r="K186" s="236"/>
      <c r="L186" s="130"/>
      <c r="M186" s="235"/>
      <c r="N186" s="236"/>
      <c r="O186" s="129"/>
      <c r="P186" s="246">
        <v>0</v>
      </c>
      <c r="Q186" s="247"/>
      <c r="R186" s="129"/>
      <c r="S186" s="243"/>
      <c r="T186" s="244"/>
      <c r="U186" s="244"/>
      <c r="V186" s="244"/>
      <c r="W186" s="245"/>
      <c r="X186" s="7"/>
      <c r="AX186" s="101"/>
      <c r="AY186" s="101"/>
      <c r="AZ186" s="102">
        <f t="shared" si="15"/>
        <v>0</v>
      </c>
      <c r="BA186" s="101">
        <f t="shared" si="16"/>
        <v>0</v>
      </c>
      <c r="BB186" s="103">
        <f t="shared" si="17"/>
        <v>0</v>
      </c>
      <c r="BC186" s="1">
        <f t="shared" si="18"/>
        <v>0</v>
      </c>
      <c r="BD186" s="1">
        <f t="shared" si="19"/>
        <v>0</v>
      </c>
      <c r="BE186" s="1">
        <f t="shared" si="20"/>
        <v>0</v>
      </c>
    </row>
    <row r="187" spans="2:57" ht="14.4" thickBot="1" x14ac:dyDescent="0.3">
      <c r="B187" s="4"/>
      <c r="C187" s="131"/>
      <c r="D187" s="132"/>
      <c r="E187" s="235"/>
      <c r="F187" s="250"/>
      <c r="G187" s="250"/>
      <c r="H187" s="236"/>
      <c r="I187" s="130"/>
      <c r="J187" s="235"/>
      <c r="K187" s="236"/>
      <c r="L187" s="130"/>
      <c r="M187" s="235"/>
      <c r="N187" s="236"/>
      <c r="O187" s="129"/>
      <c r="P187" s="246">
        <v>0</v>
      </c>
      <c r="Q187" s="247"/>
      <c r="R187" s="129"/>
      <c r="S187" s="243"/>
      <c r="T187" s="244"/>
      <c r="U187" s="244"/>
      <c r="V187" s="244"/>
      <c r="W187" s="245"/>
      <c r="X187" s="7"/>
      <c r="AX187" s="101"/>
      <c r="AY187" s="101"/>
      <c r="AZ187" s="102">
        <f t="shared" si="15"/>
        <v>0</v>
      </c>
      <c r="BA187" s="101">
        <f t="shared" si="16"/>
        <v>0</v>
      </c>
      <c r="BB187" s="103">
        <f t="shared" si="17"/>
        <v>0</v>
      </c>
      <c r="BC187" s="1">
        <f t="shared" si="18"/>
        <v>0</v>
      </c>
      <c r="BD187" s="1">
        <f t="shared" si="19"/>
        <v>0</v>
      </c>
      <c r="BE187" s="1">
        <f t="shared" si="20"/>
        <v>0</v>
      </c>
    </row>
    <row r="188" spans="2:57" ht="14.4" thickBot="1" x14ac:dyDescent="0.3">
      <c r="B188" s="4"/>
      <c r="C188" s="131"/>
      <c r="D188" s="132"/>
      <c r="E188" s="235"/>
      <c r="F188" s="250"/>
      <c r="G188" s="250"/>
      <c r="H188" s="236"/>
      <c r="I188" s="130"/>
      <c r="J188" s="235"/>
      <c r="K188" s="236"/>
      <c r="L188" s="130"/>
      <c r="M188" s="235"/>
      <c r="N188" s="236"/>
      <c r="O188" s="129"/>
      <c r="P188" s="246">
        <v>0</v>
      </c>
      <c r="Q188" s="247"/>
      <c r="R188" s="129"/>
      <c r="S188" s="243"/>
      <c r="T188" s="244"/>
      <c r="U188" s="244"/>
      <c r="V188" s="244"/>
      <c r="W188" s="245"/>
      <c r="X188" s="7"/>
      <c r="AX188" s="101"/>
      <c r="AY188" s="101"/>
      <c r="AZ188" s="102">
        <f t="shared" si="15"/>
        <v>0</v>
      </c>
      <c r="BA188" s="101">
        <f t="shared" si="16"/>
        <v>0</v>
      </c>
      <c r="BB188" s="103">
        <f t="shared" si="17"/>
        <v>0</v>
      </c>
      <c r="BC188" s="1">
        <f t="shared" si="18"/>
        <v>0</v>
      </c>
      <c r="BD188" s="1">
        <f t="shared" si="19"/>
        <v>0</v>
      </c>
      <c r="BE188" s="1">
        <f t="shared" si="20"/>
        <v>0</v>
      </c>
    </row>
    <row r="189" spans="2:57" ht="14.4" thickBot="1" x14ac:dyDescent="0.3">
      <c r="B189" s="4"/>
      <c r="C189" s="131"/>
      <c r="D189" s="132"/>
      <c r="E189" s="235"/>
      <c r="F189" s="250"/>
      <c r="G189" s="250"/>
      <c r="H189" s="236"/>
      <c r="I189" s="130"/>
      <c r="J189" s="235"/>
      <c r="K189" s="236"/>
      <c r="L189" s="130"/>
      <c r="M189" s="235"/>
      <c r="N189" s="236"/>
      <c r="O189" s="129"/>
      <c r="P189" s="246">
        <v>0</v>
      </c>
      <c r="Q189" s="247"/>
      <c r="R189" s="129"/>
      <c r="S189" s="243"/>
      <c r="T189" s="244"/>
      <c r="U189" s="244"/>
      <c r="V189" s="244"/>
      <c r="W189" s="245"/>
      <c r="X189" s="7"/>
      <c r="AX189" s="101"/>
      <c r="AY189" s="101"/>
      <c r="AZ189" s="102">
        <f t="shared" si="15"/>
        <v>0</v>
      </c>
      <c r="BA189" s="101">
        <f t="shared" si="16"/>
        <v>0</v>
      </c>
      <c r="BB189" s="103">
        <f t="shared" si="17"/>
        <v>0</v>
      </c>
      <c r="BC189" s="1">
        <f t="shared" si="18"/>
        <v>0</v>
      </c>
      <c r="BD189" s="1">
        <f t="shared" si="19"/>
        <v>0</v>
      </c>
      <c r="BE189" s="1">
        <f t="shared" si="20"/>
        <v>0</v>
      </c>
    </row>
    <row r="190" spans="2:57" ht="14.4" thickBot="1" x14ac:dyDescent="0.3">
      <c r="B190" s="4"/>
      <c r="C190" s="131"/>
      <c r="D190" s="132"/>
      <c r="E190" s="235"/>
      <c r="F190" s="250"/>
      <c r="G190" s="250"/>
      <c r="H190" s="236"/>
      <c r="I190" s="130"/>
      <c r="J190" s="235"/>
      <c r="K190" s="236"/>
      <c r="L190" s="130"/>
      <c r="M190" s="235"/>
      <c r="N190" s="236"/>
      <c r="O190" s="129"/>
      <c r="P190" s="246">
        <v>0</v>
      </c>
      <c r="Q190" s="247"/>
      <c r="R190" s="129"/>
      <c r="S190" s="243"/>
      <c r="T190" s="244"/>
      <c r="U190" s="244"/>
      <c r="V190" s="244"/>
      <c r="W190" s="245"/>
      <c r="X190" s="7"/>
      <c r="AX190" s="101"/>
      <c r="AY190" s="101"/>
      <c r="AZ190" s="102">
        <f t="shared" si="15"/>
        <v>0</v>
      </c>
      <c r="BA190" s="101">
        <f t="shared" si="16"/>
        <v>0</v>
      </c>
      <c r="BB190" s="103">
        <f t="shared" si="17"/>
        <v>0</v>
      </c>
      <c r="BC190" s="1">
        <f t="shared" si="18"/>
        <v>0</v>
      </c>
      <c r="BD190" s="1">
        <f t="shared" si="19"/>
        <v>0</v>
      </c>
      <c r="BE190" s="1">
        <f t="shared" si="20"/>
        <v>0</v>
      </c>
    </row>
    <row r="191" spans="2:57" ht="14.4" thickBot="1" x14ac:dyDescent="0.3">
      <c r="B191" s="4"/>
      <c r="C191" s="131"/>
      <c r="D191" s="132"/>
      <c r="E191" s="235"/>
      <c r="F191" s="250"/>
      <c r="G191" s="250"/>
      <c r="H191" s="236"/>
      <c r="I191" s="130"/>
      <c r="J191" s="235"/>
      <c r="K191" s="236"/>
      <c r="L191" s="130"/>
      <c r="M191" s="235"/>
      <c r="N191" s="236"/>
      <c r="O191" s="129"/>
      <c r="P191" s="246">
        <v>0</v>
      </c>
      <c r="Q191" s="247"/>
      <c r="R191" s="129"/>
      <c r="S191" s="243"/>
      <c r="T191" s="244"/>
      <c r="U191" s="244"/>
      <c r="V191" s="244"/>
      <c r="W191" s="245"/>
      <c r="X191" s="7"/>
      <c r="AX191" s="101"/>
      <c r="AY191" s="101"/>
      <c r="AZ191" s="102">
        <f t="shared" si="15"/>
        <v>0</v>
      </c>
      <c r="BA191" s="101">
        <f t="shared" si="16"/>
        <v>0</v>
      </c>
      <c r="BB191" s="103">
        <f t="shared" si="17"/>
        <v>0</v>
      </c>
      <c r="BC191" s="1">
        <f t="shared" si="18"/>
        <v>0</v>
      </c>
      <c r="BD191" s="1">
        <f t="shared" si="19"/>
        <v>0</v>
      </c>
      <c r="BE191" s="1">
        <f t="shared" si="20"/>
        <v>0</v>
      </c>
    </row>
    <row r="192" spans="2:57" ht="14.4" thickBot="1" x14ac:dyDescent="0.3">
      <c r="B192" s="4"/>
      <c r="C192" s="131"/>
      <c r="D192" s="132"/>
      <c r="E192" s="235"/>
      <c r="F192" s="250"/>
      <c r="G192" s="250"/>
      <c r="H192" s="236"/>
      <c r="I192" s="130"/>
      <c r="J192" s="235"/>
      <c r="K192" s="236"/>
      <c r="L192" s="130"/>
      <c r="M192" s="235"/>
      <c r="N192" s="236"/>
      <c r="O192" s="129"/>
      <c r="P192" s="246">
        <v>0</v>
      </c>
      <c r="Q192" s="247"/>
      <c r="R192" s="129"/>
      <c r="S192" s="243"/>
      <c r="T192" s="244"/>
      <c r="U192" s="244"/>
      <c r="V192" s="244"/>
      <c r="W192" s="245"/>
      <c r="X192" s="7"/>
      <c r="AX192" s="101"/>
      <c r="AY192" s="101"/>
      <c r="AZ192" s="102">
        <f t="shared" si="15"/>
        <v>0</v>
      </c>
      <c r="BA192" s="101">
        <f t="shared" si="16"/>
        <v>0</v>
      </c>
      <c r="BB192" s="103">
        <f t="shared" si="17"/>
        <v>0</v>
      </c>
      <c r="BC192" s="1">
        <f t="shared" si="18"/>
        <v>0</v>
      </c>
      <c r="BD192" s="1">
        <f t="shared" si="19"/>
        <v>0</v>
      </c>
      <c r="BE192" s="1">
        <f t="shared" si="20"/>
        <v>0</v>
      </c>
    </row>
    <row r="193" spans="2:57" ht="14.4" thickBot="1" x14ac:dyDescent="0.3">
      <c r="B193" s="4"/>
      <c r="C193" s="131"/>
      <c r="D193" s="132"/>
      <c r="E193" s="235"/>
      <c r="F193" s="250"/>
      <c r="G193" s="250"/>
      <c r="H193" s="236"/>
      <c r="I193" s="130"/>
      <c r="J193" s="235"/>
      <c r="K193" s="236"/>
      <c r="L193" s="130"/>
      <c r="M193" s="235"/>
      <c r="N193" s="236"/>
      <c r="O193" s="129"/>
      <c r="P193" s="246">
        <v>0</v>
      </c>
      <c r="Q193" s="247"/>
      <c r="R193" s="129"/>
      <c r="S193" s="243"/>
      <c r="T193" s="244"/>
      <c r="U193" s="244"/>
      <c r="V193" s="244"/>
      <c r="W193" s="245"/>
      <c r="X193" s="7"/>
      <c r="AX193" s="101"/>
      <c r="AY193" s="101"/>
      <c r="AZ193" s="102">
        <f t="shared" si="15"/>
        <v>0</v>
      </c>
      <c r="BA193" s="101">
        <f t="shared" si="16"/>
        <v>0</v>
      </c>
      <c r="BB193" s="103">
        <f t="shared" si="17"/>
        <v>0</v>
      </c>
      <c r="BC193" s="1">
        <f t="shared" si="18"/>
        <v>0</v>
      </c>
      <c r="BD193" s="1">
        <f t="shared" si="19"/>
        <v>0</v>
      </c>
      <c r="BE193" s="1">
        <f t="shared" si="20"/>
        <v>0</v>
      </c>
    </row>
    <row r="194" spans="2:57" ht="14.4" thickBot="1" x14ac:dyDescent="0.3">
      <c r="B194" s="4"/>
      <c r="C194" s="131"/>
      <c r="D194" s="132"/>
      <c r="E194" s="235"/>
      <c r="F194" s="250"/>
      <c r="G194" s="250"/>
      <c r="H194" s="236"/>
      <c r="I194" s="130"/>
      <c r="J194" s="235"/>
      <c r="K194" s="236"/>
      <c r="L194" s="130"/>
      <c r="M194" s="235"/>
      <c r="N194" s="236"/>
      <c r="O194" s="129"/>
      <c r="P194" s="246">
        <v>0</v>
      </c>
      <c r="Q194" s="247"/>
      <c r="R194" s="129"/>
      <c r="S194" s="243"/>
      <c r="T194" s="244"/>
      <c r="U194" s="244"/>
      <c r="V194" s="244"/>
      <c r="W194" s="245"/>
      <c r="X194" s="7"/>
      <c r="AX194" s="101"/>
      <c r="AY194" s="101"/>
      <c r="AZ194" s="102">
        <f t="shared" si="15"/>
        <v>0</v>
      </c>
      <c r="BA194" s="101">
        <f t="shared" si="16"/>
        <v>0</v>
      </c>
      <c r="BB194" s="103">
        <f t="shared" si="17"/>
        <v>0</v>
      </c>
      <c r="BC194" s="1">
        <f t="shared" si="18"/>
        <v>0</v>
      </c>
      <c r="BD194" s="1">
        <f t="shared" si="19"/>
        <v>0</v>
      </c>
      <c r="BE194" s="1">
        <f t="shared" si="20"/>
        <v>0</v>
      </c>
    </row>
    <row r="195" spans="2:57" ht="14.4" thickBot="1" x14ac:dyDescent="0.3">
      <c r="B195" s="4"/>
      <c r="C195" s="131"/>
      <c r="D195" s="132"/>
      <c r="E195" s="235"/>
      <c r="F195" s="250"/>
      <c r="G195" s="250"/>
      <c r="H195" s="236"/>
      <c r="I195" s="130"/>
      <c r="J195" s="235"/>
      <c r="K195" s="236"/>
      <c r="L195" s="130"/>
      <c r="M195" s="235"/>
      <c r="N195" s="236"/>
      <c r="O195" s="129"/>
      <c r="P195" s="246">
        <v>0</v>
      </c>
      <c r="Q195" s="247"/>
      <c r="R195" s="129"/>
      <c r="S195" s="243"/>
      <c r="T195" s="244"/>
      <c r="U195" s="244"/>
      <c r="V195" s="244"/>
      <c r="W195" s="245"/>
      <c r="X195" s="7"/>
      <c r="AX195" s="101"/>
      <c r="AY195" s="101"/>
      <c r="AZ195" s="102">
        <f t="shared" si="15"/>
        <v>0</v>
      </c>
      <c r="BA195" s="101">
        <f t="shared" si="16"/>
        <v>0</v>
      </c>
      <c r="BB195" s="103">
        <f t="shared" si="17"/>
        <v>0</v>
      </c>
      <c r="BC195" s="1">
        <f t="shared" si="18"/>
        <v>0</v>
      </c>
      <c r="BD195" s="1">
        <f t="shared" si="19"/>
        <v>0</v>
      </c>
      <c r="BE195" s="1">
        <f t="shared" si="20"/>
        <v>0</v>
      </c>
    </row>
    <row r="196" spans="2:57" ht="14.4" thickBot="1" x14ac:dyDescent="0.3">
      <c r="B196" s="4"/>
      <c r="C196" s="131"/>
      <c r="D196" s="132"/>
      <c r="E196" s="235"/>
      <c r="F196" s="250"/>
      <c r="G196" s="250"/>
      <c r="H196" s="236"/>
      <c r="I196" s="130"/>
      <c r="J196" s="235"/>
      <c r="K196" s="236"/>
      <c r="L196" s="130"/>
      <c r="M196" s="235"/>
      <c r="N196" s="236"/>
      <c r="O196" s="129"/>
      <c r="P196" s="246">
        <v>0</v>
      </c>
      <c r="Q196" s="247"/>
      <c r="R196" s="129"/>
      <c r="S196" s="243"/>
      <c r="T196" s="244"/>
      <c r="U196" s="244"/>
      <c r="V196" s="244"/>
      <c r="W196" s="245"/>
      <c r="X196" s="7"/>
      <c r="AX196" s="101"/>
      <c r="AY196" s="101"/>
      <c r="AZ196" s="102">
        <f t="shared" si="15"/>
        <v>0</v>
      </c>
      <c r="BA196" s="101">
        <f t="shared" si="16"/>
        <v>0</v>
      </c>
      <c r="BB196" s="103">
        <f t="shared" si="17"/>
        <v>0</v>
      </c>
      <c r="BC196" s="1">
        <f t="shared" si="18"/>
        <v>0</v>
      </c>
      <c r="BD196" s="1">
        <f t="shared" si="19"/>
        <v>0</v>
      </c>
      <c r="BE196" s="1">
        <f t="shared" si="20"/>
        <v>0</v>
      </c>
    </row>
    <row r="197" spans="2:57" ht="14.4" thickBot="1" x14ac:dyDescent="0.3">
      <c r="B197" s="4"/>
      <c r="C197" s="131"/>
      <c r="D197" s="132"/>
      <c r="E197" s="235"/>
      <c r="F197" s="250"/>
      <c r="G197" s="250"/>
      <c r="H197" s="236"/>
      <c r="I197" s="130"/>
      <c r="J197" s="235"/>
      <c r="K197" s="236"/>
      <c r="L197" s="130"/>
      <c r="M197" s="235"/>
      <c r="N197" s="236"/>
      <c r="O197" s="129"/>
      <c r="P197" s="246">
        <v>0</v>
      </c>
      <c r="Q197" s="247"/>
      <c r="R197" s="129"/>
      <c r="S197" s="243"/>
      <c r="T197" s="244"/>
      <c r="U197" s="244"/>
      <c r="V197" s="244"/>
      <c r="W197" s="245"/>
      <c r="X197" s="7"/>
      <c r="AX197" s="101"/>
      <c r="AY197" s="101"/>
      <c r="AZ197" s="102">
        <f t="shared" si="15"/>
        <v>0</v>
      </c>
      <c r="BA197" s="101">
        <f t="shared" si="16"/>
        <v>0</v>
      </c>
      <c r="BB197" s="103">
        <f t="shared" si="17"/>
        <v>0</v>
      </c>
      <c r="BC197" s="1">
        <f t="shared" si="18"/>
        <v>0</v>
      </c>
      <c r="BD197" s="1">
        <f t="shared" si="19"/>
        <v>0</v>
      </c>
      <c r="BE197" s="1">
        <f t="shared" si="20"/>
        <v>0</v>
      </c>
    </row>
    <row r="198" spans="2:57" ht="14.4" thickBot="1" x14ac:dyDescent="0.3">
      <c r="B198" s="4"/>
      <c r="C198" s="131"/>
      <c r="D198" s="132"/>
      <c r="E198" s="235"/>
      <c r="F198" s="250"/>
      <c r="G198" s="250"/>
      <c r="H198" s="236"/>
      <c r="I198" s="130"/>
      <c r="J198" s="235"/>
      <c r="K198" s="236"/>
      <c r="L198" s="130"/>
      <c r="M198" s="235"/>
      <c r="N198" s="236"/>
      <c r="O198" s="129"/>
      <c r="P198" s="246">
        <v>0</v>
      </c>
      <c r="Q198" s="247"/>
      <c r="R198" s="129"/>
      <c r="S198" s="243"/>
      <c r="T198" s="244"/>
      <c r="U198" s="244"/>
      <c r="V198" s="244"/>
      <c r="W198" s="245"/>
      <c r="X198" s="7"/>
      <c r="AX198" s="101"/>
      <c r="AY198" s="101"/>
      <c r="AZ198" s="102">
        <f t="shared" si="15"/>
        <v>0</v>
      </c>
      <c r="BA198" s="101">
        <f t="shared" si="16"/>
        <v>0</v>
      </c>
      <c r="BB198" s="103">
        <f t="shared" si="17"/>
        <v>0</v>
      </c>
      <c r="BC198" s="1">
        <f t="shared" si="18"/>
        <v>0</v>
      </c>
      <c r="BD198" s="1">
        <f t="shared" si="19"/>
        <v>0</v>
      </c>
      <c r="BE198" s="1">
        <f t="shared" si="20"/>
        <v>0</v>
      </c>
    </row>
    <row r="199" spans="2:57" ht="14.4" thickBot="1" x14ac:dyDescent="0.3">
      <c r="B199" s="4"/>
      <c r="C199" s="131"/>
      <c r="D199" s="132"/>
      <c r="E199" s="235"/>
      <c r="F199" s="250"/>
      <c r="G199" s="250"/>
      <c r="H199" s="236"/>
      <c r="I199" s="130"/>
      <c r="J199" s="235"/>
      <c r="K199" s="236"/>
      <c r="L199" s="130"/>
      <c r="M199" s="235"/>
      <c r="N199" s="236"/>
      <c r="O199" s="129"/>
      <c r="P199" s="246">
        <v>0</v>
      </c>
      <c r="Q199" s="247"/>
      <c r="R199" s="129"/>
      <c r="S199" s="243"/>
      <c r="T199" s="244"/>
      <c r="U199" s="244"/>
      <c r="V199" s="244"/>
      <c r="W199" s="245"/>
      <c r="X199" s="7"/>
      <c r="AX199" s="101"/>
      <c r="AY199" s="101"/>
      <c r="AZ199" s="102">
        <f t="shared" si="15"/>
        <v>0</v>
      </c>
      <c r="BA199" s="101">
        <f t="shared" si="16"/>
        <v>0</v>
      </c>
      <c r="BB199" s="103">
        <f t="shared" si="17"/>
        <v>0</v>
      </c>
      <c r="BC199" s="1">
        <f t="shared" si="18"/>
        <v>0</v>
      </c>
      <c r="BD199" s="1">
        <f t="shared" si="19"/>
        <v>0</v>
      </c>
      <c r="BE199" s="1">
        <f t="shared" si="20"/>
        <v>0</v>
      </c>
    </row>
    <row r="200" spans="2:57" ht="14.4" thickBot="1" x14ac:dyDescent="0.3">
      <c r="B200" s="4"/>
      <c r="C200" s="131"/>
      <c r="D200" s="132"/>
      <c r="E200" s="235"/>
      <c r="F200" s="250"/>
      <c r="G200" s="250"/>
      <c r="H200" s="236"/>
      <c r="I200" s="130"/>
      <c r="J200" s="235"/>
      <c r="K200" s="236"/>
      <c r="L200" s="130"/>
      <c r="M200" s="235"/>
      <c r="N200" s="236"/>
      <c r="O200" s="129"/>
      <c r="P200" s="246">
        <v>0</v>
      </c>
      <c r="Q200" s="247"/>
      <c r="R200" s="129"/>
      <c r="S200" s="243"/>
      <c r="T200" s="244"/>
      <c r="U200" s="244"/>
      <c r="V200" s="244"/>
      <c r="W200" s="245"/>
      <c r="X200" s="7"/>
      <c r="AX200" s="101"/>
      <c r="AY200" s="101"/>
      <c r="AZ200" s="102">
        <f t="shared" ref="AZ200:AZ263" si="21">+C200</f>
        <v>0</v>
      </c>
      <c r="BA200" s="101">
        <f t="shared" ref="BA200:BA263" si="22">+J200</f>
        <v>0</v>
      </c>
      <c r="BB200" s="103">
        <f t="shared" ref="BB200:BB263" si="23">+P200</f>
        <v>0</v>
      </c>
      <c r="BC200" s="1">
        <f t="shared" ref="BC200:BC263" si="24">SUMIFS($BB$71:$BB$371,$AZ$71:$AZ$371,$AX200,$BA$71:$BA$371,"Despesas")</f>
        <v>0</v>
      </c>
      <c r="BD200" s="1">
        <f t="shared" ref="BD200:BD263" si="25">SUMIFS($BB$71:$BB$371,$AZ$71:$AZ$371,$AX200,$BA$71:$BA$371,"Dívidas")</f>
        <v>0</v>
      </c>
      <c r="BE200" s="1">
        <f t="shared" ref="BE200:BE263" si="26">SUMIFS($BB$71:$BB$371,$AZ$71:$AZ$371,$AX200,$BA$71:$BA$371,"Investimentos")</f>
        <v>0</v>
      </c>
    </row>
    <row r="201" spans="2:57" ht="14.4" thickBot="1" x14ac:dyDescent="0.3">
      <c r="B201" s="4"/>
      <c r="C201" s="131"/>
      <c r="D201" s="132"/>
      <c r="E201" s="235"/>
      <c r="F201" s="250"/>
      <c r="G201" s="250"/>
      <c r="H201" s="236"/>
      <c r="I201" s="130"/>
      <c r="J201" s="235"/>
      <c r="K201" s="236"/>
      <c r="L201" s="130"/>
      <c r="M201" s="235"/>
      <c r="N201" s="236"/>
      <c r="O201" s="129"/>
      <c r="P201" s="246">
        <v>0</v>
      </c>
      <c r="Q201" s="247"/>
      <c r="R201" s="129"/>
      <c r="S201" s="243"/>
      <c r="T201" s="244"/>
      <c r="U201" s="244"/>
      <c r="V201" s="244"/>
      <c r="W201" s="245"/>
      <c r="X201" s="7"/>
      <c r="AX201" s="101"/>
      <c r="AY201" s="101"/>
      <c r="AZ201" s="102">
        <f t="shared" si="21"/>
        <v>0</v>
      </c>
      <c r="BA201" s="101">
        <f t="shared" si="22"/>
        <v>0</v>
      </c>
      <c r="BB201" s="103">
        <f t="shared" si="23"/>
        <v>0</v>
      </c>
      <c r="BC201" s="1">
        <f t="shared" si="24"/>
        <v>0</v>
      </c>
      <c r="BD201" s="1">
        <f t="shared" si="25"/>
        <v>0</v>
      </c>
      <c r="BE201" s="1">
        <f t="shared" si="26"/>
        <v>0</v>
      </c>
    </row>
    <row r="202" spans="2:57" ht="14.4" thickBot="1" x14ac:dyDescent="0.3">
      <c r="B202" s="4"/>
      <c r="C202" s="131"/>
      <c r="D202" s="132"/>
      <c r="E202" s="235"/>
      <c r="F202" s="250"/>
      <c r="G202" s="250"/>
      <c r="H202" s="236"/>
      <c r="I202" s="130"/>
      <c r="J202" s="235"/>
      <c r="K202" s="236"/>
      <c r="L202" s="130"/>
      <c r="M202" s="235"/>
      <c r="N202" s="236"/>
      <c r="O202" s="129"/>
      <c r="P202" s="246">
        <v>0</v>
      </c>
      <c r="Q202" s="247"/>
      <c r="R202" s="129"/>
      <c r="S202" s="243"/>
      <c r="T202" s="244"/>
      <c r="U202" s="244"/>
      <c r="V202" s="244"/>
      <c r="W202" s="245"/>
      <c r="X202" s="7"/>
      <c r="AX202" s="101"/>
      <c r="AY202" s="101"/>
      <c r="AZ202" s="102">
        <f t="shared" si="21"/>
        <v>0</v>
      </c>
      <c r="BA202" s="101">
        <f t="shared" si="22"/>
        <v>0</v>
      </c>
      <c r="BB202" s="103">
        <f t="shared" si="23"/>
        <v>0</v>
      </c>
      <c r="BC202" s="1">
        <f t="shared" si="24"/>
        <v>0</v>
      </c>
      <c r="BD202" s="1">
        <f t="shared" si="25"/>
        <v>0</v>
      </c>
      <c r="BE202" s="1">
        <f t="shared" si="26"/>
        <v>0</v>
      </c>
    </row>
    <row r="203" spans="2:57" ht="14.4" thickBot="1" x14ac:dyDescent="0.3">
      <c r="B203" s="4"/>
      <c r="C203" s="131"/>
      <c r="D203" s="132"/>
      <c r="E203" s="235"/>
      <c r="F203" s="250"/>
      <c r="G203" s="250"/>
      <c r="H203" s="236"/>
      <c r="I203" s="130"/>
      <c r="J203" s="235"/>
      <c r="K203" s="236"/>
      <c r="L203" s="130"/>
      <c r="M203" s="235"/>
      <c r="N203" s="236"/>
      <c r="O203" s="129"/>
      <c r="P203" s="246">
        <v>0</v>
      </c>
      <c r="Q203" s="247"/>
      <c r="R203" s="129"/>
      <c r="S203" s="243"/>
      <c r="T203" s="244"/>
      <c r="U203" s="244"/>
      <c r="V203" s="244"/>
      <c r="W203" s="245"/>
      <c r="X203" s="7"/>
      <c r="AX203" s="101"/>
      <c r="AY203" s="101"/>
      <c r="AZ203" s="102">
        <f t="shared" si="21"/>
        <v>0</v>
      </c>
      <c r="BA203" s="101">
        <f t="shared" si="22"/>
        <v>0</v>
      </c>
      <c r="BB203" s="103">
        <f t="shared" si="23"/>
        <v>0</v>
      </c>
      <c r="BC203" s="1">
        <f t="shared" si="24"/>
        <v>0</v>
      </c>
      <c r="BD203" s="1">
        <f t="shared" si="25"/>
        <v>0</v>
      </c>
      <c r="BE203" s="1">
        <f t="shared" si="26"/>
        <v>0</v>
      </c>
    </row>
    <row r="204" spans="2:57" ht="14.4" thickBot="1" x14ac:dyDescent="0.3">
      <c r="B204" s="4"/>
      <c r="C204" s="131"/>
      <c r="D204" s="132"/>
      <c r="E204" s="235"/>
      <c r="F204" s="250"/>
      <c r="G204" s="250"/>
      <c r="H204" s="236"/>
      <c r="I204" s="130"/>
      <c r="J204" s="235"/>
      <c r="K204" s="236"/>
      <c r="L204" s="130"/>
      <c r="M204" s="235"/>
      <c r="N204" s="236"/>
      <c r="O204" s="129"/>
      <c r="P204" s="246">
        <v>0</v>
      </c>
      <c r="Q204" s="247"/>
      <c r="R204" s="129"/>
      <c r="S204" s="243"/>
      <c r="T204" s="244"/>
      <c r="U204" s="244"/>
      <c r="V204" s="244"/>
      <c r="W204" s="245"/>
      <c r="X204" s="7"/>
      <c r="AX204" s="101"/>
      <c r="AY204" s="101"/>
      <c r="AZ204" s="102">
        <f t="shared" si="21"/>
        <v>0</v>
      </c>
      <c r="BA204" s="101">
        <f t="shared" si="22"/>
        <v>0</v>
      </c>
      <c r="BB204" s="103">
        <f t="shared" si="23"/>
        <v>0</v>
      </c>
      <c r="BC204" s="1">
        <f t="shared" si="24"/>
        <v>0</v>
      </c>
      <c r="BD204" s="1">
        <f t="shared" si="25"/>
        <v>0</v>
      </c>
      <c r="BE204" s="1">
        <f t="shared" si="26"/>
        <v>0</v>
      </c>
    </row>
    <row r="205" spans="2:57" ht="14.4" thickBot="1" x14ac:dyDescent="0.3">
      <c r="B205" s="4"/>
      <c r="C205" s="131"/>
      <c r="D205" s="132"/>
      <c r="E205" s="235"/>
      <c r="F205" s="250"/>
      <c r="G205" s="250"/>
      <c r="H205" s="236"/>
      <c r="I205" s="130"/>
      <c r="J205" s="235"/>
      <c r="K205" s="236"/>
      <c r="L205" s="130"/>
      <c r="M205" s="235"/>
      <c r="N205" s="236"/>
      <c r="O205" s="129"/>
      <c r="P205" s="246">
        <v>0</v>
      </c>
      <c r="Q205" s="247"/>
      <c r="R205" s="129"/>
      <c r="S205" s="243"/>
      <c r="T205" s="244"/>
      <c r="U205" s="244"/>
      <c r="V205" s="244"/>
      <c r="W205" s="245"/>
      <c r="X205" s="7"/>
      <c r="AX205" s="101"/>
      <c r="AY205" s="101"/>
      <c r="AZ205" s="102">
        <f t="shared" si="21"/>
        <v>0</v>
      </c>
      <c r="BA205" s="101">
        <f t="shared" si="22"/>
        <v>0</v>
      </c>
      <c r="BB205" s="103">
        <f t="shared" si="23"/>
        <v>0</v>
      </c>
      <c r="BC205" s="1">
        <f t="shared" si="24"/>
        <v>0</v>
      </c>
      <c r="BD205" s="1">
        <f t="shared" si="25"/>
        <v>0</v>
      </c>
      <c r="BE205" s="1">
        <f t="shared" si="26"/>
        <v>0</v>
      </c>
    </row>
    <row r="206" spans="2:57" ht="14.4" thickBot="1" x14ac:dyDescent="0.3">
      <c r="B206" s="4"/>
      <c r="C206" s="131"/>
      <c r="D206" s="132"/>
      <c r="E206" s="235"/>
      <c r="F206" s="250"/>
      <c r="G206" s="250"/>
      <c r="H206" s="236"/>
      <c r="I206" s="130"/>
      <c r="J206" s="235"/>
      <c r="K206" s="236"/>
      <c r="L206" s="130"/>
      <c r="M206" s="235"/>
      <c r="N206" s="236"/>
      <c r="O206" s="129"/>
      <c r="P206" s="246">
        <v>0</v>
      </c>
      <c r="Q206" s="247"/>
      <c r="R206" s="129"/>
      <c r="S206" s="243"/>
      <c r="T206" s="244"/>
      <c r="U206" s="244"/>
      <c r="V206" s="244"/>
      <c r="W206" s="245"/>
      <c r="X206" s="7"/>
      <c r="AX206" s="101"/>
      <c r="AY206" s="101"/>
      <c r="AZ206" s="102">
        <f t="shared" si="21"/>
        <v>0</v>
      </c>
      <c r="BA206" s="101">
        <f t="shared" si="22"/>
        <v>0</v>
      </c>
      <c r="BB206" s="103">
        <f t="shared" si="23"/>
        <v>0</v>
      </c>
      <c r="BC206" s="1">
        <f t="shared" si="24"/>
        <v>0</v>
      </c>
      <c r="BD206" s="1">
        <f t="shared" si="25"/>
        <v>0</v>
      </c>
      <c r="BE206" s="1">
        <f t="shared" si="26"/>
        <v>0</v>
      </c>
    </row>
    <row r="207" spans="2:57" ht="14.4" thickBot="1" x14ac:dyDescent="0.3">
      <c r="B207" s="4"/>
      <c r="C207" s="131"/>
      <c r="D207" s="132"/>
      <c r="E207" s="235"/>
      <c r="F207" s="250"/>
      <c r="G207" s="250"/>
      <c r="H207" s="236"/>
      <c r="I207" s="130"/>
      <c r="J207" s="235"/>
      <c r="K207" s="236"/>
      <c r="L207" s="130"/>
      <c r="M207" s="235"/>
      <c r="N207" s="236"/>
      <c r="O207" s="129"/>
      <c r="P207" s="246">
        <v>0</v>
      </c>
      <c r="Q207" s="247"/>
      <c r="R207" s="129"/>
      <c r="S207" s="243"/>
      <c r="T207" s="244"/>
      <c r="U207" s="244"/>
      <c r="V207" s="244"/>
      <c r="W207" s="245"/>
      <c r="X207" s="7"/>
      <c r="AX207" s="101"/>
      <c r="AY207" s="101"/>
      <c r="AZ207" s="102">
        <f t="shared" si="21"/>
        <v>0</v>
      </c>
      <c r="BA207" s="101">
        <f t="shared" si="22"/>
        <v>0</v>
      </c>
      <c r="BB207" s="103">
        <f t="shared" si="23"/>
        <v>0</v>
      </c>
      <c r="BC207" s="1">
        <f t="shared" si="24"/>
        <v>0</v>
      </c>
      <c r="BD207" s="1">
        <f t="shared" si="25"/>
        <v>0</v>
      </c>
      <c r="BE207" s="1">
        <f t="shared" si="26"/>
        <v>0</v>
      </c>
    </row>
    <row r="208" spans="2:57" ht="14.4" thickBot="1" x14ac:dyDescent="0.3">
      <c r="B208" s="4"/>
      <c r="C208" s="131"/>
      <c r="D208" s="132"/>
      <c r="E208" s="235"/>
      <c r="F208" s="250"/>
      <c r="G208" s="250"/>
      <c r="H208" s="236"/>
      <c r="I208" s="130"/>
      <c r="J208" s="235"/>
      <c r="K208" s="236"/>
      <c r="L208" s="130"/>
      <c r="M208" s="235"/>
      <c r="N208" s="236"/>
      <c r="O208" s="129"/>
      <c r="P208" s="246">
        <v>0</v>
      </c>
      <c r="Q208" s="247"/>
      <c r="R208" s="129"/>
      <c r="S208" s="243"/>
      <c r="T208" s="244"/>
      <c r="U208" s="244"/>
      <c r="V208" s="244"/>
      <c r="W208" s="245"/>
      <c r="X208" s="7"/>
      <c r="AX208" s="101"/>
      <c r="AY208" s="101"/>
      <c r="AZ208" s="102">
        <f t="shared" si="21"/>
        <v>0</v>
      </c>
      <c r="BA208" s="101">
        <f t="shared" si="22"/>
        <v>0</v>
      </c>
      <c r="BB208" s="103">
        <f t="shared" si="23"/>
        <v>0</v>
      </c>
      <c r="BC208" s="1">
        <f t="shared" si="24"/>
        <v>0</v>
      </c>
      <c r="BD208" s="1">
        <f t="shared" si="25"/>
        <v>0</v>
      </c>
      <c r="BE208" s="1">
        <f t="shared" si="26"/>
        <v>0</v>
      </c>
    </row>
    <row r="209" spans="2:57" ht="14.4" thickBot="1" x14ac:dyDescent="0.3">
      <c r="B209" s="4"/>
      <c r="C209" s="131"/>
      <c r="D209" s="132"/>
      <c r="E209" s="235"/>
      <c r="F209" s="250"/>
      <c r="G209" s="250"/>
      <c r="H209" s="236"/>
      <c r="I209" s="130"/>
      <c r="J209" s="235"/>
      <c r="K209" s="236"/>
      <c r="L209" s="130"/>
      <c r="M209" s="235"/>
      <c r="N209" s="236"/>
      <c r="O209" s="129"/>
      <c r="P209" s="246">
        <v>0</v>
      </c>
      <c r="Q209" s="247"/>
      <c r="R209" s="129"/>
      <c r="S209" s="243"/>
      <c r="T209" s="244"/>
      <c r="U209" s="244"/>
      <c r="V209" s="244"/>
      <c r="W209" s="245"/>
      <c r="X209" s="7"/>
      <c r="AX209" s="101"/>
      <c r="AY209" s="101"/>
      <c r="AZ209" s="102">
        <f t="shared" si="21"/>
        <v>0</v>
      </c>
      <c r="BA209" s="101">
        <f t="shared" si="22"/>
        <v>0</v>
      </c>
      <c r="BB209" s="103">
        <f t="shared" si="23"/>
        <v>0</v>
      </c>
      <c r="BC209" s="1">
        <f t="shared" si="24"/>
        <v>0</v>
      </c>
      <c r="BD209" s="1">
        <f t="shared" si="25"/>
        <v>0</v>
      </c>
      <c r="BE209" s="1">
        <f t="shared" si="26"/>
        <v>0</v>
      </c>
    </row>
    <row r="210" spans="2:57" ht="14.4" thickBot="1" x14ac:dyDescent="0.3">
      <c r="B210" s="4"/>
      <c r="C210" s="131"/>
      <c r="D210" s="132"/>
      <c r="E210" s="235"/>
      <c r="F210" s="250"/>
      <c r="G210" s="250"/>
      <c r="H210" s="236"/>
      <c r="I210" s="130"/>
      <c r="J210" s="235"/>
      <c r="K210" s="236"/>
      <c r="L210" s="130"/>
      <c r="M210" s="235"/>
      <c r="N210" s="236"/>
      <c r="O210" s="129"/>
      <c r="P210" s="246">
        <v>0</v>
      </c>
      <c r="Q210" s="247"/>
      <c r="R210" s="129"/>
      <c r="S210" s="243"/>
      <c r="T210" s="244"/>
      <c r="U210" s="244"/>
      <c r="V210" s="244"/>
      <c r="W210" s="245"/>
      <c r="X210" s="7"/>
      <c r="AX210" s="101"/>
      <c r="AY210" s="101"/>
      <c r="AZ210" s="102">
        <f t="shared" si="21"/>
        <v>0</v>
      </c>
      <c r="BA210" s="101">
        <f t="shared" si="22"/>
        <v>0</v>
      </c>
      <c r="BB210" s="103">
        <f t="shared" si="23"/>
        <v>0</v>
      </c>
      <c r="BC210" s="1">
        <f t="shared" si="24"/>
        <v>0</v>
      </c>
      <c r="BD210" s="1">
        <f t="shared" si="25"/>
        <v>0</v>
      </c>
      <c r="BE210" s="1">
        <f t="shared" si="26"/>
        <v>0</v>
      </c>
    </row>
    <row r="211" spans="2:57" ht="14.4" thickBot="1" x14ac:dyDescent="0.3">
      <c r="B211" s="4"/>
      <c r="C211" s="131"/>
      <c r="D211" s="132"/>
      <c r="E211" s="235"/>
      <c r="F211" s="250"/>
      <c r="G211" s="250"/>
      <c r="H211" s="236"/>
      <c r="I211" s="130"/>
      <c r="J211" s="235"/>
      <c r="K211" s="236"/>
      <c r="L211" s="130"/>
      <c r="M211" s="235"/>
      <c r="N211" s="236"/>
      <c r="O211" s="129"/>
      <c r="P211" s="246">
        <v>0</v>
      </c>
      <c r="Q211" s="247"/>
      <c r="R211" s="129"/>
      <c r="S211" s="243"/>
      <c r="T211" s="244"/>
      <c r="U211" s="244"/>
      <c r="V211" s="244"/>
      <c r="W211" s="245"/>
      <c r="X211" s="7"/>
      <c r="AX211" s="101"/>
      <c r="AY211" s="101"/>
      <c r="AZ211" s="102">
        <f t="shared" si="21"/>
        <v>0</v>
      </c>
      <c r="BA211" s="101">
        <f t="shared" si="22"/>
        <v>0</v>
      </c>
      <c r="BB211" s="103">
        <f t="shared" si="23"/>
        <v>0</v>
      </c>
      <c r="BC211" s="1">
        <f t="shared" si="24"/>
        <v>0</v>
      </c>
      <c r="BD211" s="1">
        <f t="shared" si="25"/>
        <v>0</v>
      </c>
      <c r="BE211" s="1">
        <f t="shared" si="26"/>
        <v>0</v>
      </c>
    </row>
    <row r="212" spans="2:57" ht="14.4" thickBot="1" x14ac:dyDescent="0.3">
      <c r="B212" s="4"/>
      <c r="C212" s="131"/>
      <c r="D212" s="132"/>
      <c r="E212" s="235"/>
      <c r="F212" s="250"/>
      <c r="G212" s="250"/>
      <c r="H212" s="236"/>
      <c r="I212" s="130"/>
      <c r="J212" s="235"/>
      <c r="K212" s="236"/>
      <c r="L212" s="130"/>
      <c r="M212" s="235"/>
      <c r="N212" s="236"/>
      <c r="O212" s="129"/>
      <c r="P212" s="246">
        <v>0</v>
      </c>
      <c r="Q212" s="247"/>
      <c r="R212" s="129"/>
      <c r="S212" s="243"/>
      <c r="T212" s="244"/>
      <c r="U212" s="244"/>
      <c r="V212" s="244"/>
      <c r="W212" s="245"/>
      <c r="X212" s="7"/>
      <c r="AX212" s="101"/>
      <c r="AY212" s="101"/>
      <c r="AZ212" s="102">
        <f t="shared" si="21"/>
        <v>0</v>
      </c>
      <c r="BA212" s="101">
        <f t="shared" si="22"/>
        <v>0</v>
      </c>
      <c r="BB212" s="103">
        <f t="shared" si="23"/>
        <v>0</v>
      </c>
      <c r="BC212" s="1">
        <f t="shared" si="24"/>
        <v>0</v>
      </c>
      <c r="BD212" s="1">
        <f t="shared" si="25"/>
        <v>0</v>
      </c>
      <c r="BE212" s="1">
        <f t="shared" si="26"/>
        <v>0</v>
      </c>
    </row>
    <row r="213" spans="2:57" ht="14.4" thickBot="1" x14ac:dyDescent="0.3">
      <c r="B213" s="4"/>
      <c r="C213" s="131"/>
      <c r="D213" s="132"/>
      <c r="E213" s="235"/>
      <c r="F213" s="250"/>
      <c r="G213" s="250"/>
      <c r="H213" s="236"/>
      <c r="I213" s="130"/>
      <c r="J213" s="235"/>
      <c r="K213" s="236"/>
      <c r="L213" s="130"/>
      <c r="M213" s="235"/>
      <c r="N213" s="236"/>
      <c r="O213" s="129"/>
      <c r="P213" s="246">
        <v>0</v>
      </c>
      <c r="Q213" s="247"/>
      <c r="R213" s="129"/>
      <c r="S213" s="243"/>
      <c r="T213" s="244"/>
      <c r="U213" s="244"/>
      <c r="V213" s="244"/>
      <c r="W213" s="245"/>
      <c r="X213" s="7"/>
      <c r="AX213" s="101"/>
      <c r="AY213" s="101"/>
      <c r="AZ213" s="102">
        <f t="shared" si="21"/>
        <v>0</v>
      </c>
      <c r="BA213" s="101">
        <f t="shared" si="22"/>
        <v>0</v>
      </c>
      <c r="BB213" s="103">
        <f t="shared" si="23"/>
        <v>0</v>
      </c>
      <c r="BC213" s="1">
        <f t="shared" si="24"/>
        <v>0</v>
      </c>
      <c r="BD213" s="1">
        <f t="shared" si="25"/>
        <v>0</v>
      </c>
      <c r="BE213" s="1">
        <f t="shared" si="26"/>
        <v>0</v>
      </c>
    </row>
    <row r="214" spans="2:57" ht="14.4" thickBot="1" x14ac:dyDescent="0.3">
      <c r="B214" s="4"/>
      <c r="C214" s="131"/>
      <c r="D214" s="132"/>
      <c r="E214" s="235"/>
      <c r="F214" s="250"/>
      <c r="G214" s="250"/>
      <c r="H214" s="236"/>
      <c r="I214" s="130"/>
      <c r="J214" s="235"/>
      <c r="K214" s="236"/>
      <c r="L214" s="130"/>
      <c r="M214" s="235"/>
      <c r="N214" s="236"/>
      <c r="O214" s="129"/>
      <c r="P214" s="246">
        <v>0</v>
      </c>
      <c r="Q214" s="247"/>
      <c r="R214" s="129"/>
      <c r="S214" s="243"/>
      <c r="T214" s="244"/>
      <c r="U214" s="244"/>
      <c r="V214" s="244"/>
      <c r="W214" s="245"/>
      <c r="X214" s="7"/>
      <c r="AX214" s="101"/>
      <c r="AY214" s="101"/>
      <c r="AZ214" s="102">
        <f t="shared" si="21"/>
        <v>0</v>
      </c>
      <c r="BA214" s="101">
        <f t="shared" si="22"/>
        <v>0</v>
      </c>
      <c r="BB214" s="103">
        <f t="shared" si="23"/>
        <v>0</v>
      </c>
      <c r="BC214" s="1">
        <f t="shared" si="24"/>
        <v>0</v>
      </c>
      <c r="BD214" s="1">
        <f t="shared" si="25"/>
        <v>0</v>
      </c>
      <c r="BE214" s="1">
        <f t="shared" si="26"/>
        <v>0</v>
      </c>
    </row>
    <row r="215" spans="2:57" ht="14.4" thickBot="1" x14ac:dyDescent="0.3">
      <c r="B215" s="4"/>
      <c r="C215" s="131"/>
      <c r="D215" s="132"/>
      <c r="E215" s="235"/>
      <c r="F215" s="250"/>
      <c r="G215" s="250"/>
      <c r="H215" s="236"/>
      <c r="I215" s="130"/>
      <c r="J215" s="235"/>
      <c r="K215" s="236"/>
      <c r="L215" s="130"/>
      <c r="M215" s="235"/>
      <c r="N215" s="236"/>
      <c r="O215" s="129"/>
      <c r="P215" s="246">
        <v>0</v>
      </c>
      <c r="Q215" s="247"/>
      <c r="R215" s="129"/>
      <c r="S215" s="243"/>
      <c r="T215" s="244"/>
      <c r="U215" s="244"/>
      <c r="V215" s="244"/>
      <c r="W215" s="245"/>
      <c r="X215" s="7"/>
      <c r="AX215" s="101"/>
      <c r="AY215" s="101"/>
      <c r="AZ215" s="102">
        <f t="shared" si="21"/>
        <v>0</v>
      </c>
      <c r="BA215" s="101">
        <f t="shared" si="22"/>
        <v>0</v>
      </c>
      <c r="BB215" s="103">
        <f t="shared" si="23"/>
        <v>0</v>
      </c>
      <c r="BC215" s="1">
        <f t="shared" si="24"/>
        <v>0</v>
      </c>
      <c r="BD215" s="1">
        <f t="shared" si="25"/>
        <v>0</v>
      </c>
      <c r="BE215" s="1">
        <f t="shared" si="26"/>
        <v>0</v>
      </c>
    </row>
    <row r="216" spans="2:57" ht="14.4" thickBot="1" x14ac:dyDescent="0.3">
      <c r="B216" s="4"/>
      <c r="C216" s="131"/>
      <c r="D216" s="132"/>
      <c r="E216" s="235"/>
      <c r="F216" s="250"/>
      <c r="G216" s="250"/>
      <c r="H216" s="236"/>
      <c r="I216" s="130"/>
      <c r="J216" s="235"/>
      <c r="K216" s="236"/>
      <c r="L216" s="130"/>
      <c r="M216" s="235"/>
      <c r="N216" s="236"/>
      <c r="O216" s="129"/>
      <c r="P216" s="246">
        <v>0</v>
      </c>
      <c r="Q216" s="247"/>
      <c r="R216" s="129"/>
      <c r="S216" s="243"/>
      <c r="T216" s="244"/>
      <c r="U216" s="244"/>
      <c r="V216" s="244"/>
      <c r="W216" s="245"/>
      <c r="X216" s="7"/>
      <c r="AX216" s="101"/>
      <c r="AY216" s="101"/>
      <c r="AZ216" s="102">
        <f t="shared" si="21"/>
        <v>0</v>
      </c>
      <c r="BA216" s="101">
        <f t="shared" si="22"/>
        <v>0</v>
      </c>
      <c r="BB216" s="103">
        <f t="shared" si="23"/>
        <v>0</v>
      </c>
      <c r="BC216" s="1">
        <f t="shared" si="24"/>
        <v>0</v>
      </c>
      <c r="BD216" s="1">
        <f t="shared" si="25"/>
        <v>0</v>
      </c>
      <c r="BE216" s="1">
        <f t="shared" si="26"/>
        <v>0</v>
      </c>
    </row>
    <row r="217" spans="2:57" ht="14.4" thickBot="1" x14ac:dyDescent="0.3">
      <c r="B217" s="4"/>
      <c r="C217" s="131"/>
      <c r="D217" s="132"/>
      <c r="E217" s="235"/>
      <c r="F217" s="250"/>
      <c r="G217" s="250"/>
      <c r="H217" s="236"/>
      <c r="I217" s="130"/>
      <c r="J217" s="235"/>
      <c r="K217" s="236"/>
      <c r="L217" s="130"/>
      <c r="M217" s="235"/>
      <c r="N217" s="236"/>
      <c r="O217" s="129"/>
      <c r="P217" s="246">
        <v>0</v>
      </c>
      <c r="Q217" s="247"/>
      <c r="R217" s="129"/>
      <c r="S217" s="243"/>
      <c r="T217" s="244"/>
      <c r="U217" s="244"/>
      <c r="V217" s="244"/>
      <c r="W217" s="245"/>
      <c r="X217" s="7"/>
      <c r="AX217" s="101"/>
      <c r="AY217" s="101"/>
      <c r="AZ217" s="102">
        <f t="shared" si="21"/>
        <v>0</v>
      </c>
      <c r="BA217" s="101">
        <f t="shared" si="22"/>
        <v>0</v>
      </c>
      <c r="BB217" s="103">
        <f t="shared" si="23"/>
        <v>0</v>
      </c>
      <c r="BC217" s="1">
        <f t="shared" si="24"/>
        <v>0</v>
      </c>
      <c r="BD217" s="1">
        <f t="shared" si="25"/>
        <v>0</v>
      </c>
      <c r="BE217" s="1">
        <f t="shared" si="26"/>
        <v>0</v>
      </c>
    </row>
    <row r="218" spans="2:57" ht="14.4" thickBot="1" x14ac:dyDescent="0.3">
      <c r="B218" s="4"/>
      <c r="C218" s="131"/>
      <c r="D218" s="132"/>
      <c r="E218" s="235"/>
      <c r="F218" s="250"/>
      <c r="G218" s="250"/>
      <c r="H218" s="236"/>
      <c r="I218" s="130"/>
      <c r="J218" s="235"/>
      <c r="K218" s="236"/>
      <c r="L218" s="130"/>
      <c r="M218" s="235"/>
      <c r="N218" s="236"/>
      <c r="O218" s="129"/>
      <c r="P218" s="246">
        <v>0</v>
      </c>
      <c r="Q218" s="247"/>
      <c r="R218" s="129"/>
      <c r="S218" s="243"/>
      <c r="T218" s="244"/>
      <c r="U218" s="244"/>
      <c r="V218" s="244"/>
      <c r="W218" s="245"/>
      <c r="X218" s="7"/>
      <c r="AX218" s="101"/>
      <c r="AY218" s="101"/>
      <c r="AZ218" s="102">
        <f t="shared" si="21"/>
        <v>0</v>
      </c>
      <c r="BA218" s="101">
        <f t="shared" si="22"/>
        <v>0</v>
      </c>
      <c r="BB218" s="103">
        <f t="shared" si="23"/>
        <v>0</v>
      </c>
      <c r="BC218" s="1">
        <f t="shared" si="24"/>
        <v>0</v>
      </c>
      <c r="BD218" s="1">
        <f t="shared" si="25"/>
        <v>0</v>
      </c>
      <c r="BE218" s="1">
        <f t="shared" si="26"/>
        <v>0</v>
      </c>
    </row>
    <row r="219" spans="2:57" ht="14.4" thickBot="1" x14ac:dyDescent="0.3">
      <c r="B219" s="4"/>
      <c r="C219" s="131"/>
      <c r="D219" s="132"/>
      <c r="E219" s="235"/>
      <c r="F219" s="250"/>
      <c r="G219" s="250"/>
      <c r="H219" s="236"/>
      <c r="I219" s="130"/>
      <c r="J219" s="235"/>
      <c r="K219" s="236"/>
      <c r="L219" s="130"/>
      <c r="M219" s="235"/>
      <c r="N219" s="236"/>
      <c r="O219" s="129"/>
      <c r="P219" s="246">
        <v>0</v>
      </c>
      <c r="Q219" s="247"/>
      <c r="R219" s="129"/>
      <c r="S219" s="243"/>
      <c r="T219" s="244"/>
      <c r="U219" s="244"/>
      <c r="V219" s="244"/>
      <c r="W219" s="245"/>
      <c r="X219" s="7"/>
      <c r="AX219" s="101"/>
      <c r="AY219" s="101"/>
      <c r="AZ219" s="102">
        <f t="shared" si="21"/>
        <v>0</v>
      </c>
      <c r="BA219" s="101">
        <f t="shared" si="22"/>
        <v>0</v>
      </c>
      <c r="BB219" s="103">
        <f t="shared" si="23"/>
        <v>0</v>
      </c>
      <c r="BC219" s="1">
        <f t="shared" si="24"/>
        <v>0</v>
      </c>
      <c r="BD219" s="1">
        <f t="shared" si="25"/>
        <v>0</v>
      </c>
      <c r="BE219" s="1">
        <f t="shared" si="26"/>
        <v>0</v>
      </c>
    </row>
    <row r="220" spans="2:57" ht="14.4" thickBot="1" x14ac:dyDescent="0.3">
      <c r="B220" s="4"/>
      <c r="C220" s="131"/>
      <c r="D220" s="132"/>
      <c r="E220" s="235"/>
      <c r="F220" s="250"/>
      <c r="G220" s="250"/>
      <c r="H220" s="236"/>
      <c r="I220" s="130"/>
      <c r="J220" s="235"/>
      <c r="K220" s="236"/>
      <c r="L220" s="130"/>
      <c r="M220" s="235"/>
      <c r="N220" s="236"/>
      <c r="O220" s="129"/>
      <c r="P220" s="246">
        <v>0</v>
      </c>
      <c r="Q220" s="247"/>
      <c r="R220" s="129"/>
      <c r="S220" s="243"/>
      <c r="T220" s="244"/>
      <c r="U220" s="244"/>
      <c r="V220" s="244"/>
      <c r="W220" s="245"/>
      <c r="X220" s="7"/>
      <c r="AX220" s="101"/>
      <c r="AY220" s="101"/>
      <c r="AZ220" s="102">
        <f t="shared" si="21"/>
        <v>0</v>
      </c>
      <c r="BA220" s="101">
        <f t="shared" si="22"/>
        <v>0</v>
      </c>
      <c r="BB220" s="103">
        <f t="shared" si="23"/>
        <v>0</v>
      </c>
      <c r="BC220" s="1">
        <f t="shared" si="24"/>
        <v>0</v>
      </c>
      <c r="BD220" s="1">
        <f t="shared" si="25"/>
        <v>0</v>
      </c>
      <c r="BE220" s="1">
        <f t="shared" si="26"/>
        <v>0</v>
      </c>
    </row>
    <row r="221" spans="2:57" ht="14.4" thickBot="1" x14ac:dyDescent="0.3">
      <c r="B221" s="4"/>
      <c r="C221" s="131"/>
      <c r="D221" s="132"/>
      <c r="E221" s="235"/>
      <c r="F221" s="250"/>
      <c r="G221" s="250"/>
      <c r="H221" s="236"/>
      <c r="I221" s="130"/>
      <c r="J221" s="235"/>
      <c r="K221" s="236"/>
      <c r="L221" s="130"/>
      <c r="M221" s="235"/>
      <c r="N221" s="236"/>
      <c r="O221" s="129"/>
      <c r="P221" s="246">
        <v>0</v>
      </c>
      <c r="Q221" s="247"/>
      <c r="R221" s="129"/>
      <c r="S221" s="243"/>
      <c r="T221" s="244"/>
      <c r="U221" s="244"/>
      <c r="V221" s="244"/>
      <c r="W221" s="245"/>
      <c r="X221" s="7"/>
      <c r="AX221" s="101"/>
      <c r="AY221" s="101"/>
      <c r="AZ221" s="102">
        <f t="shared" si="21"/>
        <v>0</v>
      </c>
      <c r="BA221" s="101">
        <f t="shared" si="22"/>
        <v>0</v>
      </c>
      <c r="BB221" s="103">
        <f t="shared" si="23"/>
        <v>0</v>
      </c>
      <c r="BC221" s="1">
        <f t="shared" si="24"/>
        <v>0</v>
      </c>
      <c r="BD221" s="1">
        <f t="shared" si="25"/>
        <v>0</v>
      </c>
      <c r="BE221" s="1">
        <f t="shared" si="26"/>
        <v>0</v>
      </c>
    </row>
    <row r="222" spans="2:57" ht="14.4" thickBot="1" x14ac:dyDescent="0.3">
      <c r="B222" s="4"/>
      <c r="C222" s="131"/>
      <c r="D222" s="132"/>
      <c r="E222" s="235"/>
      <c r="F222" s="250"/>
      <c r="G222" s="250"/>
      <c r="H222" s="236"/>
      <c r="I222" s="130"/>
      <c r="J222" s="235"/>
      <c r="K222" s="236"/>
      <c r="L222" s="130"/>
      <c r="M222" s="235"/>
      <c r="N222" s="236"/>
      <c r="O222" s="129"/>
      <c r="P222" s="246">
        <v>0</v>
      </c>
      <c r="Q222" s="247"/>
      <c r="R222" s="129"/>
      <c r="S222" s="243"/>
      <c r="T222" s="244"/>
      <c r="U222" s="244"/>
      <c r="V222" s="244"/>
      <c r="W222" s="245"/>
      <c r="X222" s="7"/>
      <c r="AX222" s="101"/>
      <c r="AY222" s="101"/>
      <c r="AZ222" s="102">
        <f t="shared" si="21"/>
        <v>0</v>
      </c>
      <c r="BA222" s="101">
        <f t="shared" si="22"/>
        <v>0</v>
      </c>
      <c r="BB222" s="103">
        <f t="shared" si="23"/>
        <v>0</v>
      </c>
      <c r="BC222" s="1">
        <f t="shared" si="24"/>
        <v>0</v>
      </c>
      <c r="BD222" s="1">
        <f t="shared" si="25"/>
        <v>0</v>
      </c>
      <c r="BE222" s="1">
        <f t="shared" si="26"/>
        <v>0</v>
      </c>
    </row>
    <row r="223" spans="2:57" ht="14.4" thickBot="1" x14ac:dyDescent="0.3">
      <c r="B223" s="4"/>
      <c r="C223" s="131"/>
      <c r="D223" s="132"/>
      <c r="E223" s="235"/>
      <c r="F223" s="250"/>
      <c r="G223" s="250"/>
      <c r="H223" s="236"/>
      <c r="I223" s="130"/>
      <c r="J223" s="235"/>
      <c r="K223" s="236"/>
      <c r="L223" s="130"/>
      <c r="M223" s="235"/>
      <c r="N223" s="236"/>
      <c r="O223" s="129"/>
      <c r="P223" s="246">
        <v>0</v>
      </c>
      <c r="Q223" s="247"/>
      <c r="R223" s="129"/>
      <c r="S223" s="243"/>
      <c r="T223" s="244"/>
      <c r="U223" s="244"/>
      <c r="V223" s="244"/>
      <c r="W223" s="245"/>
      <c r="X223" s="7"/>
      <c r="AX223" s="101"/>
      <c r="AY223" s="101"/>
      <c r="AZ223" s="102">
        <f t="shared" si="21"/>
        <v>0</v>
      </c>
      <c r="BA223" s="101">
        <f t="shared" si="22"/>
        <v>0</v>
      </c>
      <c r="BB223" s="103">
        <f t="shared" si="23"/>
        <v>0</v>
      </c>
      <c r="BC223" s="1">
        <f t="shared" si="24"/>
        <v>0</v>
      </c>
      <c r="BD223" s="1">
        <f t="shared" si="25"/>
        <v>0</v>
      </c>
      <c r="BE223" s="1">
        <f t="shared" si="26"/>
        <v>0</v>
      </c>
    </row>
    <row r="224" spans="2:57" ht="14.4" thickBot="1" x14ac:dyDescent="0.3">
      <c r="B224" s="4"/>
      <c r="C224" s="131"/>
      <c r="D224" s="132"/>
      <c r="E224" s="235"/>
      <c r="F224" s="250"/>
      <c r="G224" s="250"/>
      <c r="H224" s="236"/>
      <c r="I224" s="130"/>
      <c r="J224" s="235"/>
      <c r="K224" s="236"/>
      <c r="L224" s="130"/>
      <c r="M224" s="235"/>
      <c r="N224" s="236"/>
      <c r="O224" s="129"/>
      <c r="P224" s="246">
        <v>0</v>
      </c>
      <c r="Q224" s="247"/>
      <c r="R224" s="129"/>
      <c r="S224" s="243"/>
      <c r="T224" s="244"/>
      <c r="U224" s="244"/>
      <c r="V224" s="244"/>
      <c r="W224" s="245"/>
      <c r="X224" s="7"/>
      <c r="AX224" s="101"/>
      <c r="AY224" s="101"/>
      <c r="AZ224" s="102">
        <f t="shared" si="21"/>
        <v>0</v>
      </c>
      <c r="BA224" s="101">
        <f t="shared" si="22"/>
        <v>0</v>
      </c>
      <c r="BB224" s="103">
        <f t="shared" si="23"/>
        <v>0</v>
      </c>
      <c r="BC224" s="1">
        <f t="shared" si="24"/>
        <v>0</v>
      </c>
      <c r="BD224" s="1">
        <f t="shared" si="25"/>
        <v>0</v>
      </c>
      <c r="BE224" s="1">
        <f t="shared" si="26"/>
        <v>0</v>
      </c>
    </row>
    <row r="225" spans="2:57" ht="14.4" thickBot="1" x14ac:dyDescent="0.3">
      <c r="B225" s="4"/>
      <c r="C225" s="131"/>
      <c r="D225" s="132"/>
      <c r="E225" s="235"/>
      <c r="F225" s="250"/>
      <c r="G225" s="250"/>
      <c r="H225" s="236"/>
      <c r="I225" s="130"/>
      <c r="J225" s="235"/>
      <c r="K225" s="236"/>
      <c r="L225" s="130"/>
      <c r="M225" s="235"/>
      <c r="N225" s="236"/>
      <c r="O225" s="129"/>
      <c r="P225" s="246">
        <v>0</v>
      </c>
      <c r="Q225" s="247"/>
      <c r="R225" s="129"/>
      <c r="S225" s="243"/>
      <c r="T225" s="244"/>
      <c r="U225" s="244"/>
      <c r="V225" s="244"/>
      <c r="W225" s="245"/>
      <c r="X225" s="7"/>
      <c r="AX225" s="101"/>
      <c r="AY225" s="101"/>
      <c r="AZ225" s="102">
        <f t="shared" si="21"/>
        <v>0</v>
      </c>
      <c r="BA225" s="101">
        <f t="shared" si="22"/>
        <v>0</v>
      </c>
      <c r="BB225" s="103">
        <f t="shared" si="23"/>
        <v>0</v>
      </c>
      <c r="BC225" s="1">
        <f t="shared" si="24"/>
        <v>0</v>
      </c>
      <c r="BD225" s="1">
        <f t="shared" si="25"/>
        <v>0</v>
      </c>
      <c r="BE225" s="1">
        <f t="shared" si="26"/>
        <v>0</v>
      </c>
    </row>
    <row r="226" spans="2:57" ht="14.4" thickBot="1" x14ac:dyDescent="0.3">
      <c r="B226" s="4"/>
      <c r="C226" s="131"/>
      <c r="D226" s="132"/>
      <c r="E226" s="235"/>
      <c r="F226" s="250"/>
      <c r="G226" s="250"/>
      <c r="H226" s="236"/>
      <c r="I226" s="130"/>
      <c r="J226" s="235"/>
      <c r="K226" s="236"/>
      <c r="L226" s="130"/>
      <c r="M226" s="235"/>
      <c r="N226" s="236"/>
      <c r="O226" s="129"/>
      <c r="P226" s="246">
        <v>0</v>
      </c>
      <c r="Q226" s="247"/>
      <c r="R226" s="129"/>
      <c r="S226" s="243"/>
      <c r="T226" s="244"/>
      <c r="U226" s="244"/>
      <c r="V226" s="244"/>
      <c r="W226" s="245"/>
      <c r="X226" s="7"/>
      <c r="AX226" s="101"/>
      <c r="AY226" s="101"/>
      <c r="AZ226" s="102">
        <f t="shared" si="21"/>
        <v>0</v>
      </c>
      <c r="BA226" s="101">
        <f t="shared" si="22"/>
        <v>0</v>
      </c>
      <c r="BB226" s="103">
        <f t="shared" si="23"/>
        <v>0</v>
      </c>
      <c r="BC226" s="1">
        <f t="shared" si="24"/>
        <v>0</v>
      </c>
      <c r="BD226" s="1">
        <f t="shared" si="25"/>
        <v>0</v>
      </c>
      <c r="BE226" s="1">
        <f t="shared" si="26"/>
        <v>0</v>
      </c>
    </row>
    <row r="227" spans="2:57" ht="14.4" thickBot="1" x14ac:dyDescent="0.3">
      <c r="B227" s="4"/>
      <c r="C227" s="131"/>
      <c r="D227" s="132"/>
      <c r="E227" s="235"/>
      <c r="F227" s="250"/>
      <c r="G227" s="250"/>
      <c r="H227" s="236"/>
      <c r="I227" s="130"/>
      <c r="J227" s="235"/>
      <c r="K227" s="236"/>
      <c r="L227" s="130"/>
      <c r="M227" s="235"/>
      <c r="N227" s="236"/>
      <c r="O227" s="129"/>
      <c r="P227" s="246">
        <v>0</v>
      </c>
      <c r="Q227" s="247"/>
      <c r="R227" s="129"/>
      <c r="S227" s="243"/>
      <c r="T227" s="244"/>
      <c r="U227" s="244"/>
      <c r="V227" s="244"/>
      <c r="W227" s="245"/>
      <c r="X227" s="7"/>
      <c r="AX227" s="101"/>
      <c r="AY227" s="101"/>
      <c r="AZ227" s="102">
        <f t="shared" si="21"/>
        <v>0</v>
      </c>
      <c r="BA227" s="101">
        <f t="shared" si="22"/>
        <v>0</v>
      </c>
      <c r="BB227" s="103">
        <f t="shared" si="23"/>
        <v>0</v>
      </c>
      <c r="BC227" s="1">
        <f t="shared" si="24"/>
        <v>0</v>
      </c>
      <c r="BD227" s="1">
        <f t="shared" si="25"/>
        <v>0</v>
      </c>
      <c r="BE227" s="1">
        <f t="shared" si="26"/>
        <v>0</v>
      </c>
    </row>
    <row r="228" spans="2:57" ht="14.4" thickBot="1" x14ac:dyDescent="0.3">
      <c r="B228" s="4"/>
      <c r="C228" s="131"/>
      <c r="D228" s="132"/>
      <c r="E228" s="235"/>
      <c r="F228" s="250"/>
      <c r="G228" s="250"/>
      <c r="H228" s="236"/>
      <c r="I228" s="130"/>
      <c r="J228" s="235"/>
      <c r="K228" s="236"/>
      <c r="L228" s="130"/>
      <c r="M228" s="235"/>
      <c r="N228" s="236"/>
      <c r="O228" s="129"/>
      <c r="P228" s="246">
        <v>0</v>
      </c>
      <c r="Q228" s="247"/>
      <c r="R228" s="129"/>
      <c r="S228" s="243"/>
      <c r="T228" s="244"/>
      <c r="U228" s="244"/>
      <c r="V228" s="244"/>
      <c r="W228" s="245"/>
      <c r="X228" s="7"/>
      <c r="AX228" s="101"/>
      <c r="AY228" s="101"/>
      <c r="AZ228" s="102">
        <f t="shared" si="21"/>
        <v>0</v>
      </c>
      <c r="BA228" s="101">
        <f t="shared" si="22"/>
        <v>0</v>
      </c>
      <c r="BB228" s="103">
        <f t="shared" si="23"/>
        <v>0</v>
      </c>
      <c r="BC228" s="1">
        <f t="shared" si="24"/>
        <v>0</v>
      </c>
      <c r="BD228" s="1">
        <f t="shared" si="25"/>
        <v>0</v>
      </c>
      <c r="BE228" s="1">
        <f t="shared" si="26"/>
        <v>0</v>
      </c>
    </row>
    <row r="229" spans="2:57" ht="14.4" thickBot="1" x14ac:dyDescent="0.3">
      <c r="B229" s="4"/>
      <c r="C229" s="131"/>
      <c r="D229" s="132"/>
      <c r="E229" s="235"/>
      <c r="F229" s="250"/>
      <c r="G229" s="250"/>
      <c r="H229" s="236"/>
      <c r="I229" s="130"/>
      <c r="J229" s="235"/>
      <c r="K229" s="236"/>
      <c r="L229" s="130"/>
      <c r="M229" s="235"/>
      <c r="N229" s="236"/>
      <c r="O229" s="129"/>
      <c r="P229" s="246">
        <v>0</v>
      </c>
      <c r="Q229" s="247"/>
      <c r="R229" s="129"/>
      <c r="S229" s="243"/>
      <c r="T229" s="244"/>
      <c r="U229" s="244"/>
      <c r="V229" s="244"/>
      <c r="W229" s="245"/>
      <c r="X229" s="7"/>
      <c r="AX229" s="101"/>
      <c r="AY229" s="101"/>
      <c r="AZ229" s="102">
        <f t="shared" si="21"/>
        <v>0</v>
      </c>
      <c r="BA229" s="101">
        <f t="shared" si="22"/>
        <v>0</v>
      </c>
      <c r="BB229" s="103">
        <f t="shared" si="23"/>
        <v>0</v>
      </c>
      <c r="BC229" s="1">
        <f t="shared" si="24"/>
        <v>0</v>
      </c>
      <c r="BD229" s="1">
        <f t="shared" si="25"/>
        <v>0</v>
      </c>
      <c r="BE229" s="1">
        <f t="shared" si="26"/>
        <v>0</v>
      </c>
    </row>
    <row r="230" spans="2:57" ht="14.4" thickBot="1" x14ac:dyDescent="0.3">
      <c r="B230" s="4"/>
      <c r="C230" s="131"/>
      <c r="D230" s="132"/>
      <c r="E230" s="235"/>
      <c r="F230" s="250"/>
      <c r="G230" s="250"/>
      <c r="H230" s="236"/>
      <c r="I230" s="130"/>
      <c r="J230" s="235"/>
      <c r="K230" s="236"/>
      <c r="L230" s="130"/>
      <c r="M230" s="235"/>
      <c r="N230" s="236"/>
      <c r="O230" s="129"/>
      <c r="P230" s="246">
        <v>0</v>
      </c>
      <c r="Q230" s="247"/>
      <c r="R230" s="129"/>
      <c r="S230" s="243"/>
      <c r="T230" s="244"/>
      <c r="U230" s="244"/>
      <c r="V230" s="244"/>
      <c r="W230" s="245"/>
      <c r="X230" s="7"/>
      <c r="AX230" s="101"/>
      <c r="AY230" s="101"/>
      <c r="AZ230" s="102">
        <f t="shared" si="21"/>
        <v>0</v>
      </c>
      <c r="BA230" s="101">
        <f t="shared" si="22"/>
        <v>0</v>
      </c>
      <c r="BB230" s="103">
        <f t="shared" si="23"/>
        <v>0</v>
      </c>
      <c r="BC230" s="1">
        <f t="shared" si="24"/>
        <v>0</v>
      </c>
      <c r="BD230" s="1">
        <f t="shared" si="25"/>
        <v>0</v>
      </c>
      <c r="BE230" s="1">
        <f t="shared" si="26"/>
        <v>0</v>
      </c>
    </row>
    <row r="231" spans="2:57" ht="14.4" thickBot="1" x14ac:dyDescent="0.3">
      <c r="B231" s="4"/>
      <c r="C231" s="131"/>
      <c r="D231" s="132"/>
      <c r="E231" s="235"/>
      <c r="F231" s="250"/>
      <c r="G231" s="250"/>
      <c r="H231" s="236"/>
      <c r="I231" s="130"/>
      <c r="J231" s="235"/>
      <c r="K231" s="236"/>
      <c r="L231" s="130"/>
      <c r="M231" s="235"/>
      <c r="N231" s="236"/>
      <c r="O231" s="129"/>
      <c r="P231" s="246">
        <v>0</v>
      </c>
      <c r="Q231" s="247"/>
      <c r="R231" s="129"/>
      <c r="S231" s="243"/>
      <c r="T231" s="244"/>
      <c r="U231" s="244"/>
      <c r="V231" s="244"/>
      <c r="W231" s="245"/>
      <c r="X231" s="7"/>
      <c r="AX231" s="101"/>
      <c r="AY231" s="101"/>
      <c r="AZ231" s="102">
        <f t="shared" si="21"/>
        <v>0</v>
      </c>
      <c r="BA231" s="101">
        <f t="shared" si="22"/>
        <v>0</v>
      </c>
      <c r="BB231" s="103">
        <f t="shared" si="23"/>
        <v>0</v>
      </c>
      <c r="BC231" s="1">
        <f t="shared" si="24"/>
        <v>0</v>
      </c>
      <c r="BD231" s="1">
        <f t="shared" si="25"/>
        <v>0</v>
      </c>
      <c r="BE231" s="1">
        <f t="shared" si="26"/>
        <v>0</v>
      </c>
    </row>
    <row r="232" spans="2:57" ht="14.4" thickBot="1" x14ac:dyDescent="0.3">
      <c r="B232" s="4"/>
      <c r="C232" s="131"/>
      <c r="D232" s="132"/>
      <c r="E232" s="235"/>
      <c r="F232" s="250"/>
      <c r="G232" s="250"/>
      <c r="H232" s="236"/>
      <c r="I232" s="130"/>
      <c r="J232" s="235"/>
      <c r="K232" s="236"/>
      <c r="L232" s="130"/>
      <c r="M232" s="235"/>
      <c r="N232" s="236"/>
      <c r="O232" s="129"/>
      <c r="P232" s="246">
        <v>0</v>
      </c>
      <c r="Q232" s="247"/>
      <c r="R232" s="129"/>
      <c r="S232" s="243"/>
      <c r="T232" s="244"/>
      <c r="U232" s="244"/>
      <c r="V232" s="244"/>
      <c r="W232" s="245"/>
      <c r="X232" s="7"/>
      <c r="AX232" s="101"/>
      <c r="AY232" s="101"/>
      <c r="AZ232" s="102">
        <f t="shared" si="21"/>
        <v>0</v>
      </c>
      <c r="BA232" s="101">
        <f t="shared" si="22"/>
        <v>0</v>
      </c>
      <c r="BB232" s="103">
        <f t="shared" si="23"/>
        <v>0</v>
      </c>
      <c r="BC232" s="1">
        <f t="shared" si="24"/>
        <v>0</v>
      </c>
      <c r="BD232" s="1">
        <f t="shared" si="25"/>
        <v>0</v>
      </c>
      <c r="BE232" s="1">
        <f t="shared" si="26"/>
        <v>0</v>
      </c>
    </row>
    <row r="233" spans="2:57" ht="14.4" thickBot="1" x14ac:dyDescent="0.3">
      <c r="B233" s="4"/>
      <c r="C233" s="131"/>
      <c r="D233" s="132"/>
      <c r="E233" s="235"/>
      <c r="F233" s="250"/>
      <c r="G233" s="250"/>
      <c r="H233" s="236"/>
      <c r="I233" s="130"/>
      <c r="J233" s="235"/>
      <c r="K233" s="236"/>
      <c r="L233" s="130"/>
      <c r="M233" s="235"/>
      <c r="N233" s="236"/>
      <c r="O233" s="129"/>
      <c r="P233" s="246">
        <v>0</v>
      </c>
      <c r="Q233" s="247"/>
      <c r="R233" s="129"/>
      <c r="S233" s="243"/>
      <c r="T233" s="244"/>
      <c r="U233" s="244"/>
      <c r="V233" s="244"/>
      <c r="W233" s="245"/>
      <c r="X233" s="7"/>
      <c r="AX233" s="101"/>
      <c r="AY233" s="101"/>
      <c r="AZ233" s="102">
        <f t="shared" si="21"/>
        <v>0</v>
      </c>
      <c r="BA233" s="101">
        <f t="shared" si="22"/>
        <v>0</v>
      </c>
      <c r="BB233" s="103">
        <f t="shared" si="23"/>
        <v>0</v>
      </c>
      <c r="BC233" s="1">
        <f t="shared" si="24"/>
        <v>0</v>
      </c>
      <c r="BD233" s="1">
        <f t="shared" si="25"/>
        <v>0</v>
      </c>
      <c r="BE233" s="1">
        <f t="shared" si="26"/>
        <v>0</v>
      </c>
    </row>
    <row r="234" spans="2:57" ht="14.4" thickBot="1" x14ac:dyDescent="0.3">
      <c r="B234" s="4"/>
      <c r="C234" s="131"/>
      <c r="D234" s="132"/>
      <c r="E234" s="235"/>
      <c r="F234" s="250"/>
      <c r="G234" s="250"/>
      <c r="H234" s="236"/>
      <c r="I234" s="130"/>
      <c r="J234" s="235"/>
      <c r="K234" s="236"/>
      <c r="L234" s="130"/>
      <c r="M234" s="235"/>
      <c r="N234" s="236"/>
      <c r="O234" s="129"/>
      <c r="P234" s="246">
        <v>0</v>
      </c>
      <c r="Q234" s="247"/>
      <c r="R234" s="129"/>
      <c r="S234" s="243"/>
      <c r="T234" s="244"/>
      <c r="U234" s="244"/>
      <c r="V234" s="244"/>
      <c r="W234" s="245"/>
      <c r="X234" s="7"/>
      <c r="AX234" s="101"/>
      <c r="AY234" s="101"/>
      <c r="AZ234" s="102">
        <f t="shared" si="21"/>
        <v>0</v>
      </c>
      <c r="BA234" s="101">
        <f t="shared" si="22"/>
        <v>0</v>
      </c>
      <c r="BB234" s="103">
        <f t="shared" si="23"/>
        <v>0</v>
      </c>
      <c r="BC234" s="1">
        <f t="shared" si="24"/>
        <v>0</v>
      </c>
      <c r="BD234" s="1">
        <f t="shared" si="25"/>
        <v>0</v>
      </c>
      <c r="BE234" s="1">
        <f t="shared" si="26"/>
        <v>0</v>
      </c>
    </row>
    <row r="235" spans="2:57" ht="14.4" thickBot="1" x14ac:dyDescent="0.3">
      <c r="B235" s="4"/>
      <c r="C235" s="131"/>
      <c r="D235" s="132"/>
      <c r="E235" s="235"/>
      <c r="F235" s="250"/>
      <c r="G235" s="250"/>
      <c r="H235" s="236"/>
      <c r="I235" s="130"/>
      <c r="J235" s="235"/>
      <c r="K235" s="236"/>
      <c r="L235" s="130"/>
      <c r="M235" s="235"/>
      <c r="N235" s="236"/>
      <c r="O235" s="129"/>
      <c r="P235" s="246">
        <v>0</v>
      </c>
      <c r="Q235" s="247"/>
      <c r="R235" s="129"/>
      <c r="S235" s="243"/>
      <c r="T235" s="244"/>
      <c r="U235" s="244"/>
      <c r="V235" s="244"/>
      <c r="W235" s="245"/>
      <c r="X235" s="7"/>
      <c r="AX235" s="101"/>
      <c r="AY235" s="101"/>
      <c r="AZ235" s="102">
        <f t="shared" si="21"/>
        <v>0</v>
      </c>
      <c r="BA235" s="101">
        <f t="shared" si="22"/>
        <v>0</v>
      </c>
      <c r="BB235" s="103">
        <f t="shared" si="23"/>
        <v>0</v>
      </c>
      <c r="BC235" s="1">
        <f t="shared" si="24"/>
        <v>0</v>
      </c>
      <c r="BD235" s="1">
        <f t="shared" si="25"/>
        <v>0</v>
      </c>
      <c r="BE235" s="1">
        <f t="shared" si="26"/>
        <v>0</v>
      </c>
    </row>
    <row r="236" spans="2:57" ht="14.4" thickBot="1" x14ac:dyDescent="0.3">
      <c r="B236" s="4"/>
      <c r="C236" s="131"/>
      <c r="D236" s="132"/>
      <c r="E236" s="235"/>
      <c r="F236" s="250"/>
      <c r="G236" s="250"/>
      <c r="H236" s="236"/>
      <c r="I236" s="130"/>
      <c r="J236" s="235"/>
      <c r="K236" s="236"/>
      <c r="L236" s="130"/>
      <c r="M236" s="235"/>
      <c r="N236" s="236"/>
      <c r="O236" s="129"/>
      <c r="P236" s="246">
        <v>0</v>
      </c>
      <c r="Q236" s="247"/>
      <c r="R236" s="129"/>
      <c r="S236" s="243"/>
      <c r="T236" s="244"/>
      <c r="U236" s="244"/>
      <c r="V236" s="244"/>
      <c r="W236" s="245"/>
      <c r="X236" s="7"/>
      <c r="AX236" s="101"/>
      <c r="AY236" s="101"/>
      <c r="AZ236" s="102">
        <f t="shared" si="21"/>
        <v>0</v>
      </c>
      <c r="BA236" s="101">
        <f t="shared" si="22"/>
        <v>0</v>
      </c>
      <c r="BB236" s="103">
        <f t="shared" si="23"/>
        <v>0</v>
      </c>
      <c r="BC236" s="1">
        <f t="shared" si="24"/>
        <v>0</v>
      </c>
      <c r="BD236" s="1">
        <f t="shared" si="25"/>
        <v>0</v>
      </c>
      <c r="BE236" s="1">
        <f t="shared" si="26"/>
        <v>0</v>
      </c>
    </row>
    <row r="237" spans="2:57" ht="14.4" thickBot="1" x14ac:dyDescent="0.3">
      <c r="B237" s="4"/>
      <c r="C237" s="131"/>
      <c r="D237" s="132"/>
      <c r="E237" s="235"/>
      <c r="F237" s="250"/>
      <c r="G237" s="250"/>
      <c r="H237" s="236"/>
      <c r="I237" s="130"/>
      <c r="J237" s="235"/>
      <c r="K237" s="236"/>
      <c r="L237" s="130"/>
      <c r="M237" s="235"/>
      <c r="N237" s="236"/>
      <c r="O237" s="129"/>
      <c r="P237" s="246">
        <v>0</v>
      </c>
      <c r="Q237" s="247"/>
      <c r="R237" s="129"/>
      <c r="S237" s="243"/>
      <c r="T237" s="244"/>
      <c r="U237" s="244"/>
      <c r="V237" s="244"/>
      <c r="W237" s="245"/>
      <c r="X237" s="7"/>
      <c r="AX237" s="101"/>
      <c r="AY237" s="101"/>
      <c r="AZ237" s="102">
        <f t="shared" si="21"/>
        <v>0</v>
      </c>
      <c r="BA237" s="101">
        <f t="shared" si="22"/>
        <v>0</v>
      </c>
      <c r="BB237" s="103">
        <f t="shared" si="23"/>
        <v>0</v>
      </c>
      <c r="BC237" s="1">
        <f t="shared" si="24"/>
        <v>0</v>
      </c>
      <c r="BD237" s="1">
        <f t="shared" si="25"/>
        <v>0</v>
      </c>
      <c r="BE237" s="1">
        <f t="shared" si="26"/>
        <v>0</v>
      </c>
    </row>
    <row r="238" spans="2:57" ht="14.4" thickBot="1" x14ac:dyDescent="0.3">
      <c r="B238" s="4"/>
      <c r="C238" s="131"/>
      <c r="D238" s="132"/>
      <c r="E238" s="235"/>
      <c r="F238" s="250"/>
      <c r="G238" s="250"/>
      <c r="H238" s="236"/>
      <c r="I238" s="130"/>
      <c r="J238" s="235"/>
      <c r="K238" s="236"/>
      <c r="L238" s="130"/>
      <c r="M238" s="235"/>
      <c r="N238" s="236"/>
      <c r="O238" s="129"/>
      <c r="P238" s="246">
        <v>0</v>
      </c>
      <c r="Q238" s="247"/>
      <c r="R238" s="129"/>
      <c r="S238" s="243"/>
      <c r="T238" s="244"/>
      <c r="U238" s="244"/>
      <c r="V238" s="244"/>
      <c r="W238" s="245"/>
      <c r="X238" s="7"/>
      <c r="AX238" s="101"/>
      <c r="AY238" s="101"/>
      <c r="AZ238" s="102">
        <f t="shared" si="21"/>
        <v>0</v>
      </c>
      <c r="BA238" s="101">
        <f t="shared" si="22"/>
        <v>0</v>
      </c>
      <c r="BB238" s="103">
        <f t="shared" si="23"/>
        <v>0</v>
      </c>
      <c r="BC238" s="1">
        <f t="shared" si="24"/>
        <v>0</v>
      </c>
      <c r="BD238" s="1">
        <f t="shared" si="25"/>
        <v>0</v>
      </c>
      <c r="BE238" s="1">
        <f t="shared" si="26"/>
        <v>0</v>
      </c>
    </row>
    <row r="239" spans="2:57" ht="14.4" thickBot="1" x14ac:dyDescent="0.3">
      <c r="B239" s="4"/>
      <c r="C239" s="131"/>
      <c r="D239" s="132"/>
      <c r="E239" s="235"/>
      <c r="F239" s="250"/>
      <c r="G239" s="250"/>
      <c r="H239" s="236"/>
      <c r="I239" s="130"/>
      <c r="J239" s="235"/>
      <c r="K239" s="236"/>
      <c r="L239" s="130"/>
      <c r="M239" s="235"/>
      <c r="N239" s="236"/>
      <c r="O239" s="129"/>
      <c r="P239" s="246">
        <v>0</v>
      </c>
      <c r="Q239" s="247"/>
      <c r="R239" s="129"/>
      <c r="S239" s="243"/>
      <c r="T239" s="244"/>
      <c r="U239" s="244"/>
      <c r="V239" s="244"/>
      <c r="W239" s="245"/>
      <c r="X239" s="7"/>
      <c r="AX239" s="101"/>
      <c r="AY239" s="101"/>
      <c r="AZ239" s="102">
        <f t="shared" si="21"/>
        <v>0</v>
      </c>
      <c r="BA239" s="101">
        <f t="shared" si="22"/>
        <v>0</v>
      </c>
      <c r="BB239" s="103">
        <f t="shared" si="23"/>
        <v>0</v>
      </c>
      <c r="BC239" s="1">
        <f t="shared" si="24"/>
        <v>0</v>
      </c>
      <c r="BD239" s="1">
        <f t="shared" si="25"/>
        <v>0</v>
      </c>
      <c r="BE239" s="1">
        <f t="shared" si="26"/>
        <v>0</v>
      </c>
    </row>
    <row r="240" spans="2:57" ht="14.4" thickBot="1" x14ac:dyDescent="0.3">
      <c r="B240" s="4"/>
      <c r="C240" s="131"/>
      <c r="D240" s="132"/>
      <c r="E240" s="235"/>
      <c r="F240" s="250"/>
      <c r="G240" s="250"/>
      <c r="H240" s="236"/>
      <c r="I240" s="130"/>
      <c r="J240" s="235"/>
      <c r="K240" s="236"/>
      <c r="L240" s="130"/>
      <c r="M240" s="235"/>
      <c r="N240" s="236"/>
      <c r="O240" s="129"/>
      <c r="P240" s="246">
        <v>0</v>
      </c>
      <c r="Q240" s="247"/>
      <c r="R240" s="129"/>
      <c r="S240" s="243"/>
      <c r="T240" s="244"/>
      <c r="U240" s="244"/>
      <c r="V240" s="244"/>
      <c r="W240" s="245"/>
      <c r="X240" s="7"/>
      <c r="AX240" s="101"/>
      <c r="AY240" s="101"/>
      <c r="AZ240" s="102">
        <f t="shared" si="21"/>
        <v>0</v>
      </c>
      <c r="BA240" s="101">
        <f t="shared" si="22"/>
        <v>0</v>
      </c>
      <c r="BB240" s="103">
        <f t="shared" si="23"/>
        <v>0</v>
      </c>
      <c r="BC240" s="1">
        <f t="shared" si="24"/>
        <v>0</v>
      </c>
      <c r="BD240" s="1">
        <f t="shared" si="25"/>
        <v>0</v>
      </c>
      <c r="BE240" s="1">
        <f t="shared" si="26"/>
        <v>0</v>
      </c>
    </row>
    <row r="241" spans="2:57" ht="14.4" thickBot="1" x14ac:dyDescent="0.3">
      <c r="B241" s="4"/>
      <c r="C241" s="131"/>
      <c r="D241" s="132"/>
      <c r="E241" s="235"/>
      <c r="F241" s="250"/>
      <c r="G241" s="250"/>
      <c r="H241" s="236"/>
      <c r="I241" s="130"/>
      <c r="J241" s="235"/>
      <c r="K241" s="236"/>
      <c r="L241" s="130"/>
      <c r="M241" s="235"/>
      <c r="N241" s="236"/>
      <c r="O241" s="129"/>
      <c r="P241" s="246">
        <v>0</v>
      </c>
      <c r="Q241" s="247"/>
      <c r="R241" s="129"/>
      <c r="S241" s="243"/>
      <c r="T241" s="244"/>
      <c r="U241" s="244"/>
      <c r="V241" s="244"/>
      <c r="W241" s="245"/>
      <c r="X241" s="7"/>
      <c r="AX241" s="101"/>
      <c r="AY241" s="101"/>
      <c r="AZ241" s="102">
        <f t="shared" si="21"/>
        <v>0</v>
      </c>
      <c r="BA241" s="101">
        <f t="shared" si="22"/>
        <v>0</v>
      </c>
      <c r="BB241" s="103">
        <f t="shared" si="23"/>
        <v>0</v>
      </c>
      <c r="BC241" s="1">
        <f t="shared" si="24"/>
        <v>0</v>
      </c>
      <c r="BD241" s="1">
        <f t="shared" si="25"/>
        <v>0</v>
      </c>
      <c r="BE241" s="1">
        <f t="shared" si="26"/>
        <v>0</v>
      </c>
    </row>
    <row r="242" spans="2:57" ht="14.4" thickBot="1" x14ac:dyDescent="0.3">
      <c r="B242" s="4"/>
      <c r="C242" s="131"/>
      <c r="D242" s="132"/>
      <c r="E242" s="235"/>
      <c r="F242" s="250"/>
      <c r="G242" s="250"/>
      <c r="H242" s="236"/>
      <c r="I242" s="130"/>
      <c r="J242" s="235"/>
      <c r="K242" s="236"/>
      <c r="L242" s="130"/>
      <c r="M242" s="235"/>
      <c r="N242" s="236"/>
      <c r="O242" s="129"/>
      <c r="P242" s="246">
        <v>0</v>
      </c>
      <c r="Q242" s="247"/>
      <c r="R242" s="129"/>
      <c r="S242" s="243"/>
      <c r="T242" s="244"/>
      <c r="U242" s="244"/>
      <c r="V242" s="244"/>
      <c r="W242" s="245"/>
      <c r="X242" s="7"/>
      <c r="AX242" s="101"/>
      <c r="AY242" s="101"/>
      <c r="AZ242" s="102">
        <f t="shared" si="21"/>
        <v>0</v>
      </c>
      <c r="BA242" s="101">
        <f t="shared" si="22"/>
        <v>0</v>
      </c>
      <c r="BB242" s="103">
        <f t="shared" si="23"/>
        <v>0</v>
      </c>
      <c r="BC242" s="1">
        <f t="shared" si="24"/>
        <v>0</v>
      </c>
      <c r="BD242" s="1">
        <f t="shared" si="25"/>
        <v>0</v>
      </c>
      <c r="BE242" s="1">
        <f t="shared" si="26"/>
        <v>0</v>
      </c>
    </row>
    <row r="243" spans="2:57" ht="14.4" thickBot="1" x14ac:dyDescent="0.3">
      <c r="B243" s="4"/>
      <c r="C243" s="131"/>
      <c r="D243" s="132"/>
      <c r="E243" s="235"/>
      <c r="F243" s="250"/>
      <c r="G243" s="250"/>
      <c r="H243" s="236"/>
      <c r="I243" s="130"/>
      <c r="J243" s="235"/>
      <c r="K243" s="236"/>
      <c r="L243" s="130"/>
      <c r="M243" s="235"/>
      <c r="N243" s="236"/>
      <c r="O243" s="129"/>
      <c r="P243" s="246">
        <v>0</v>
      </c>
      <c r="Q243" s="247"/>
      <c r="R243" s="129"/>
      <c r="S243" s="243"/>
      <c r="T243" s="244"/>
      <c r="U243" s="244"/>
      <c r="V243" s="244"/>
      <c r="W243" s="245"/>
      <c r="X243" s="7"/>
      <c r="AX243" s="101"/>
      <c r="AY243" s="101"/>
      <c r="AZ243" s="102">
        <f t="shared" si="21"/>
        <v>0</v>
      </c>
      <c r="BA243" s="101">
        <f t="shared" si="22"/>
        <v>0</v>
      </c>
      <c r="BB243" s="103">
        <f t="shared" si="23"/>
        <v>0</v>
      </c>
      <c r="BC243" s="1">
        <f t="shared" si="24"/>
        <v>0</v>
      </c>
      <c r="BD243" s="1">
        <f t="shared" si="25"/>
        <v>0</v>
      </c>
      <c r="BE243" s="1">
        <f t="shared" si="26"/>
        <v>0</v>
      </c>
    </row>
    <row r="244" spans="2:57" ht="14.4" thickBot="1" x14ac:dyDescent="0.3">
      <c r="B244" s="4"/>
      <c r="C244" s="131"/>
      <c r="D244" s="132"/>
      <c r="E244" s="235"/>
      <c r="F244" s="250"/>
      <c r="G244" s="250"/>
      <c r="H244" s="236"/>
      <c r="I244" s="130"/>
      <c r="J244" s="235"/>
      <c r="K244" s="236"/>
      <c r="L244" s="130"/>
      <c r="M244" s="235"/>
      <c r="N244" s="236"/>
      <c r="O244" s="129"/>
      <c r="P244" s="246">
        <v>0</v>
      </c>
      <c r="Q244" s="247"/>
      <c r="R244" s="129"/>
      <c r="S244" s="243"/>
      <c r="T244" s="244"/>
      <c r="U244" s="244"/>
      <c r="V244" s="244"/>
      <c r="W244" s="245"/>
      <c r="X244" s="7"/>
      <c r="AX244" s="101"/>
      <c r="AY244" s="101"/>
      <c r="AZ244" s="102">
        <f t="shared" si="21"/>
        <v>0</v>
      </c>
      <c r="BA244" s="101">
        <f t="shared" si="22"/>
        <v>0</v>
      </c>
      <c r="BB244" s="103">
        <f t="shared" si="23"/>
        <v>0</v>
      </c>
      <c r="BC244" s="1">
        <f t="shared" si="24"/>
        <v>0</v>
      </c>
      <c r="BD244" s="1">
        <f t="shared" si="25"/>
        <v>0</v>
      </c>
      <c r="BE244" s="1">
        <f t="shared" si="26"/>
        <v>0</v>
      </c>
    </row>
    <row r="245" spans="2:57" ht="14.4" thickBot="1" x14ac:dyDescent="0.3">
      <c r="B245" s="4"/>
      <c r="C245" s="131"/>
      <c r="D245" s="132"/>
      <c r="E245" s="235"/>
      <c r="F245" s="250"/>
      <c r="G245" s="250"/>
      <c r="H245" s="236"/>
      <c r="I245" s="130"/>
      <c r="J245" s="235"/>
      <c r="K245" s="236"/>
      <c r="L245" s="130"/>
      <c r="M245" s="235"/>
      <c r="N245" s="236"/>
      <c r="O245" s="129"/>
      <c r="P245" s="246">
        <v>0</v>
      </c>
      <c r="Q245" s="247"/>
      <c r="R245" s="129"/>
      <c r="S245" s="243"/>
      <c r="T245" s="244"/>
      <c r="U245" s="244"/>
      <c r="V245" s="244"/>
      <c r="W245" s="245"/>
      <c r="X245" s="7"/>
      <c r="AX245" s="101"/>
      <c r="AY245" s="101"/>
      <c r="AZ245" s="102">
        <f t="shared" si="21"/>
        <v>0</v>
      </c>
      <c r="BA245" s="101">
        <f t="shared" si="22"/>
        <v>0</v>
      </c>
      <c r="BB245" s="103">
        <f t="shared" si="23"/>
        <v>0</v>
      </c>
      <c r="BC245" s="1">
        <f t="shared" si="24"/>
        <v>0</v>
      </c>
      <c r="BD245" s="1">
        <f t="shared" si="25"/>
        <v>0</v>
      </c>
      <c r="BE245" s="1">
        <f t="shared" si="26"/>
        <v>0</v>
      </c>
    </row>
    <row r="246" spans="2:57" ht="14.4" thickBot="1" x14ac:dyDescent="0.3">
      <c r="B246" s="4"/>
      <c r="C246" s="131"/>
      <c r="D246" s="132"/>
      <c r="E246" s="235"/>
      <c r="F246" s="250"/>
      <c r="G246" s="250"/>
      <c r="H246" s="236"/>
      <c r="I246" s="130"/>
      <c r="J246" s="235"/>
      <c r="K246" s="236"/>
      <c r="L246" s="130"/>
      <c r="M246" s="235"/>
      <c r="N246" s="236"/>
      <c r="O246" s="129"/>
      <c r="P246" s="246">
        <v>0</v>
      </c>
      <c r="Q246" s="247"/>
      <c r="R246" s="129"/>
      <c r="S246" s="243"/>
      <c r="T246" s="244"/>
      <c r="U246" s="244"/>
      <c r="V246" s="244"/>
      <c r="W246" s="245"/>
      <c r="X246" s="7"/>
      <c r="AX246" s="101"/>
      <c r="AY246" s="101"/>
      <c r="AZ246" s="102">
        <f t="shared" si="21"/>
        <v>0</v>
      </c>
      <c r="BA246" s="101">
        <f t="shared" si="22"/>
        <v>0</v>
      </c>
      <c r="BB246" s="103">
        <f t="shared" si="23"/>
        <v>0</v>
      </c>
      <c r="BC246" s="1">
        <f t="shared" si="24"/>
        <v>0</v>
      </c>
      <c r="BD246" s="1">
        <f t="shared" si="25"/>
        <v>0</v>
      </c>
      <c r="BE246" s="1">
        <f t="shared" si="26"/>
        <v>0</v>
      </c>
    </row>
    <row r="247" spans="2:57" ht="14.4" thickBot="1" x14ac:dyDescent="0.3">
      <c r="B247" s="4"/>
      <c r="C247" s="131"/>
      <c r="D247" s="132"/>
      <c r="E247" s="235"/>
      <c r="F247" s="250"/>
      <c r="G247" s="250"/>
      <c r="H247" s="236"/>
      <c r="I247" s="130"/>
      <c r="J247" s="235"/>
      <c r="K247" s="236"/>
      <c r="L247" s="130"/>
      <c r="M247" s="235"/>
      <c r="N247" s="236"/>
      <c r="O247" s="129"/>
      <c r="P247" s="246">
        <v>0</v>
      </c>
      <c r="Q247" s="247"/>
      <c r="R247" s="129"/>
      <c r="S247" s="243"/>
      <c r="T247" s="244"/>
      <c r="U247" s="244"/>
      <c r="V247" s="244"/>
      <c r="W247" s="245"/>
      <c r="X247" s="7"/>
      <c r="AX247" s="101"/>
      <c r="AY247" s="101"/>
      <c r="AZ247" s="102">
        <f t="shared" si="21"/>
        <v>0</v>
      </c>
      <c r="BA247" s="101">
        <f t="shared" si="22"/>
        <v>0</v>
      </c>
      <c r="BB247" s="103">
        <f t="shared" si="23"/>
        <v>0</v>
      </c>
      <c r="BC247" s="1">
        <f t="shared" si="24"/>
        <v>0</v>
      </c>
      <c r="BD247" s="1">
        <f t="shared" si="25"/>
        <v>0</v>
      </c>
      <c r="BE247" s="1">
        <f t="shared" si="26"/>
        <v>0</v>
      </c>
    </row>
    <row r="248" spans="2:57" ht="14.4" thickBot="1" x14ac:dyDescent="0.3">
      <c r="B248" s="4"/>
      <c r="C248" s="131"/>
      <c r="D248" s="132"/>
      <c r="E248" s="235"/>
      <c r="F248" s="250"/>
      <c r="G248" s="250"/>
      <c r="H248" s="236"/>
      <c r="I248" s="130"/>
      <c r="J248" s="235"/>
      <c r="K248" s="236"/>
      <c r="L248" s="130"/>
      <c r="M248" s="235"/>
      <c r="N248" s="236"/>
      <c r="O248" s="129"/>
      <c r="P248" s="246">
        <v>0</v>
      </c>
      <c r="Q248" s="247"/>
      <c r="R248" s="129"/>
      <c r="S248" s="243"/>
      <c r="T248" s="244"/>
      <c r="U248" s="244"/>
      <c r="V248" s="244"/>
      <c r="W248" s="245"/>
      <c r="X248" s="7"/>
      <c r="AX248" s="101"/>
      <c r="AY248" s="101"/>
      <c r="AZ248" s="102">
        <f t="shared" si="21"/>
        <v>0</v>
      </c>
      <c r="BA248" s="101">
        <f t="shared" si="22"/>
        <v>0</v>
      </c>
      <c r="BB248" s="103">
        <f t="shared" si="23"/>
        <v>0</v>
      </c>
      <c r="BC248" s="1">
        <f t="shared" si="24"/>
        <v>0</v>
      </c>
      <c r="BD248" s="1">
        <f t="shared" si="25"/>
        <v>0</v>
      </c>
      <c r="BE248" s="1">
        <f t="shared" si="26"/>
        <v>0</v>
      </c>
    </row>
    <row r="249" spans="2:57" ht="14.4" thickBot="1" x14ac:dyDescent="0.3">
      <c r="B249" s="4"/>
      <c r="C249" s="131"/>
      <c r="D249" s="132"/>
      <c r="E249" s="235"/>
      <c r="F249" s="250"/>
      <c r="G249" s="250"/>
      <c r="H249" s="236"/>
      <c r="I249" s="130"/>
      <c r="J249" s="235"/>
      <c r="K249" s="236"/>
      <c r="L249" s="130"/>
      <c r="M249" s="235"/>
      <c r="N249" s="236"/>
      <c r="O249" s="129"/>
      <c r="P249" s="246">
        <v>0</v>
      </c>
      <c r="Q249" s="247"/>
      <c r="R249" s="129"/>
      <c r="S249" s="243"/>
      <c r="T249" s="244"/>
      <c r="U249" s="244"/>
      <c r="V249" s="244"/>
      <c r="W249" s="245"/>
      <c r="X249" s="7"/>
      <c r="AX249" s="101"/>
      <c r="AY249" s="101"/>
      <c r="AZ249" s="102">
        <f t="shared" si="21"/>
        <v>0</v>
      </c>
      <c r="BA249" s="101">
        <f t="shared" si="22"/>
        <v>0</v>
      </c>
      <c r="BB249" s="103">
        <f t="shared" si="23"/>
        <v>0</v>
      </c>
      <c r="BC249" s="1">
        <f t="shared" si="24"/>
        <v>0</v>
      </c>
      <c r="BD249" s="1">
        <f t="shared" si="25"/>
        <v>0</v>
      </c>
      <c r="BE249" s="1">
        <f t="shared" si="26"/>
        <v>0</v>
      </c>
    </row>
    <row r="250" spans="2:57" ht="14.4" thickBot="1" x14ac:dyDescent="0.3">
      <c r="B250" s="4"/>
      <c r="C250" s="131"/>
      <c r="D250" s="132"/>
      <c r="E250" s="235"/>
      <c r="F250" s="250"/>
      <c r="G250" s="250"/>
      <c r="H250" s="236"/>
      <c r="I250" s="130"/>
      <c r="J250" s="235"/>
      <c r="K250" s="236"/>
      <c r="L250" s="130"/>
      <c r="M250" s="235"/>
      <c r="N250" s="236"/>
      <c r="O250" s="129"/>
      <c r="P250" s="246">
        <v>0</v>
      </c>
      <c r="Q250" s="247"/>
      <c r="R250" s="129"/>
      <c r="S250" s="243"/>
      <c r="T250" s="244"/>
      <c r="U250" s="244"/>
      <c r="V250" s="244"/>
      <c r="W250" s="245"/>
      <c r="X250" s="7"/>
      <c r="AX250" s="101"/>
      <c r="AY250" s="101"/>
      <c r="AZ250" s="102">
        <f t="shared" si="21"/>
        <v>0</v>
      </c>
      <c r="BA250" s="101">
        <f t="shared" si="22"/>
        <v>0</v>
      </c>
      <c r="BB250" s="103">
        <f t="shared" si="23"/>
        <v>0</v>
      </c>
      <c r="BC250" s="1">
        <f t="shared" si="24"/>
        <v>0</v>
      </c>
      <c r="BD250" s="1">
        <f t="shared" si="25"/>
        <v>0</v>
      </c>
      <c r="BE250" s="1">
        <f t="shared" si="26"/>
        <v>0</v>
      </c>
    </row>
    <row r="251" spans="2:57" ht="14.4" thickBot="1" x14ac:dyDescent="0.3">
      <c r="B251" s="4"/>
      <c r="C251" s="131"/>
      <c r="D251" s="132"/>
      <c r="E251" s="235"/>
      <c r="F251" s="250"/>
      <c r="G251" s="250"/>
      <c r="H251" s="236"/>
      <c r="I251" s="130"/>
      <c r="J251" s="235"/>
      <c r="K251" s="236"/>
      <c r="L251" s="130"/>
      <c r="M251" s="235"/>
      <c r="N251" s="236"/>
      <c r="O251" s="129"/>
      <c r="P251" s="246">
        <v>0</v>
      </c>
      <c r="Q251" s="247"/>
      <c r="R251" s="129"/>
      <c r="S251" s="243"/>
      <c r="T251" s="244"/>
      <c r="U251" s="244"/>
      <c r="V251" s="244"/>
      <c r="W251" s="245"/>
      <c r="X251" s="7"/>
      <c r="AX251" s="101"/>
      <c r="AY251" s="101"/>
      <c r="AZ251" s="102">
        <f t="shared" si="21"/>
        <v>0</v>
      </c>
      <c r="BA251" s="101">
        <f t="shared" si="22"/>
        <v>0</v>
      </c>
      <c r="BB251" s="103">
        <f t="shared" si="23"/>
        <v>0</v>
      </c>
      <c r="BC251" s="1">
        <f t="shared" si="24"/>
        <v>0</v>
      </c>
      <c r="BD251" s="1">
        <f t="shared" si="25"/>
        <v>0</v>
      </c>
      <c r="BE251" s="1">
        <f t="shared" si="26"/>
        <v>0</v>
      </c>
    </row>
    <row r="252" spans="2:57" ht="14.4" thickBot="1" x14ac:dyDescent="0.3">
      <c r="B252" s="4"/>
      <c r="C252" s="131"/>
      <c r="D252" s="132"/>
      <c r="E252" s="235"/>
      <c r="F252" s="250"/>
      <c r="G252" s="250"/>
      <c r="H252" s="236"/>
      <c r="I252" s="130"/>
      <c r="J252" s="235"/>
      <c r="K252" s="236"/>
      <c r="L252" s="130"/>
      <c r="M252" s="235"/>
      <c r="N252" s="236"/>
      <c r="O252" s="129"/>
      <c r="P252" s="246">
        <v>0</v>
      </c>
      <c r="Q252" s="247"/>
      <c r="R252" s="129"/>
      <c r="S252" s="243"/>
      <c r="T252" s="244"/>
      <c r="U252" s="244"/>
      <c r="V252" s="244"/>
      <c r="W252" s="245"/>
      <c r="X252" s="7"/>
      <c r="AX252" s="101"/>
      <c r="AY252" s="101"/>
      <c r="AZ252" s="102">
        <f t="shared" si="21"/>
        <v>0</v>
      </c>
      <c r="BA252" s="101">
        <f t="shared" si="22"/>
        <v>0</v>
      </c>
      <c r="BB252" s="103">
        <f t="shared" si="23"/>
        <v>0</v>
      </c>
      <c r="BC252" s="1">
        <f t="shared" si="24"/>
        <v>0</v>
      </c>
      <c r="BD252" s="1">
        <f t="shared" si="25"/>
        <v>0</v>
      </c>
      <c r="BE252" s="1">
        <f t="shared" si="26"/>
        <v>0</v>
      </c>
    </row>
    <row r="253" spans="2:57" ht="14.4" thickBot="1" x14ac:dyDescent="0.3">
      <c r="B253" s="4"/>
      <c r="C253" s="131"/>
      <c r="D253" s="132"/>
      <c r="E253" s="235"/>
      <c r="F253" s="250"/>
      <c r="G253" s="250"/>
      <c r="H253" s="236"/>
      <c r="I253" s="130"/>
      <c r="J253" s="235"/>
      <c r="K253" s="236"/>
      <c r="L253" s="130"/>
      <c r="M253" s="235"/>
      <c r="N253" s="236"/>
      <c r="O253" s="129"/>
      <c r="P253" s="246">
        <v>0</v>
      </c>
      <c r="Q253" s="247"/>
      <c r="R253" s="129"/>
      <c r="S253" s="243"/>
      <c r="T253" s="244"/>
      <c r="U253" s="244"/>
      <c r="V253" s="244"/>
      <c r="W253" s="245"/>
      <c r="X253" s="7"/>
      <c r="AX253" s="101"/>
      <c r="AY253" s="101"/>
      <c r="AZ253" s="102">
        <f t="shared" si="21"/>
        <v>0</v>
      </c>
      <c r="BA253" s="101">
        <f t="shared" si="22"/>
        <v>0</v>
      </c>
      <c r="BB253" s="103">
        <f t="shared" si="23"/>
        <v>0</v>
      </c>
      <c r="BC253" s="1">
        <f t="shared" si="24"/>
        <v>0</v>
      </c>
      <c r="BD253" s="1">
        <f t="shared" si="25"/>
        <v>0</v>
      </c>
      <c r="BE253" s="1">
        <f t="shared" si="26"/>
        <v>0</v>
      </c>
    </row>
    <row r="254" spans="2:57" ht="14.4" thickBot="1" x14ac:dyDescent="0.3">
      <c r="B254" s="4"/>
      <c r="C254" s="131"/>
      <c r="D254" s="132"/>
      <c r="E254" s="235"/>
      <c r="F254" s="250"/>
      <c r="G254" s="250"/>
      <c r="H254" s="236"/>
      <c r="I254" s="130"/>
      <c r="J254" s="235"/>
      <c r="K254" s="236"/>
      <c r="L254" s="130"/>
      <c r="M254" s="235"/>
      <c r="N254" s="236"/>
      <c r="O254" s="129"/>
      <c r="P254" s="246">
        <v>0</v>
      </c>
      <c r="Q254" s="247"/>
      <c r="R254" s="129"/>
      <c r="S254" s="243"/>
      <c r="T254" s="244"/>
      <c r="U254" s="244"/>
      <c r="V254" s="244"/>
      <c r="W254" s="245"/>
      <c r="X254" s="7"/>
      <c r="AX254" s="101"/>
      <c r="AY254" s="101"/>
      <c r="AZ254" s="102">
        <f t="shared" si="21"/>
        <v>0</v>
      </c>
      <c r="BA254" s="101">
        <f t="shared" si="22"/>
        <v>0</v>
      </c>
      <c r="BB254" s="103">
        <f t="shared" si="23"/>
        <v>0</v>
      </c>
      <c r="BC254" s="1">
        <f t="shared" si="24"/>
        <v>0</v>
      </c>
      <c r="BD254" s="1">
        <f t="shared" si="25"/>
        <v>0</v>
      </c>
      <c r="BE254" s="1">
        <f t="shared" si="26"/>
        <v>0</v>
      </c>
    </row>
    <row r="255" spans="2:57" ht="14.4" thickBot="1" x14ac:dyDescent="0.3">
      <c r="B255" s="4"/>
      <c r="C255" s="131"/>
      <c r="D255" s="132"/>
      <c r="E255" s="235"/>
      <c r="F255" s="250"/>
      <c r="G255" s="250"/>
      <c r="H255" s="236"/>
      <c r="I255" s="130"/>
      <c r="J255" s="235"/>
      <c r="K255" s="236"/>
      <c r="L255" s="130"/>
      <c r="M255" s="235"/>
      <c r="N255" s="236"/>
      <c r="O255" s="129"/>
      <c r="P255" s="246">
        <v>0</v>
      </c>
      <c r="Q255" s="247"/>
      <c r="R255" s="129"/>
      <c r="S255" s="243"/>
      <c r="T255" s="244"/>
      <c r="U255" s="244"/>
      <c r="V255" s="244"/>
      <c r="W255" s="245"/>
      <c r="X255" s="7"/>
      <c r="AX255" s="101"/>
      <c r="AY255" s="101"/>
      <c r="AZ255" s="102">
        <f t="shared" si="21"/>
        <v>0</v>
      </c>
      <c r="BA255" s="101">
        <f t="shared" si="22"/>
        <v>0</v>
      </c>
      <c r="BB255" s="103">
        <f t="shared" si="23"/>
        <v>0</v>
      </c>
      <c r="BC255" s="1">
        <f t="shared" si="24"/>
        <v>0</v>
      </c>
      <c r="BD255" s="1">
        <f t="shared" si="25"/>
        <v>0</v>
      </c>
      <c r="BE255" s="1">
        <f t="shared" si="26"/>
        <v>0</v>
      </c>
    </row>
    <row r="256" spans="2:57" ht="14.4" thickBot="1" x14ac:dyDescent="0.3">
      <c r="B256" s="4"/>
      <c r="C256" s="131"/>
      <c r="D256" s="132"/>
      <c r="E256" s="235"/>
      <c r="F256" s="250"/>
      <c r="G256" s="250"/>
      <c r="H256" s="236"/>
      <c r="I256" s="130"/>
      <c r="J256" s="235"/>
      <c r="K256" s="236"/>
      <c r="L256" s="130"/>
      <c r="M256" s="235"/>
      <c r="N256" s="236"/>
      <c r="O256" s="129"/>
      <c r="P256" s="246">
        <v>0</v>
      </c>
      <c r="Q256" s="247"/>
      <c r="R256" s="129"/>
      <c r="S256" s="243"/>
      <c r="T256" s="244"/>
      <c r="U256" s="244"/>
      <c r="V256" s="244"/>
      <c r="W256" s="245"/>
      <c r="X256" s="7"/>
      <c r="AX256" s="101"/>
      <c r="AY256" s="101"/>
      <c r="AZ256" s="102">
        <f t="shared" si="21"/>
        <v>0</v>
      </c>
      <c r="BA256" s="101">
        <f t="shared" si="22"/>
        <v>0</v>
      </c>
      <c r="BB256" s="103">
        <f t="shared" si="23"/>
        <v>0</v>
      </c>
      <c r="BC256" s="1">
        <f t="shared" si="24"/>
        <v>0</v>
      </c>
      <c r="BD256" s="1">
        <f t="shared" si="25"/>
        <v>0</v>
      </c>
      <c r="BE256" s="1">
        <f t="shared" si="26"/>
        <v>0</v>
      </c>
    </row>
    <row r="257" spans="2:57" ht="14.4" thickBot="1" x14ac:dyDescent="0.3">
      <c r="B257" s="4"/>
      <c r="C257" s="131"/>
      <c r="D257" s="132"/>
      <c r="E257" s="235"/>
      <c r="F257" s="250"/>
      <c r="G257" s="250"/>
      <c r="H257" s="236"/>
      <c r="I257" s="130"/>
      <c r="J257" s="235"/>
      <c r="K257" s="236"/>
      <c r="L257" s="130"/>
      <c r="M257" s="235"/>
      <c r="N257" s="236"/>
      <c r="O257" s="129"/>
      <c r="P257" s="246">
        <v>0</v>
      </c>
      <c r="Q257" s="247"/>
      <c r="R257" s="129"/>
      <c r="S257" s="243"/>
      <c r="T257" s="244"/>
      <c r="U257" s="244"/>
      <c r="V257" s="244"/>
      <c r="W257" s="245"/>
      <c r="X257" s="7"/>
      <c r="AX257" s="101"/>
      <c r="AY257" s="101"/>
      <c r="AZ257" s="102">
        <f t="shared" si="21"/>
        <v>0</v>
      </c>
      <c r="BA257" s="101">
        <f t="shared" si="22"/>
        <v>0</v>
      </c>
      <c r="BB257" s="103">
        <f t="shared" si="23"/>
        <v>0</v>
      </c>
      <c r="BC257" s="1">
        <f t="shared" si="24"/>
        <v>0</v>
      </c>
      <c r="BD257" s="1">
        <f t="shared" si="25"/>
        <v>0</v>
      </c>
      <c r="BE257" s="1">
        <f t="shared" si="26"/>
        <v>0</v>
      </c>
    </row>
    <row r="258" spans="2:57" ht="14.4" thickBot="1" x14ac:dyDescent="0.3">
      <c r="B258" s="4"/>
      <c r="C258" s="131"/>
      <c r="D258" s="132"/>
      <c r="E258" s="235"/>
      <c r="F258" s="250"/>
      <c r="G258" s="250"/>
      <c r="H258" s="236"/>
      <c r="I258" s="130"/>
      <c r="J258" s="235"/>
      <c r="K258" s="236"/>
      <c r="L258" s="130"/>
      <c r="M258" s="235"/>
      <c r="N258" s="236"/>
      <c r="O258" s="129"/>
      <c r="P258" s="246">
        <v>0</v>
      </c>
      <c r="Q258" s="247"/>
      <c r="R258" s="129"/>
      <c r="S258" s="243"/>
      <c r="T258" s="244"/>
      <c r="U258" s="244"/>
      <c r="V258" s="244"/>
      <c r="W258" s="245"/>
      <c r="X258" s="7"/>
      <c r="AX258" s="101"/>
      <c r="AY258" s="101"/>
      <c r="AZ258" s="102">
        <f t="shared" si="21"/>
        <v>0</v>
      </c>
      <c r="BA258" s="101">
        <f t="shared" si="22"/>
        <v>0</v>
      </c>
      <c r="BB258" s="103">
        <f t="shared" si="23"/>
        <v>0</v>
      </c>
      <c r="BC258" s="1">
        <f t="shared" si="24"/>
        <v>0</v>
      </c>
      <c r="BD258" s="1">
        <f t="shared" si="25"/>
        <v>0</v>
      </c>
      <c r="BE258" s="1">
        <f t="shared" si="26"/>
        <v>0</v>
      </c>
    </row>
    <row r="259" spans="2:57" ht="14.4" thickBot="1" x14ac:dyDescent="0.3">
      <c r="B259" s="4"/>
      <c r="C259" s="131"/>
      <c r="D259" s="132"/>
      <c r="E259" s="235"/>
      <c r="F259" s="250"/>
      <c r="G259" s="250"/>
      <c r="H259" s="236"/>
      <c r="I259" s="130"/>
      <c r="J259" s="235"/>
      <c r="K259" s="236"/>
      <c r="L259" s="130"/>
      <c r="M259" s="235"/>
      <c r="N259" s="236"/>
      <c r="O259" s="129"/>
      <c r="P259" s="246">
        <v>0</v>
      </c>
      <c r="Q259" s="247"/>
      <c r="R259" s="129"/>
      <c r="S259" s="243"/>
      <c r="T259" s="244"/>
      <c r="U259" s="244"/>
      <c r="V259" s="244"/>
      <c r="W259" s="245"/>
      <c r="X259" s="7"/>
      <c r="AX259" s="101"/>
      <c r="AY259" s="101"/>
      <c r="AZ259" s="102">
        <f t="shared" si="21"/>
        <v>0</v>
      </c>
      <c r="BA259" s="101">
        <f t="shared" si="22"/>
        <v>0</v>
      </c>
      <c r="BB259" s="103">
        <f t="shared" si="23"/>
        <v>0</v>
      </c>
      <c r="BC259" s="1">
        <f t="shared" si="24"/>
        <v>0</v>
      </c>
      <c r="BD259" s="1">
        <f t="shared" si="25"/>
        <v>0</v>
      </c>
      <c r="BE259" s="1">
        <f t="shared" si="26"/>
        <v>0</v>
      </c>
    </row>
    <row r="260" spans="2:57" ht="14.4" thickBot="1" x14ac:dyDescent="0.3">
      <c r="B260" s="4"/>
      <c r="C260" s="131"/>
      <c r="D260" s="132"/>
      <c r="E260" s="235"/>
      <c r="F260" s="250"/>
      <c r="G260" s="250"/>
      <c r="H260" s="236"/>
      <c r="I260" s="130"/>
      <c r="J260" s="235"/>
      <c r="K260" s="236"/>
      <c r="L260" s="130"/>
      <c r="M260" s="235"/>
      <c r="N260" s="236"/>
      <c r="O260" s="129"/>
      <c r="P260" s="246">
        <v>0</v>
      </c>
      <c r="Q260" s="247"/>
      <c r="R260" s="129"/>
      <c r="S260" s="243"/>
      <c r="T260" s="244"/>
      <c r="U260" s="244"/>
      <c r="V260" s="244"/>
      <c r="W260" s="245"/>
      <c r="X260" s="7"/>
      <c r="AX260" s="101"/>
      <c r="AY260" s="101"/>
      <c r="AZ260" s="102">
        <f t="shared" si="21"/>
        <v>0</v>
      </c>
      <c r="BA260" s="101">
        <f t="shared" si="22"/>
        <v>0</v>
      </c>
      <c r="BB260" s="103">
        <f t="shared" si="23"/>
        <v>0</v>
      </c>
      <c r="BC260" s="1">
        <f t="shared" si="24"/>
        <v>0</v>
      </c>
      <c r="BD260" s="1">
        <f t="shared" si="25"/>
        <v>0</v>
      </c>
      <c r="BE260" s="1">
        <f t="shared" si="26"/>
        <v>0</v>
      </c>
    </row>
    <row r="261" spans="2:57" ht="14.4" thickBot="1" x14ac:dyDescent="0.3">
      <c r="B261" s="4"/>
      <c r="C261" s="131"/>
      <c r="D261" s="132"/>
      <c r="E261" s="235"/>
      <c r="F261" s="250"/>
      <c r="G261" s="250"/>
      <c r="H261" s="236"/>
      <c r="I261" s="130"/>
      <c r="J261" s="235"/>
      <c r="K261" s="236"/>
      <c r="L261" s="130"/>
      <c r="M261" s="235"/>
      <c r="N261" s="236"/>
      <c r="O261" s="129"/>
      <c r="P261" s="246">
        <v>0</v>
      </c>
      <c r="Q261" s="247"/>
      <c r="R261" s="129"/>
      <c r="S261" s="243"/>
      <c r="T261" s="244"/>
      <c r="U261" s="244"/>
      <c r="V261" s="244"/>
      <c r="W261" s="245"/>
      <c r="X261" s="7"/>
      <c r="AX261" s="101"/>
      <c r="AY261" s="101"/>
      <c r="AZ261" s="102">
        <f t="shared" si="21"/>
        <v>0</v>
      </c>
      <c r="BA261" s="101">
        <f t="shared" si="22"/>
        <v>0</v>
      </c>
      <c r="BB261" s="103">
        <f t="shared" si="23"/>
        <v>0</v>
      </c>
      <c r="BC261" s="1">
        <f t="shared" si="24"/>
        <v>0</v>
      </c>
      <c r="BD261" s="1">
        <f t="shared" si="25"/>
        <v>0</v>
      </c>
      <c r="BE261" s="1">
        <f t="shared" si="26"/>
        <v>0</v>
      </c>
    </row>
    <row r="262" spans="2:57" ht="14.4" thickBot="1" x14ac:dyDescent="0.3">
      <c r="B262" s="4"/>
      <c r="C262" s="131"/>
      <c r="D262" s="132"/>
      <c r="E262" s="235"/>
      <c r="F262" s="250"/>
      <c r="G262" s="250"/>
      <c r="H262" s="236"/>
      <c r="I262" s="130"/>
      <c r="J262" s="235"/>
      <c r="K262" s="236"/>
      <c r="L262" s="130"/>
      <c r="M262" s="235"/>
      <c r="N262" s="236"/>
      <c r="O262" s="129"/>
      <c r="P262" s="246">
        <v>0</v>
      </c>
      <c r="Q262" s="247"/>
      <c r="R262" s="129"/>
      <c r="S262" s="243"/>
      <c r="T262" s="244"/>
      <c r="U262" s="244"/>
      <c r="V262" s="244"/>
      <c r="W262" s="245"/>
      <c r="X262" s="7"/>
      <c r="AX262" s="101"/>
      <c r="AY262" s="101"/>
      <c r="AZ262" s="102">
        <f t="shared" si="21"/>
        <v>0</v>
      </c>
      <c r="BA262" s="101">
        <f t="shared" si="22"/>
        <v>0</v>
      </c>
      <c r="BB262" s="103">
        <f t="shared" si="23"/>
        <v>0</v>
      </c>
      <c r="BC262" s="1">
        <f t="shared" si="24"/>
        <v>0</v>
      </c>
      <c r="BD262" s="1">
        <f t="shared" si="25"/>
        <v>0</v>
      </c>
      <c r="BE262" s="1">
        <f t="shared" si="26"/>
        <v>0</v>
      </c>
    </row>
    <row r="263" spans="2:57" ht="14.4" thickBot="1" x14ac:dyDescent="0.3">
      <c r="B263" s="4"/>
      <c r="C263" s="131"/>
      <c r="D263" s="132"/>
      <c r="E263" s="235"/>
      <c r="F263" s="250"/>
      <c r="G263" s="250"/>
      <c r="H263" s="236"/>
      <c r="I263" s="130"/>
      <c r="J263" s="235"/>
      <c r="K263" s="236"/>
      <c r="L263" s="130"/>
      <c r="M263" s="235"/>
      <c r="N263" s="236"/>
      <c r="O263" s="129"/>
      <c r="P263" s="246">
        <v>0</v>
      </c>
      <c r="Q263" s="247"/>
      <c r="R263" s="129"/>
      <c r="S263" s="243"/>
      <c r="T263" s="244"/>
      <c r="U263" s="244"/>
      <c r="V263" s="244"/>
      <c r="W263" s="245"/>
      <c r="X263" s="7"/>
      <c r="AX263" s="101"/>
      <c r="AY263" s="101"/>
      <c r="AZ263" s="102">
        <f t="shared" si="21"/>
        <v>0</v>
      </c>
      <c r="BA263" s="101">
        <f t="shared" si="22"/>
        <v>0</v>
      </c>
      <c r="BB263" s="103">
        <f t="shared" si="23"/>
        <v>0</v>
      </c>
      <c r="BC263" s="1">
        <f t="shared" si="24"/>
        <v>0</v>
      </c>
      <c r="BD263" s="1">
        <f t="shared" si="25"/>
        <v>0</v>
      </c>
      <c r="BE263" s="1">
        <f t="shared" si="26"/>
        <v>0</v>
      </c>
    </row>
    <row r="264" spans="2:57" ht="14.4" thickBot="1" x14ac:dyDescent="0.3">
      <c r="B264" s="4"/>
      <c r="C264" s="131"/>
      <c r="D264" s="132"/>
      <c r="E264" s="235"/>
      <c r="F264" s="250"/>
      <c r="G264" s="250"/>
      <c r="H264" s="236"/>
      <c r="I264" s="130"/>
      <c r="J264" s="235"/>
      <c r="K264" s="236"/>
      <c r="L264" s="130"/>
      <c r="M264" s="235"/>
      <c r="N264" s="236"/>
      <c r="O264" s="129"/>
      <c r="P264" s="246">
        <v>0</v>
      </c>
      <c r="Q264" s="247"/>
      <c r="R264" s="129"/>
      <c r="S264" s="243"/>
      <c r="T264" s="244"/>
      <c r="U264" s="244"/>
      <c r="V264" s="244"/>
      <c r="W264" s="245"/>
      <c r="X264" s="7"/>
      <c r="AX264" s="101"/>
      <c r="AY264" s="101"/>
      <c r="AZ264" s="102">
        <f t="shared" ref="AZ264:AZ327" si="27">+C264</f>
        <v>0</v>
      </c>
      <c r="BA264" s="101">
        <f t="shared" ref="BA264:BA327" si="28">+J264</f>
        <v>0</v>
      </c>
      <c r="BB264" s="103">
        <f t="shared" ref="BB264:BB327" si="29">+P264</f>
        <v>0</v>
      </c>
      <c r="BC264" s="1">
        <f t="shared" ref="BC264:BC327" si="30">SUMIFS($BB$71:$BB$371,$AZ$71:$AZ$371,$AX264,$BA$71:$BA$371,"Despesas")</f>
        <v>0</v>
      </c>
      <c r="BD264" s="1">
        <f t="shared" ref="BD264:BD327" si="31">SUMIFS($BB$71:$BB$371,$AZ$71:$AZ$371,$AX264,$BA$71:$BA$371,"Dívidas")</f>
        <v>0</v>
      </c>
      <c r="BE264" s="1">
        <f t="shared" ref="BE264:BE327" si="32">SUMIFS($BB$71:$BB$371,$AZ$71:$AZ$371,$AX264,$BA$71:$BA$371,"Investimentos")</f>
        <v>0</v>
      </c>
    </row>
    <row r="265" spans="2:57" ht="14.4" thickBot="1" x14ac:dyDescent="0.3">
      <c r="B265" s="4"/>
      <c r="C265" s="131"/>
      <c r="D265" s="132"/>
      <c r="E265" s="235"/>
      <c r="F265" s="250"/>
      <c r="G265" s="250"/>
      <c r="H265" s="236"/>
      <c r="I265" s="130"/>
      <c r="J265" s="235"/>
      <c r="K265" s="236"/>
      <c r="L265" s="130"/>
      <c r="M265" s="235"/>
      <c r="N265" s="236"/>
      <c r="O265" s="129"/>
      <c r="P265" s="246">
        <v>0</v>
      </c>
      <c r="Q265" s="247"/>
      <c r="R265" s="129"/>
      <c r="S265" s="243"/>
      <c r="T265" s="244"/>
      <c r="U265" s="244"/>
      <c r="V265" s="244"/>
      <c r="W265" s="245"/>
      <c r="X265" s="7"/>
      <c r="AX265" s="101"/>
      <c r="AY265" s="101"/>
      <c r="AZ265" s="102">
        <f t="shared" si="27"/>
        <v>0</v>
      </c>
      <c r="BA265" s="101">
        <f t="shared" si="28"/>
        <v>0</v>
      </c>
      <c r="BB265" s="103">
        <f t="shared" si="29"/>
        <v>0</v>
      </c>
      <c r="BC265" s="1">
        <f t="shared" si="30"/>
        <v>0</v>
      </c>
      <c r="BD265" s="1">
        <f t="shared" si="31"/>
        <v>0</v>
      </c>
      <c r="BE265" s="1">
        <f t="shared" si="32"/>
        <v>0</v>
      </c>
    </row>
    <row r="266" spans="2:57" ht="14.4" thickBot="1" x14ac:dyDescent="0.3">
      <c r="B266" s="4"/>
      <c r="C266" s="131"/>
      <c r="D266" s="132"/>
      <c r="E266" s="235"/>
      <c r="F266" s="250"/>
      <c r="G266" s="250"/>
      <c r="H266" s="236"/>
      <c r="I266" s="130"/>
      <c r="J266" s="235"/>
      <c r="K266" s="236"/>
      <c r="L266" s="130"/>
      <c r="M266" s="235"/>
      <c r="N266" s="236"/>
      <c r="O266" s="129"/>
      <c r="P266" s="246">
        <v>0</v>
      </c>
      <c r="Q266" s="247"/>
      <c r="R266" s="129"/>
      <c r="S266" s="243"/>
      <c r="T266" s="244"/>
      <c r="U266" s="244"/>
      <c r="V266" s="244"/>
      <c r="W266" s="245"/>
      <c r="X266" s="7"/>
      <c r="AX266" s="101"/>
      <c r="AY266" s="101"/>
      <c r="AZ266" s="102">
        <f t="shared" si="27"/>
        <v>0</v>
      </c>
      <c r="BA266" s="101">
        <f t="shared" si="28"/>
        <v>0</v>
      </c>
      <c r="BB266" s="103">
        <f t="shared" si="29"/>
        <v>0</v>
      </c>
      <c r="BC266" s="1">
        <f t="shared" si="30"/>
        <v>0</v>
      </c>
      <c r="BD266" s="1">
        <f t="shared" si="31"/>
        <v>0</v>
      </c>
      <c r="BE266" s="1">
        <f t="shared" si="32"/>
        <v>0</v>
      </c>
    </row>
    <row r="267" spans="2:57" ht="14.4" thickBot="1" x14ac:dyDescent="0.3">
      <c r="B267" s="4"/>
      <c r="C267" s="131"/>
      <c r="D267" s="132"/>
      <c r="E267" s="235"/>
      <c r="F267" s="250"/>
      <c r="G267" s="250"/>
      <c r="H267" s="236"/>
      <c r="I267" s="130"/>
      <c r="J267" s="235"/>
      <c r="K267" s="236"/>
      <c r="L267" s="130"/>
      <c r="M267" s="235"/>
      <c r="N267" s="236"/>
      <c r="O267" s="129"/>
      <c r="P267" s="246">
        <v>0</v>
      </c>
      <c r="Q267" s="247"/>
      <c r="R267" s="129"/>
      <c r="S267" s="243"/>
      <c r="T267" s="244"/>
      <c r="U267" s="244"/>
      <c r="V267" s="244"/>
      <c r="W267" s="245"/>
      <c r="X267" s="7"/>
      <c r="AX267" s="101"/>
      <c r="AY267" s="101"/>
      <c r="AZ267" s="102">
        <f t="shared" si="27"/>
        <v>0</v>
      </c>
      <c r="BA267" s="101">
        <f t="shared" si="28"/>
        <v>0</v>
      </c>
      <c r="BB267" s="103">
        <f t="shared" si="29"/>
        <v>0</v>
      </c>
      <c r="BC267" s="1">
        <f t="shared" si="30"/>
        <v>0</v>
      </c>
      <c r="BD267" s="1">
        <f t="shared" si="31"/>
        <v>0</v>
      </c>
      <c r="BE267" s="1">
        <f t="shared" si="32"/>
        <v>0</v>
      </c>
    </row>
    <row r="268" spans="2:57" ht="14.4" thickBot="1" x14ac:dyDescent="0.3">
      <c r="B268" s="4"/>
      <c r="C268" s="131"/>
      <c r="D268" s="132"/>
      <c r="E268" s="235"/>
      <c r="F268" s="250"/>
      <c r="G268" s="250"/>
      <c r="H268" s="236"/>
      <c r="I268" s="130"/>
      <c r="J268" s="235"/>
      <c r="K268" s="236"/>
      <c r="L268" s="130"/>
      <c r="M268" s="235"/>
      <c r="N268" s="236"/>
      <c r="O268" s="129"/>
      <c r="P268" s="246">
        <v>0</v>
      </c>
      <c r="Q268" s="247"/>
      <c r="R268" s="129"/>
      <c r="S268" s="243"/>
      <c r="T268" s="244"/>
      <c r="U268" s="244"/>
      <c r="V268" s="244"/>
      <c r="W268" s="245"/>
      <c r="X268" s="7"/>
      <c r="AX268" s="101"/>
      <c r="AY268" s="101"/>
      <c r="AZ268" s="102">
        <f t="shared" si="27"/>
        <v>0</v>
      </c>
      <c r="BA268" s="101">
        <f t="shared" si="28"/>
        <v>0</v>
      </c>
      <c r="BB268" s="103">
        <f t="shared" si="29"/>
        <v>0</v>
      </c>
      <c r="BC268" s="1">
        <f t="shared" si="30"/>
        <v>0</v>
      </c>
      <c r="BD268" s="1">
        <f t="shared" si="31"/>
        <v>0</v>
      </c>
      <c r="BE268" s="1">
        <f t="shared" si="32"/>
        <v>0</v>
      </c>
    </row>
    <row r="269" spans="2:57" ht="14.4" thickBot="1" x14ac:dyDescent="0.3">
      <c r="B269" s="4"/>
      <c r="C269" s="131"/>
      <c r="D269" s="132"/>
      <c r="E269" s="235"/>
      <c r="F269" s="250"/>
      <c r="G269" s="250"/>
      <c r="H269" s="236"/>
      <c r="I269" s="130"/>
      <c r="J269" s="235"/>
      <c r="K269" s="236"/>
      <c r="L269" s="130"/>
      <c r="M269" s="235"/>
      <c r="N269" s="236"/>
      <c r="O269" s="129"/>
      <c r="P269" s="246">
        <v>0</v>
      </c>
      <c r="Q269" s="247"/>
      <c r="R269" s="129"/>
      <c r="S269" s="243"/>
      <c r="T269" s="244"/>
      <c r="U269" s="244"/>
      <c r="V269" s="244"/>
      <c r="W269" s="245"/>
      <c r="X269" s="7"/>
      <c r="AX269" s="101"/>
      <c r="AY269" s="101"/>
      <c r="AZ269" s="102">
        <f t="shared" si="27"/>
        <v>0</v>
      </c>
      <c r="BA269" s="101">
        <f t="shared" si="28"/>
        <v>0</v>
      </c>
      <c r="BB269" s="103">
        <f t="shared" si="29"/>
        <v>0</v>
      </c>
      <c r="BC269" s="1">
        <f t="shared" si="30"/>
        <v>0</v>
      </c>
      <c r="BD269" s="1">
        <f t="shared" si="31"/>
        <v>0</v>
      </c>
      <c r="BE269" s="1">
        <f t="shared" si="32"/>
        <v>0</v>
      </c>
    </row>
    <row r="270" spans="2:57" ht="14.4" thickBot="1" x14ac:dyDescent="0.3">
      <c r="B270" s="4"/>
      <c r="C270" s="131"/>
      <c r="D270" s="132"/>
      <c r="E270" s="235"/>
      <c r="F270" s="250"/>
      <c r="G270" s="250"/>
      <c r="H270" s="236"/>
      <c r="I270" s="130"/>
      <c r="J270" s="235"/>
      <c r="K270" s="236"/>
      <c r="L270" s="130"/>
      <c r="M270" s="235"/>
      <c r="N270" s="236"/>
      <c r="O270" s="129"/>
      <c r="P270" s="246">
        <v>0</v>
      </c>
      <c r="Q270" s="247"/>
      <c r="R270" s="129"/>
      <c r="S270" s="243"/>
      <c r="T270" s="244"/>
      <c r="U270" s="244"/>
      <c r="V270" s="244"/>
      <c r="W270" s="245"/>
      <c r="X270" s="7"/>
      <c r="AX270" s="101"/>
      <c r="AY270" s="101"/>
      <c r="AZ270" s="102">
        <f t="shared" si="27"/>
        <v>0</v>
      </c>
      <c r="BA270" s="101">
        <f t="shared" si="28"/>
        <v>0</v>
      </c>
      <c r="BB270" s="103">
        <f t="shared" si="29"/>
        <v>0</v>
      </c>
      <c r="BC270" s="1">
        <f t="shared" si="30"/>
        <v>0</v>
      </c>
      <c r="BD270" s="1">
        <f t="shared" si="31"/>
        <v>0</v>
      </c>
      <c r="BE270" s="1">
        <f t="shared" si="32"/>
        <v>0</v>
      </c>
    </row>
    <row r="271" spans="2:57" ht="14.4" thickBot="1" x14ac:dyDescent="0.3">
      <c r="B271" s="4"/>
      <c r="C271" s="131"/>
      <c r="D271" s="132"/>
      <c r="E271" s="235"/>
      <c r="F271" s="250"/>
      <c r="G271" s="250"/>
      <c r="H271" s="236"/>
      <c r="I271" s="130"/>
      <c r="J271" s="235"/>
      <c r="K271" s="236"/>
      <c r="L271" s="130"/>
      <c r="M271" s="235"/>
      <c r="N271" s="236"/>
      <c r="O271" s="129"/>
      <c r="P271" s="246">
        <v>0</v>
      </c>
      <c r="Q271" s="247"/>
      <c r="R271" s="129"/>
      <c r="S271" s="243"/>
      <c r="T271" s="244"/>
      <c r="U271" s="244"/>
      <c r="V271" s="244"/>
      <c r="W271" s="245"/>
      <c r="X271" s="7"/>
      <c r="AX271" s="101"/>
      <c r="AY271" s="101"/>
      <c r="AZ271" s="102">
        <f t="shared" si="27"/>
        <v>0</v>
      </c>
      <c r="BA271" s="101">
        <f t="shared" si="28"/>
        <v>0</v>
      </c>
      <c r="BB271" s="103">
        <f t="shared" si="29"/>
        <v>0</v>
      </c>
      <c r="BC271" s="1">
        <f t="shared" si="30"/>
        <v>0</v>
      </c>
      <c r="BD271" s="1">
        <f t="shared" si="31"/>
        <v>0</v>
      </c>
      <c r="BE271" s="1">
        <f t="shared" si="32"/>
        <v>0</v>
      </c>
    </row>
    <row r="272" spans="2:57" ht="14.4" thickBot="1" x14ac:dyDescent="0.3">
      <c r="B272" s="4"/>
      <c r="C272" s="131"/>
      <c r="D272" s="132"/>
      <c r="E272" s="235"/>
      <c r="F272" s="250"/>
      <c r="G272" s="250"/>
      <c r="H272" s="236"/>
      <c r="I272" s="130"/>
      <c r="J272" s="235"/>
      <c r="K272" s="236"/>
      <c r="L272" s="130"/>
      <c r="M272" s="235"/>
      <c r="N272" s="236"/>
      <c r="O272" s="129"/>
      <c r="P272" s="246">
        <v>0</v>
      </c>
      <c r="Q272" s="247"/>
      <c r="R272" s="129"/>
      <c r="S272" s="243"/>
      <c r="T272" s="244"/>
      <c r="U272" s="244"/>
      <c r="V272" s="244"/>
      <c r="W272" s="245"/>
      <c r="X272" s="7"/>
      <c r="AX272" s="101"/>
      <c r="AY272" s="101"/>
      <c r="AZ272" s="102">
        <f t="shared" si="27"/>
        <v>0</v>
      </c>
      <c r="BA272" s="101">
        <f t="shared" si="28"/>
        <v>0</v>
      </c>
      <c r="BB272" s="103">
        <f t="shared" si="29"/>
        <v>0</v>
      </c>
      <c r="BC272" s="1">
        <f t="shared" si="30"/>
        <v>0</v>
      </c>
      <c r="BD272" s="1">
        <f t="shared" si="31"/>
        <v>0</v>
      </c>
      <c r="BE272" s="1">
        <f t="shared" si="32"/>
        <v>0</v>
      </c>
    </row>
    <row r="273" spans="2:57" ht="14.4" thickBot="1" x14ac:dyDescent="0.3">
      <c r="B273" s="4"/>
      <c r="C273" s="131"/>
      <c r="D273" s="132"/>
      <c r="E273" s="235"/>
      <c r="F273" s="250"/>
      <c r="G273" s="250"/>
      <c r="H273" s="236"/>
      <c r="I273" s="130"/>
      <c r="J273" s="235"/>
      <c r="K273" s="236"/>
      <c r="L273" s="130"/>
      <c r="M273" s="235"/>
      <c r="N273" s="236"/>
      <c r="O273" s="129"/>
      <c r="P273" s="246">
        <v>0</v>
      </c>
      <c r="Q273" s="247"/>
      <c r="R273" s="129"/>
      <c r="S273" s="243"/>
      <c r="T273" s="244"/>
      <c r="U273" s="244"/>
      <c r="V273" s="244"/>
      <c r="W273" s="245"/>
      <c r="X273" s="7"/>
      <c r="AX273" s="101"/>
      <c r="AY273" s="101"/>
      <c r="AZ273" s="102">
        <f t="shared" si="27"/>
        <v>0</v>
      </c>
      <c r="BA273" s="101">
        <f t="shared" si="28"/>
        <v>0</v>
      </c>
      <c r="BB273" s="103">
        <f t="shared" si="29"/>
        <v>0</v>
      </c>
      <c r="BC273" s="1">
        <f t="shared" si="30"/>
        <v>0</v>
      </c>
      <c r="BD273" s="1">
        <f t="shared" si="31"/>
        <v>0</v>
      </c>
      <c r="BE273" s="1">
        <f t="shared" si="32"/>
        <v>0</v>
      </c>
    </row>
    <row r="274" spans="2:57" ht="14.4" thickBot="1" x14ac:dyDescent="0.3">
      <c r="B274" s="4"/>
      <c r="C274" s="131"/>
      <c r="D274" s="132"/>
      <c r="E274" s="235"/>
      <c r="F274" s="250"/>
      <c r="G274" s="250"/>
      <c r="H274" s="236"/>
      <c r="I274" s="130"/>
      <c r="J274" s="235"/>
      <c r="K274" s="236"/>
      <c r="L274" s="130"/>
      <c r="M274" s="235"/>
      <c r="N274" s="236"/>
      <c r="O274" s="129"/>
      <c r="P274" s="246">
        <v>0</v>
      </c>
      <c r="Q274" s="247"/>
      <c r="R274" s="129"/>
      <c r="S274" s="243"/>
      <c r="T274" s="244"/>
      <c r="U274" s="244"/>
      <c r="V274" s="244"/>
      <c r="W274" s="245"/>
      <c r="X274" s="7"/>
      <c r="AX274" s="101"/>
      <c r="AY274" s="101"/>
      <c r="AZ274" s="102">
        <f t="shared" si="27"/>
        <v>0</v>
      </c>
      <c r="BA274" s="101">
        <f t="shared" si="28"/>
        <v>0</v>
      </c>
      <c r="BB274" s="103">
        <f t="shared" si="29"/>
        <v>0</v>
      </c>
      <c r="BC274" s="1">
        <f t="shared" si="30"/>
        <v>0</v>
      </c>
      <c r="BD274" s="1">
        <f t="shared" si="31"/>
        <v>0</v>
      </c>
      <c r="BE274" s="1">
        <f t="shared" si="32"/>
        <v>0</v>
      </c>
    </row>
    <row r="275" spans="2:57" ht="14.4" thickBot="1" x14ac:dyDescent="0.3">
      <c r="B275" s="4"/>
      <c r="C275" s="131"/>
      <c r="D275" s="132"/>
      <c r="E275" s="235"/>
      <c r="F275" s="250"/>
      <c r="G275" s="250"/>
      <c r="H275" s="236"/>
      <c r="I275" s="130"/>
      <c r="J275" s="235"/>
      <c r="K275" s="236"/>
      <c r="L275" s="130"/>
      <c r="M275" s="235"/>
      <c r="N275" s="236"/>
      <c r="O275" s="129"/>
      <c r="P275" s="246">
        <v>0</v>
      </c>
      <c r="Q275" s="247"/>
      <c r="R275" s="129"/>
      <c r="S275" s="243"/>
      <c r="T275" s="244"/>
      <c r="U275" s="244"/>
      <c r="V275" s="244"/>
      <c r="W275" s="245"/>
      <c r="X275" s="7"/>
      <c r="AX275" s="101"/>
      <c r="AY275" s="101"/>
      <c r="AZ275" s="102">
        <f t="shared" si="27"/>
        <v>0</v>
      </c>
      <c r="BA275" s="101">
        <f t="shared" si="28"/>
        <v>0</v>
      </c>
      <c r="BB275" s="103">
        <f t="shared" si="29"/>
        <v>0</v>
      </c>
      <c r="BC275" s="1">
        <f t="shared" si="30"/>
        <v>0</v>
      </c>
      <c r="BD275" s="1">
        <f t="shared" si="31"/>
        <v>0</v>
      </c>
      <c r="BE275" s="1">
        <f t="shared" si="32"/>
        <v>0</v>
      </c>
    </row>
    <row r="276" spans="2:57" ht="14.4" thickBot="1" x14ac:dyDescent="0.3">
      <c r="B276" s="4"/>
      <c r="C276" s="131"/>
      <c r="D276" s="132"/>
      <c r="E276" s="235"/>
      <c r="F276" s="250"/>
      <c r="G276" s="250"/>
      <c r="H276" s="236"/>
      <c r="I276" s="130"/>
      <c r="J276" s="235"/>
      <c r="K276" s="236"/>
      <c r="L276" s="130"/>
      <c r="M276" s="235"/>
      <c r="N276" s="236"/>
      <c r="O276" s="129"/>
      <c r="P276" s="246">
        <v>0</v>
      </c>
      <c r="Q276" s="247"/>
      <c r="R276" s="129"/>
      <c r="S276" s="243"/>
      <c r="T276" s="244"/>
      <c r="U276" s="244"/>
      <c r="V276" s="244"/>
      <c r="W276" s="245"/>
      <c r="X276" s="7"/>
      <c r="AX276" s="101"/>
      <c r="AY276" s="101"/>
      <c r="AZ276" s="102">
        <f t="shared" si="27"/>
        <v>0</v>
      </c>
      <c r="BA276" s="101">
        <f t="shared" si="28"/>
        <v>0</v>
      </c>
      <c r="BB276" s="103">
        <f t="shared" si="29"/>
        <v>0</v>
      </c>
      <c r="BC276" s="1">
        <f t="shared" si="30"/>
        <v>0</v>
      </c>
      <c r="BD276" s="1">
        <f t="shared" si="31"/>
        <v>0</v>
      </c>
      <c r="BE276" s="1">
        <f t="shared" si="32"/>
        <v>0</v>
      </c>
    </row>
    <row r="277" spans="2:57" ht="14.4" thickBot="1" x14ac:dyDescent="0.3">
      <c r="B277" s="4"/>
      <c r="C277" s="131"/>
      <c r="D277" s="132"/>
      <c r="E277" s="235"/>
      <c r="F277" s="250"/>
      <c r="G277" s="250"/>
      <c r="H277" s="236"/>
      <c r="I277" s="130"/>
      <c r="J277" s="235"/>
      <c r="K277" s="236"/>
      <c r="L277" s="130"/>
      <c r="M277" s="235"/>
      <c r="N277" s="236"/>
      <c r="O277" s="129"/>
      <c r="P277" s="246">
        <v>0</v>
      </c>
      <c r="Q277" s="247"/>
      <c r="R277" s="129"/>
      <c r="S277" s="243"/>
      <c r="T277" s="244"/>
      <c r="U277" s="244"/>
      <c r="V277" s="244"/>
      <c r="W277" s="245"/>
      <c r="X277" s="7"/>
      <c r="AX277" s="101"/>
      <c r="AY277" s="101"/>
      <c r="AZ277" s="102">
        <f t="shared" si="27"/>
        <v>0</v>
      </c>
      <c r="BA277" s="101">
        <f t="shared" si="28"/>
        <v>0</v>
      </c>
      <c r="BB277" s="103">
        <f t="shared" si="29"/>
        <v>0</v>
      </c>
      <c r="BC277" s="1">
        <f t="shared" si="30"/>
        <v>0</v>
      </c>
      <c r="BD277" s="1">
        <f t="shared" si="31"/>
        <v>0</v>
      </c>
      <c r="BE277" s="1">
        <f t="shared" si="32"/>
        <v>0</v>
      </c>
    </row>
    <row r="278" spans="2:57" ht="14.4" thickBot="1" x14ac:dyDescent="0.3">
      <c r="B278" s="4"/>
      <c r="C278" s="131"/>
      <c r="D278" s="132"/>
      <c r="E278" s="235"/>
      <c r="F278" s="250"/>
      <c r="G278" s="250"/>
      <c r="H278" s="236"/>
      <c r="I278" s="130"/>
      <c r="J278" s="235"/>
      <c r="K278" s="236"/>
      <c r="L278" s="130"/>
      <c r="M278" s="235"/>
      <c r="N278" s="236"/>
      <c r="O278" s="129"/>
      <c r="P278" s="246">
        <v>0</v>
      </c>
      <c r="Q278" s="247"/>
      <c r="R278" s="129"/>
      <c r="S278" s="243"/>
      <c r="T278" s="244"/>
      <c r="U278" s="244"/>
      <c r="V278" s="244"/>
      <c r="W278" s="245"/>
      <c r="X278" s="7"/>
      <c r="AX278" s="101"/>
      <c r="AY278" s="101"/>
      <c r="AZ278" s="102">
        <f t="shared" si="27"/>
        <v>0</v>
      </c>
      <c r="BA278" s="101">
        <f t="shared" si="28"/>
        <v>0</v>
      </c>
      <c r="BB278" s="103">
        <f t="shared" si="29"/>
        <v>0</v>
      </c>
      <c r="BC278" s="1">
        <f t="shared" si="30"/>
        <v>0</v>
      </c>
      <c r="BD278" s="1">
        <f t="shared" si="31"/>
        <v>0</v>
      </c>
      <c r="BE278" s="1">
        <f t="shared" si="32"/>
        <v>0</v>
      </c>
    </row>
    <row r="279" spans="2:57" ht="14.4" thickBot="1" x14ac:dyDescent="0.3">
      <c r="B279" s="4"/>
      <c r="C279" s="131"/>
      <c r="D279" s="132"/>
      <c r="E279" s="235"/>
      <c r="F279" s="250"/>
      <c r="G279" s="250"/>
      <c r="H279" s="236"/>
      <c r="I279" s="130"/>
      <c r="J279" s="235"/>
      <c r="K279" s="236"/>
      <c r="L279" s="130"/>
      <c r="M279" s="235"/>
      <c r="N279" s="236"/>
      <c r="O279" s="129"/>
      <c r="P279" s="246">
        <v>0</v>
      </c>
      <c r="Q279" s="247"/>
      <c r="R279" s="129"/>
      <c r="S279" s="243"/>
      <c r="T279" s="244"/>
      <c r="U279" s="244"/>
      <c r="V279" s="244"/>
      <c r="W279" s="245"/>
      <c r="X279" s="7"/>
      <c r="AX279" s="101"/>
      <c r="AY279" s="101"/>
      <c r="AZ279" s="102">
        <f t="shared" si="27"/>
        <v>0</v>
      </c>
      <c r="BA279" s="101">
        <f t="shared" si="28"/>
        <v>0</v>
      </c>
      <c r="BB279" s="103">
        <f t="shared" si="29"/>
        <v>0</v>
      </c>
      <c r="BC279" s="1">
        <f t="shared" si="30"/>
        <v>0</v>
      </c>
      <c r="BD279" s="1">
        <f t="shared" si="31"/>
        <v>0</v>
      </c>
      <c r="BE279" s="1">
        <f t="shared" si="32"/>
        <v>0</v>
      </c>
    </row>
    <row r="280" spans="2:57" ht="14.4" thickBot="1" x14ac:dyDescent="0.3">
      <c r="B280" s="4"/>
      <c r="C280" s="131"/>
      <c r="D280" s="132"/>
      <c r="E280" s="235"/>
      <c r="F280" s="250"/>
      <c r="G280" s="250"/>
      <c r="H280" s="236"/>
      <c r="I280" s="130"/>
      <c r="J280" s="235"/>
      <c r="K280" s="236"/>
      <c r="L280" s="130"/>
      <c r="M280" s="235"/>
      <c r="N280" s="236"/>
      <c r="O280" s="129"/>
      <c r="P280" s="246">
        <v>0</v>
      </c>
      <c r="Q280" s="247"/>
      <c r="R280" s="129"/>
      <c r="S280" s="243"/>
      <c r="T280" s="244"/>
      <c r="U280" s="244"/>
      <c r="V280" s="244"/>
      <c r="W280" s="245"/>
      <c r="X280" s="7"/>
      <c r="AX280" s="101"/>
      <c r="AY280" s="101"/>
      <c r="AZ280" s="102">
        <f t="shared" si="27"/>
        <v>0</v>
      </c>
      <c r="BA280" s="101">
        <f t="shared" si="28"/>
        <v>0</v>
      </c>
      <c r="BB280" s="103">
        <f t="shared" si="29"/>
        <v>0</v>
      </c>
      <c r="BC280" s="1">
        <f t="shared" si="30"/>
        <v>0</v>
      </c>
      <c r="BD280" s="1">
        <f t="shared" si="31"/>
        <v>0</v>
      </c>
      <c r="BE280" s="1">
        <f t="shared" si="32"/>
        <v>0</v>
      </c>
    </row>
    <row r="281" spans="2:57" ht="14.4" thickBot="1" x14ac:dyDescent="0.3">
      <c r="B281" s="4"/>
      <c r="C281" s="131"/>
      <c r="D281" s="132"/>
      <c r="E281" s="235"/>
      <c r="F281" s="250"/>
      <c r="G281" s="250"/>
      <c r="H281" s="236"/>
      <c r="I281" s="130"/>
      <c r="J281" s="235"/>
      <c r="K281" s="236"/>
      <c r="L281" s="130"/>
      <c r="M281" s="235"/>
      <c r="N281" s="236"/>
      <c r="O281" s="129"/>
      <c r="P281" s="246">
        <v>0</v>
      </c>
      <c r="Q281" s="247"/>
      <c r="R281" s="129"/>
      <c r="S281" s="243"/>
      <c r="T281" s="244"/>
      <c r="U281" s="244"/>
      <c r="V281" s="244"/>
      <c r="W281" s="245"/>
      <c r="X281" s="7"/>
      <c r="AX281" s="101"/>
      <c r="AY281" s="101"/>
      <c r="AZ281" s="102">
        <f t="shared" si="27"/>
        <v>0</v>
      </c>
      <c r="BA281" s="101">
        <f t="shared" si="28"/>
        <v>0</v>
      </c>
      <c r="BB281" s="103">
        <f t="shared" si="29"/>
        <v>0</v>
      </c>
      <c r="BC281" s="1">
        <f t="shared" si="30"/>
        <v>0</v>
      </c>
      <c r="BD281" s="1">
        <f t="shared" si="31"/>
        <v>0</v>
      </c>
      <c r="BE281" s="1">
        <f t="shared" si="32"/>
        <v>0</v>
      </c>
    </row>
    <row r="282" spans="2:57" ht="14.4" thickBot="1" x14ac:dyDescent="0.3">
      <c r="B282" s="4"/>
      <c r="C282" s="131"/>
      <c r="D282" s="132"/>
      <c r="E282" s="235"/>
      <c r="F282" s="250"/>
      <c r="G282" s="250"/>
      <c r="H282" s="236"/>
      <c r="I282" s="130"/>
      <c r="J282" s="235"/>
      <c r="K282" s="236"/>
      <c r="L282" s="130"/>
      <c r="M282" s="235"/>
      <c r="N282" s="236"/>
      <c r="O282" s="129"/>
      <c r="P282" s="246">
        <v>0</v>
      </c>
      <c r="Q282" s="247"/>
      <c r="R282" s="129"/>
      <c r="S282" s="243"/>
      <c r="T282" s="244"/>
      <c r="U282" s="244"/>
      <c r="V282" s="244"/>
      <c r="W282" s="245"/>
      <c r="X282" s="7"/>
      <c r="AX282" s="101"/>
      <c r="AY282" s="101"/>
      <c r="AZ282" s="102">
        <f t="shared" si="27"/>
        <v>0</v>
      </c>
      <c r="BA282" s="101">
        <f t="shared" si="28"/>
        <v>0</v>
      </c>
      <c r="BB282" s="103">
        <f t="shared" si="29"/>
        <v>0</v>
      </c>
      <c r="BC282" s="1">
        <f t="shared" si="30"/>
        <v>0</v>
      </c>
      <c r="BD282" s="1">
        <f t="shared" si="31"/>
        <v>0</v>
      </c>
      <c r="BE282" s="1">
        <f t="shared" si="32"/>
        <v>0</v>
      </c>
    </row>
    <row r="283" spans="2:57" ht="14.4" thickBot="1" x14ac:dyDescent="0.3">
      <c r="B283" s="4"/>
      <c r="C283" s="131"/>
      <c r="D283" s="132"/>
      <c r="E283" s="235"/>
      <c r="F283" s="250"/>
      <c r="G283" s="250"/>
      <c r="H283" s="236"/>
      <c r="I283" s="130"/>
      <c r="J283" s="235"/>
      <c r="K283" s="236"/>
      <c r="L283" s="130"/>
      <c r="M283" s="235"/>
      <c r="N283" s="236"/>
      <c r="O283" s="129"/>
      <c r="P283" s="246">
        <v>0</v>
      </c>
      <c r="Q283" s="247"/>
      <c r="R283" s="129"/>
      <c r="S283" s="243"/>
      <c r="T283" s="244"/>
      <c r="U283" s="244"/>
      <c r="V283" s="244"/>
      <c r="W283" s="245"/>
      <c r="X283" s="7"/>
      <c r="AX283" s="101"/>
      <c r="AY283" s="101"/>
      <c r="AZ283" s="102">
        <f t="shared" si="27"/>
        <v>0</v>
      </c>
      <c r="BA283" s="101">
        <f t="shared" si="28"/>
        <v>0</v>
      </c>
      <c r="BB283" s="103">
        <f t="shared" si="29"/>
        <v>0</v>
      </c>
      <c r="BC283" s="1">
        <f t="shared" si="30"/>
        <v>0</v>
      </c>
      <c r="BD283" s="1">
        <f t="shared" si="31"/>
        <v>0</v>
      </c>
      <c r="BE283" s="1">
        <f t="shared" si="32"/>
        <v>0</v>
      </c>
    </row>
    <row r="284" spans="2:57" ht="14.4" thickBot="1" x14ac:dyDescent="0.3">
      <c r="B284" s="4"/>
      <c r="C284" s="131"/>
      <c r="D284" s="132"/>
      <c r="E284" s="235"/>
      <c r="F284" s="250"/>
      <c r="G284" s="250"/>
      <c r="H284" s="236"/>
      <c r="I284" s="130"/>
      <c r="J284" s="235"/>
      <c r="K284" s="236"/>
      <c r="L284" s="130"/>
      <c r="M284" s="235"/>
      <c r="N284" s="236"/>
      <c r="O284" s="129"/>
      <c r="P284" s="246">
        <v>0</v>
      </c>
      <c r="Q284" s="247"/>
      <c r="R284" s="129"/>
      <c r="S284" s="243"/>
      <c r="T284" s="244"/>
      <c r="U284" s="244"/>
      <c r="V284" s="244"/>
      <c r="W284" s="245"/>
      <c r="X284" s="7"/>
      <c r="AX284" s="101"/>
      <c r="AY284" s="101"/>
      <c r="AZ284" s="102">
        <f t="shared" si="27"/>
        <v>0</v>
      </c>
      <c r="BA284" s="101">
        <f t="shared" si="28"/>
        <v>0</v>
      </c>
      <c r="BB284" s="103">
        <f t="shared" si="29"/>
        <v>0</v>
      </c>
      <c r="BC284" s="1">
        <f t="shared" si="30"/>
        <v>0</v>
      </c>
      <c r="BD284" s="1">
        <f t="shared" si="31"/>
        <v>0</v>
      </c>
      <c r="BE284" s="1">
        <f t="shared" si="32"/>
        <v>0</v>
      </c>
    </row>
    <row r="285" spans="2:57" ht="14.4" thickBot="1" x14ac:dyDescent="0.3">
      <c r="B285" s="4"/>
      <c r="C285" s="131"/>
      <c r="D285" s="132"/>
      <c r="E285" s="235"/>
      <c r="F285" s="250"/>
      <c r="G285" s="250"/>
      <c r="H285" s="236"/>
      <c r="I285" s="130"/>
      <c r="J285" s="235"/>
      <c r="K285" s="236"/>
      <c r="L285" s="130"/>
      <c r="M285" s="235"/>
      <c r="N285" s="236"/>
      <c r="O285" s="129"/>
      <c r="P285" s="246">
        <v>0</v>
      </c>
      <c r="Q285" s="247"/>
      <c r="R285" s="129"/>
      <c r="S285" s="243"/>
      <c r="T285" s="244"/>
      <c r="U285" s="244"/>
      <c r="V285" s="244"/>
      <c r="W285" s="245"/>
      <c r="X285" s="7"/>
      <c r="AX285" s="101"/>
      <c r="AY285" s="101"/>
      <c r="AZ285" s="102">
        <f t="shared" si="27"/>
        <v>0</v>
      </c>
      <c r="BA285" s="101">
        <f t="shared" si="28"/>
        <v>0</v>
      </c>
      <c r="BB285" s="103">
        <f t="shared" si="29"/>
        <v>0</v>
      </c>
      <c r="BC285" s="1">
        <f t="shared" si="30"/>
        <v>0</v>
      </c>
      <c r="BD285" s="1">
        <f t="shared" si="31"/>
        <v>0</v>
      </c>
      <c r="BE285" s="1">
        <f t="shared" si="32"/>
        <v>0</v>
      </c>
    </row>
    <row r="286" spans="2:57" ht="14.4" thickBot="1" x14ac:dyDescent="0.3">
      <c r="B286" s="4"/>
      <c r="C286" s="131"/>
      <c r="D286" s="132"/>
      <c r="E286" s="235"/>
      <c r="F286" s="250"/>
      <c r="G286" s="250"/>
      <c r="H286" s="236"/>
      <c r="I286" s="130"/>
      <c r="J286" s="235"/>
      <c r="K286" s="236"/>
      <c r="L286" s="130"/>
      <c r="M286" s="235"/>
      <c r="N286" s="236"/>
      <c r="O286" s="129"/>
      <c r="P286" s="246">
        <v>0</v>
      </c>
      <c r="Q286" s="247"/>
      <c r="R286" s="129"/>
      <c r="S286" s="243"/>
      <c r="T286" s="244"/>
      <c r="U286" s="244"/>
      <c r="V286" s="244"/>
      <c r="W286" s="245"/>
      <c r="X286" s="7"/>
      <c r="AX286" s="101"/>
      <c r="AY286" s="101"/>
      <c r="AZ286" s="102">
        <f t="shared" si="27"/>
        <v>0</v>
      </c>
      <c r="BA286" s="101">
        <f t="shared" si="28"/>
        <v>0</v>
      </c>
      <c r="BB286" s="103">
        <f t="shared" si="29"/>
        <v>0</v>
      </c>
      <c r="BC286" s="1">
        <f t="shared" si="30"/>
        <v>0</v>
      </c>
      <c r="BD286" s="1">
        <f t="shared" si="31"/>
        <v>0</v>
      </c>
      <c r="BE286" s="1">
        <f t="shared" si="32"/>
        <v>0</v>
      </c>
    </row>
    <row r="287" spans="2:57" ht="14.4" thickBot="1" x14ac:dyDescent="0.3">
      <c r="B287" s="4"/>
      <c r="C287" s="131"/>
      <c r="D287" s="132"/>
      <c r="E287" s="235"/>
      <c r="F287" s="250"/>
      <c r="G287" s="250"/>
      <c r="H287" s="236"/>
      <c r="I287" s="130"/>
      <c r="J287" s="235"/>
      <c r="K287" s="236"/>
      <c r="L287" s="130"/>
      <c r="M287" s="235"/>
      <c r="N287" s="236"/>
      <c r="O287" s="129"/>
      <c r="P287" s="246">
        <v>0</v>
      </c>
      <c r="Q287" s="247"/>
      <c r="R287" s="129"/>
      <c r="S287" s="243"/>
      <c r="T287" s="244"/>
      <c r="U287" s="244"/>
      <c r="V287" s="244"/>
      <c r="W287" s="245"/>
      <c r="X287" s="7"/>
      <c r="AX287" s="101"/>
      <c r="AY287" s="101"/>
      <c r="AZ287" s="102">
        <f t="shared" si="27"/>
        <v>0</v>
      </c>
      <c r="BA287" s="101">
        <f t="shared" si="28"/>
        <v>0</v>
      </c>
      <c r="BB287" s="103">
        <f t="shared" si="29"/>
        <v>0</v>
      </c>
      <c r="BC287" s="1">
        <f t="shared" si="30"/>
        <v>0</v>
      </c>
      <c r="BD287" s="1">
        <f t="shared" si="31"/>
        <v>0</v>
      </c>
      <c r="BE287" s="1">
        <f t="shared" si="32"/>
        <v>0</v>
      </c>
    </row>
    <row r="288" spans="2:57" ht="14.4" thickBot="1" x14ac:dyDescent="0.3">
      <c r="B288" s="4"/>
      <c r="C288" s="131"/>
      <c r="D288" s="132"/>
      <c r="E288" s="235"/>
      <c r="F288" s="250"/>
      <c r="G288" s="250"/>
      <c r="H288" s="236"/>
      <c r="I288" s="130"/>
      <c r="J288" s="235"/>
      <c r="K288" s="236"/>
      <c r="L288" s="130"/>
      <c r="M288" s="235"/>
      <c r="N288" s="236"/>
      <c r="O288" s="129"/>
      <c r="P288" s="246">
        <v>0</v>
      </c>
      <c r="Q288" s="247"/>
      <c r="R288" s="129"/>
      <c r="S288" s="243"/>
      <c r="T288" s="244"/>
      <c r="U288" s="244"/>
      <c r="V288" s="244"/>
      <c r="W288" s="245"/>
      <c r="X288" s="7"/>
      <c r="AX288" s="101"/>
      <c r="AY288" s="101"/>
      <c r="AZ288" s="102">
        <f t="shared" si="27"/>
        <v>0</v>
      </c>
      <c r="BA288" s="101">
        <f t="shared" si="28"/>
        <v>0</v>
      </c>
      <c r="BB288" s="103">
        <f t="shared" si="29"/>
        <v>0</v>
      </c>
      <c r="BC288" s="1">
        <f t="shared" si="30"/>
        <v>0</v>
      </c>
      <c r="BD288" s="1">
        <f t="shared" si="31"/>
        <v>0</v>
      </c>
      <c r="BE288" s="1">
        <f t="shared" si="32"/>
        <v>0</v>
      </c>
    </row>
    <row r="289" spans="2:57" ht="14.4" thickBot="1" x14ac:dyDescent="0.3">
      <c r="B289" s="4"/>
      <c r="C289" s="131"/>
      <c r="D289" s="132"/>
      <c r="E289" s="235"/>
      <c r="F289" s="250"/>
      <c r="G289" s="250"/>
      <c r="H289" s="236"/>
      <c r="I289" s="130"/>
      <c r="J289" s="235"/>
      <c r="K289" s="236"/>
      <c r="L289" s="130"/>
      <c r="M289" s="235"/>
      <c r="N289" s="236"/>
      <c r="O289" s="129"/>
      <c r="P289" s="246">
        <v>0</v>
      </c>
      <c r="Q289" s="247"/>
      <c r="R289" s="129"/>
      <c r="S289" s="243"/>
      <c r="T289" s="244"/>
      <c r="U289" s="244"/>
      <c r="V289" s="244"/>
      <c r="W289" s="245"/>
      <c r="X289" s="7"/>
      <c r="AX289" s="101"/>
      <c r="AY289" s="101"/>
      <c r="AZ289" s="102">
        <f t="shared" si="27"/>
        <v>0</v>
      </c>
      <c r="BA289" s="101">
        <f t="shared" si="28"/>
        <v>0</v>
      </c>
      <c r="BB289" s="103">
        <f t="shared" si="29"/>
        <v>0</v>
      </c>
      <c r="BC289" s="1">
        <f t="shared" si="30"/>
        <v>0</v>
      </c>
      <c r="BD289" s="1">
        <f t="shared" si="31"/>
        <v>0</v>
      </c>
      <c r="BE289" s="1">
        <f t="shared" si="32"/>
        <v>0</v>
      </c>
    </row>
    <row r="290" spans="2:57" ht="14.4" thickBot="1" x14ac:dyDescent="0.3">
      <c r="B290" s="4"/>
      <c r="C290" s="131"/>
      <c r="D290" s="132"/>
      <c r="E290" s="235"/>
      <c r="F290" s="250"/>
      <c r="G290" s="250"/>
      <c r="H290" s="236"/>
      <c r="I290" s="130"/>
      <c r="J290" s="235"/>
      <c r="K290" s="236"/>
      <c r="L290" s="130"/>
      <c r="M290" s="235"/>
      <c r="N290" s="236"/>
      <c r="O290" s="129"/>
      <c r="P290" s="246">
        <v>0</v>
      </c>
      <c r="Q290" s="247"/>
      <c r="R290" s="129"/>
      <c r="S290" s="243"/>
      <c r="T290" s="244"/>
      <c r="U290" s="244"/>
      <c r="V290" s="244"/>
      <c r="W290" s="245"/>
      <c r="X290" s="7"/>
      <c r="AX290" s="101"/>
      <c r="AY290" s="101"/>
      <c r="AZ290" s="102">
        <f t="shared" si="27"/>
        <v>0</v>
      </c>
      <c r="BA290" s="101">
        <f t="shared" si="28"/>
        <v>0</v>
      </c>
      <c r="BB290" s="103">
        <f t="shared" si="29"/>
        <v>0</v>
      </c>
      <c r="BC290" s="1">
        <f t="shared" si="30"/>
        <v>0</v>
      </c>
      <c r="BD290" s="1">
        <f t="shared" si="31"/>
        <v>0</v>
      </c>
      <c r="BE290" s="1">
        <f t="shared" si="32"/>
        <v>0</v>
      </c>
    </row>
    <row r="291" spans="2:57" ht="14.4" thickBot="1" x14ac:dyDescent="0.3">
      <c r="B291" s="4"/>
      <c r="C291" s="131"/>
      <c r="D291" s="132"/>
      <c r="E291" s="235"/>
      <c r="F291" s="250"/>
      <c r="G291" s="250"/>
      <c r="H291" s="236"/>
      <c r="I291" s="130"/>
      <c r="J291" s="235"/>
      <c r="K291" s="236"/>
      <c r="L291" s="130"/>
      <c r="M291" s="235"/>
      <c r="N291" s="236"/>
      <c r="O291" s="129"/>
      <c r="P291" s="246">
        <v>0</v>
      </c>
      <c r="Q291" s="247"/>
      <c r="R291" s="129"/>
      <c r="S291" s="243"/>
      <c r="T291" s="244"/>
      <c r="U291" s="244"/>
      <c r="V291" s="244"/>
      <c r="W291" s="245"/>
      <c r="X291" s="7"/>
      <c r="AX291" s="101"/>
      <c r="AY291" s="101"/>
      <c r="AZ291" s="102">
        <f t="shared" si="27"/>
        <v>0</v>
      </c>
      <c r="BA291" s="101">
        <f t="shared" si="28"/>
        <v>0</v>
      </c>
      <c r="BB291" s="103">
        <f t="shared" si="29"/>
        <v>0</v>
      </c>
      <c r="BC291" s="1">
        <f t="shared" si="30"/>
        <v>0</v>
      </c>
      <c r="BD291" s="1">
        <f t="shared" si="31"/>
        <v>0</v>
      </c>
      <c r="BE291" s="1">
        <f t="shared" si="32"/>
        <v>0</v>
      </c>
    </row>
    <row r="292" spans="2:57" ht="14.4" thickBot="1" x14ac:dyDescent="0.3">
      <c r="B292" s="4"/>
      <c r="C292" s="131"/>
      <c r="D292" s="132"/>
      <c r="E292" s="235"/>
      <c r="F292" s="250"/>
      <c r="G292" s="250"/>
      <c r="H292" s="236"/>
      <c r="I292" s="130"/>
      <c r="J292" s="235"/>
      <c r="K292" s="236"/>
      <c r="L292" s="130"/>
      <c r="M292" s="235"/>
      <c r="N292" s="236"/>
      <c r="O292" s="129"/>
      <c r="P292" s="246">
        <v>0</v>
      </c>
      <c r="Q292" s="247"/>
      <c r="R292" s="129"/>
      <c r="S292" s="243"/>
      <c r="T292" s="244"/>
      <c r="U292" s="244"/>
      <c r="V292" s="244"/>
      <c r="W292" s="245"/>
      <c r="X292" s="7"/>
      <c r="AX292" s="101"/>
      <c r="AY292" s="101"/>
      <c r="AZ292" s="102">
        <f t="shared" si="27"/>
        <v>0</v>
      </c>
      <c r="BA292" s="101">
        <f t="shared" si="28"/>
        <v>0</v>
      </c>
      <c r="BB292" s="103">
        <f t="shared" si="29"/>
        <v>0</v>
      </c>
      <c r="BC292" s="1">
        <f t="shared" si="30"/>
        <v>0</v>
      </c>
      <c r="BD292" s="1">
        <f t="shared" si="31"/>
        <v>0</v>
      </c>
      <c r="BE292" s="1">
        <f t="shared" si="32"/>
        <v>0</v>
      </c>
    </row>
    <row r="293" spans="2:57" ht="14.4" thickBot="1" x14ac:dyDescent="0.3">
      <c r="B293" s="4"/>
      <c r="C293" s="131"/>
      <c r="D293" s="132"/>
      <c r="E293" s="235"/>
      <c r="F293" s="250"/>
      <c r="G293" s="250"/>
      <c r="H293" s="236"/>
      <c r="I293" s="130"/>
      <c r="J293" s="235"/>
      <c r="K293" s="236"/>
      <c r="L293" s="130"/>
      <c r="M293" s="235"/>
      <c r="N293" s="236"/>
      <c r="O293" s="129"/>
      <c r="P293" s="246">
        <v>0</v>
      </c>
      <c r="Q293" s="247"/>
      <c r="R293" s="129"/>
      <c r="S293" s="243"/>
      <c r="T293" s="244"/>
      <c r="U293" s="244"/>
      <c r="V293" s="244"/>
      <c r="W293" s="245"/>
      <c r="X293" s="7"/>
      <c r="AX293" s="101"/>
      <c r="AY293" s="101"/>
      <c r="AZ293" s="102">
        <f t="shared" si="27"/>
        <v>0</v>
      </c>
      <c r="BA293" s="101">
        <f t="shared" si="28"/>
        <v>0</v>
      </c>
      <c r="BB293" s="103">
        <f t="shared" si="29"/>
        <v>0</v>
      </c>
      <c r="BC293" s="1">
        <f t="shared" si="30"/>
        <v>0</v>
      </c>
      <c r="BD293" s="1">
        <f t="shared" si="31"/>
        <v>0</v>
      </c>
      <c r="BE293" s="1">
        <f t="shared" si="32"/>
        <v>0</v>
      </c>
    </row>
    <row r="294" spans="2:57" ht="14.4" thickBot="1" x14ac:dyDescent="0.3">
      <c r="B294" s="4"/>
      <c r="C294" s="131"/>
      <c r="D294" s="132"/>
      <c r="E294" s="235"/>
      <c r="F294" s="250"/>
      <c r="G294" s="250"/>
      <c r="H294" s="236"/>
      <c r="I294" s="130"/>
      <c r="J294" s="235"/>
      <c r="K294" s="236"/>
      <c r="L294" s="130"/>
      <c r="M294" s="235"/>
      <c r="N294" s="236"/>
      <c r="O294" s="129"/>
      <c r="P294" s="246">
        <v>0</v>
      </c>
      <c r="Q294" s="247"/>
      <c r="R294" s="129"/>
      <c r="S294" s="243"/>
      <c r="T294" s="244"/>
      <c r="U294" s="244"/>
      <c r="V294" s="244"/>
      <c r="W294" s="245"/>
      <c r="X294" s="7"/>
      <c r="AX294" s="101"/>
      <c r="AY294" s="101"/>
      <c r="AZ294" s="102">
        <f t="shared" si="27"/>
        <v>0</v>
      </c>
      <c r="BA294" s="101">
        <f t="shared" si="28"/>
        <v>0</v>
      </c>
      <c r="BB294" s="103">
        <f t="shared" si="29"/>
        <v>0</v>
      </c>
      <c r="BC294" s="1">
        <f t="shared" si="30"/>
        <v>0</v>
      </c>
      <c r="BD294" s="1">
        <f t="shared" si="31"/>
        <v>0</v>
      </c>
      <c r="BE294" s="1">
        <f t="shared" si="32"/>
        <v>0</v>
      </c>
    </row>
    <row r="295" spans="2:57" ht="14.4" thickBot="1" x14ac:dyDescent="0.3">
      <c r="B295" s="4"/>
      <c r="C295" s="131"/>
      <c r="D295" s="132"/>
      <c r="E295" s="235"/>
      <c r="F295" s="250"/>
      <c r="G295" s="250"/>
      <c r="H295" s="236"/>
      <c r="I295" s="130"/>
      <c r="J295" s="235"/>
      <c r="K295" s="236"/>
      <c r="L295" s="130"/>
      <c r="M295" s="235"/>
      <c r="N295" s="236"/>
      <c r="O295" s="129"/>
      <c r="P295" s="246">
        <v>0</v>
      </c>
      <c r="Q295" s="247"/>
      <c r="R295" s="129"/>
      <c r="S295" s="243"/>
      <c r="T295" s="244"/>
      <c r="U295" s="244"/>
      <c r="V295" s="244"/>
      <c r="W295" s="245"/>
      <c r="X295" s="7"/>
      <c r="AX295" s="101"/>
      <c r="AY295" s="101"/>
      <c r="AZ295" s="102">
        <f t="shared" si="27"/>
        <v>0</v>
      </c>
      <c r="BA295" s="101">
        <f t="shared" si="28"/>
        <v>0</v>
      </c>
      <c r="BB295" s="103">
        <f t="shared" si="29"/>
        <v>0</v>
      </c>
      <c r="BC295" s="1">
        <f t="shared" si="30"/>
        <v>0</v>
      </c>
      <c r="BD295" s="1">
        <f t="shared" si="31"/>
        <v>0</v>
      </c>
      <c r="BE295" s="1">
        <f t="shared" si="32"/>
        <v>0</v>
      </c>
    </row>
    <row r="296" spans="2:57" ht="14.4" thickBot="1" x14ac:dyDescent="0.3">
      <c r="B296" s="4"/>
      <c r="C296" s="131"/>
      <c r="D296" s="132"/>
      <c r="E296" s="235"/>
      <c r="F296" s="250"/>
      <c r="G296" s="250"/>
      <c r="H296" s="236"/>
      <c r="I296" s="130"/>
      <c r="J296" s="235"/>
      <c r="K296" s="236"/>
      <c r="L296" s="130"/>
      <c r="M296" s="235"/>
      <c r="N296" s="236"/>
      <c r="O296" s="129"/>
      <c r="P296" s="246">
        <v>0</v>
      </c>
      <c r="Q296" s="247"/>
      <c r="R296" s="129"/>
      <c r="S296" s="243"/>
      <c r="T296" s="244"/>
      <c r="U296" s="244"/>
      <c r="V296" s="244"/>
      <c r="W296" s="245"/>
      <c r="X296" s="7"/>
      <c r="AX296" s="101"/>
      <c r="AY296" s="101"/>
      <c r="AZ296" s="102">
        <f t="shared" si="27"/>
        <v>0</v>
      </c>
      <c r="BA296" s="101">
        <f t="shared" si="28"/>
        <v>0</v>
      </c>
      <c r="BB296" s="103">
        <f t="shared" si="29"/>
        <v>0</v>
      </c>
      <c r="BC296" s="1">
        <f t="shared" si="30"/>
        <v>0</v>
      </c>
      <c r="BD296" s="1">
        <f t="shared" si="31"/>
        <v>0</v>
      </c>
      <c r="BE296" s="1">
        <f t="shared" si="32"/>
        <v>0</v>
      </c>
    </row>
    <row r="297" spans="2:57" ht="14.4" thickBot="1" x14ac:dyDescent="0.3">
      <c r="B297" s="4"/>
      <c r="C297" s="131"/>
      <c r="D297" s="132"/>
      <c r="E297" s="235"/>
      <c r="F297" s="250"/>
      <c r="G297" s="250"/>
      <c r="H297" s="236"/>
      <c r="I297" s="130"/>
      <c r="J297" s="235"/>
      <c r="K297" s="236"/>
      <c r="L297" s="130"/>
      <c r="M297" s="235"/>
      <c r="N297" s="236"/>
      <c r="O297" s="129"/>
      <c r="P297" s="246">
        <v>0</v>
      </c>
      <c r="Q297" s="247"/>
      <c r="R297" s="129"/>
      <c r="S297" s="243"/>
      <c r="T297" s="244"/>
      <c r="U297" s="244"/>
      <c r="V297" s="244"/>
      <c r="W297" s="245"/>
      <c r="X297" s="7"/>
      <c r="AX297" s="101"/>
      <c r="AY297" s="101"/>
      <c r="AZ297" s="102">
        <f t="shared" si="27"/>
        <v>0</v>
      </c>
      <c r="BA297" s="101">
        <f t="shared" si="28"/>
        <v>0</v>
      </c>
      <c r="BB297" s="103">
        <f t="shared" si="29"/>
        <v>0</v>
      </c>
      <c r="BC297" s="1">
        <f t="shared" si="30"/>
        <v>0</v>
      </c>
      <c r="BD297" s="1">
        <f t="shared" si="31"/>
        <v>0</v>
      </c>
      <c r="BE297" s="1">
        <f t="shared" si="32"/>
        <v>0</v>
      </c>
    </row>
    <row r="298" spans="2:57" ht="14.4" thickBot="1" x14ac:dyDescent="0.3">
      <c r="B298" s="4"/>
      <c r="C298" s="131"/>
      <c r="D298" s="132"/>
      <c r="E298" s="235"/>
      <c r="F298" s="250"/>
      <c r="G298" s="250"/>
      <c r="H298" s="236"/>
      <c r="I298" s="130"/>
      <c r="J298" s="235"/>
      <c r="K298" s="236"/>
      <c r="L298" s="130"/>
      <c r="M298" s="235"/>
      <c r="N298" s="236"/>
      <c r="O298" s="129"/>
      <c r="P298" s="246">
        <v>0</v>
      </c>
      <c r="Q298" s="247"/>
      <c r="R298" s="129"/>
      <c r="S298" s="243"/>
      <c r="T298" s="244"/>
      <c r="U298" s="244"/>
      <c r="V298" s="244"/>
      <c r="W298" s="245"/>
      <c r="X298" s="7"/>
      <c r="AX298" s="101"/>
      <c r="AY298" s="101"/>
      <c r="AZ298" s="102">
        <f t="shared" si="27"/>
        <v>0</v>
      </c>
      <c r="BA298" s="101">
        <f t="shared" si="28"/>
        <v>0</v>
      </c>
      <c r="BB298" s="103">
        <f t="shared" si="29"/>
        <v>0</v>
      </c>
      <c r="BC298" s="1">
        <f t="shared" si="30"/>
        <v>0</v>
      </c>
      <c r="BD298" s="1">
        <f t="shared" si="31"/>
        <v>0</v>
      </c>
      <c r="BE298" s="1">
        <f t="shared" si="32"/>
        <v>0</v>
      </c>
    </row>
    <row r="299" spans="2:57" ht="14.4" thickBot="1" x14ac:dyDescent="0.3">
      <c r="B299" s="4"/>
      <c r="C299" s="131"/>
      <c r="D299" s="132"/>
      <c r="E299" s="235"/>
      <c r="F299" s="250"/>
      <c r="G299" s="250"/>
      <c r="H299" s="236"/>
      <c r="I299" s="130"/>
      <c r="J299" s="235"/>
      <c r="K299" s="236"/>
      <c r="L299" s="130"/>
      <c r="M299" s="235"/>
      <c r="N299" s="236"/>
      <c r="O299" s="129"/>
      <c r="P299" s="246">
        <v>0</v>
      </c>
      <c r="Q299" s="247"/>
      <c r="R299" s="129"/>
      <c r="S299" s="243"/>
      <c r="T299" s="244"/>
      <c r="U299" s="244"/>
      <c r="V299" s="244"/>
      <c r="W299" s="245"/>
      <c r="X299" s="7"/>
      <c r="AX299" s="101"/>
      <c r="AY299" s="101"/>
      <c r="AZ299" s="102">
        <f t="shared" si="27"/>
        <v>0</v>
      </c>
      <c r="BA299" s="101">
        <f t="shared" si="28"/>
        <v>0</v>
      </c>
      <c r="BB299" s="103">
        <f t="shared" si="29"/>
        <v>0</v>
      </c>
      <c r="BC299" s="1">
        <f t="shared" si="30"/>
        <v>0</v>
      </c>
      <c r="BD299" s="1">
        <f t="shared" si="31"/>
        <v>0</v>
      </c>
      <c r="BE299" s="1">
        <f t="shared" si="32"/>
        <v>0</v>
      </c>
    </row>
    <row r="300" spans="2:57" ht="14.4" thickBot="1" x14ac:dyDescent="0.3">
      <c r="B300" s="4"/>
      <c r="C300" s="131"/>
      <c r="D300" s="132"/>
      <c r="E300" s="235"/>
      <c r="F300" s="250"/>
      <c r="G300" s="250"/>
      <c r="H300" s="236"/>
      <c r="I300" s="130"/>
      <c r="J300" s="235"/>
      <c r="K300" s="236"/>
      <c r="L300" s="130"/>
      <c r="M300" s="235"/>
      <c r="N300" s="236"/>
      <c r="O300" s="129"/>
      <c r="P300" s="246">
        <v>0</v>
      </c>
      <c r="Q300" s="247"/>
      <c r="R300" s="129"/>
      <c r="S300" s="243"/>
      <c r="T300" s="244"/>
      <c r="U300" s="244"/>
      <c r="V300" s="244"/>
      <c r="W300" s="245"/>
      <c r="X300" s="7"/>
      <c r="AX300" s="101"/>
      <c r="AY300" s="101"/>
      <c r="AZ300" s="102">
        <f t="shared" si="27"/>
        <v>0</v>
      </c>
      <c r="BA300" s="101">
        <f t="shared" si="28"/>
        <v>0</v>
      </c>
      <c r="BB300" s="103">
        <f t="shared" si="29"/>
        <v>0</v>
      </c>
      <c r="BC300" s="1">
        <f t="shared" si="30"/>
        <v>0</v>
      </c>
      <c r="BD300" s="1">
        <f t="shared" si="31"/>
        <v>0</v>
      </c>
      <c r="BE300" s="1">
        <f t="shared" si="32"/>
        <v>0</v>
      </c>
    </row>
    <row r="301" spans="2:57" ht="14.4" thickBot="1" x14ac:dyDescent="0.3">
      <c r="B301" s="4"/>
      <c r="C301" s="131"/>
      <c r="D301" s="132"/>
      <c r="E301" s="235"/>
      <c r="F301" s="250"/>
      <c r="G301" s="250"/>
      <c r="H301" s="236"/>
      <c r="I301" s="130"/>
      <c r="J301" s="235"/>
      <c r="K301" s="236"/>
      <c r="L301" s="130"/>
      <c r="M301" s="235"/>
      <c r="N301" s="236"/>
      <c r="O301" s="129"/>
      <c r="P301" s="246">
        <v>0</v>
      </c>
      <c r="Q301" s="247"/>
      <c r="R301" s="129"/>
      <c r="S301" s="243"/>
      <c r="T301" s="244"/>
      <c r="U301" s="244"/>
      <c r="V301" s="244"/>
      <c r="W301" s="245"/>
      <c r="X301" s="7"/>
      <c r="AX301" s="101"/>
      <c r="AY301" s="101"/>
      <c r="AZ301" s="102">
        <f t="shared" si="27"/>
        <v>0</v>
      </c>
      <c r="BA301" s="101">
        <f t="shared" si="28"/>
        <v>0</v>
      </c>
      <c r="BB301" s="103">
        <f t="shared" si="29"/>
        <v>0</v>
      </c>
      <c r="BC301" s="1">
        <f t="shared" si="30"/>
        <v>0</v>
      </c>
      <c r="BD301" s="1">
        <f t="shared" si="31"/>
        <v>0</v>
      </c>
      <c r="BE301" s="1">
        <f t="shared" si="32"/>
        <v>0</v>
      </c>
    </row>
    <row r="302" spans="2:57" ht="14.4" thickBot="1" x14ac:dyDescent="0.3">
      <c r="B302" s="4"/>
      <c r="C302" s="131"/>
      <c r="D302" s="132"/>
      <c r="E302" s="235"/>
      <c r="F302" s="250"/>
      <c r="G302" s="250"/>
      <c r="H302" s="236"/>
      <c r="I302" s="130"/>
      <c r="J302" s="235"/>
      <c r="K302" s="236"/>
      <c r="L302" s="130"/>
      <c r="M302" s="235"/>
      <c r="N302" s="236"/>
      <c r="O302" s="129"/>
      <c r="P302" s="246">
        <v>0</v>
      </c>
      <c r="Q302" s="247"/>
      <c r="R302" s="129"/>
      <c r="S302" s="243"/>
      <c r="T302" s="244"/>
      <c r="U302" s="244"/>
      <c r="V302" s="244"/>
      <c r="W302" s="245"/>
      <c r="X302" s="7"/>
      <c r="AX302" s="101"/>
      <c r="AY302" s="101"/>
      <c r="AZ302" s="102">
        <f t="shared" si="27"/>
        <v>0</v>
      </c>
      <c r="BA302" s="101">
        <f t="shared" si="28"/>
        <v>0</v>
      </c>
      <c r="BB302" s="103">
        <f t="shared" si="29"/>
        <v>0</v>
      </c>
      <c r="BC302" s="1">
        <f t="shared" si="30"/>
        <v>0</v>
      </c>
      <c r="BD302" s="1">
        <f t="shared" si="31"/>
        <v>0</v>
      </c>
      <c r="BE302" s="1">
        <f t="shared" si="32"/>
        <v>0</v>
      </c>
    </row>
    <row r="303" spans="2:57" ht="14.4" thickBot="1" x14ac:dyDescent="0.3">
      <c r="B303" s="4"/>
      <c r="C303" s="131"/>
      <c r="D303" s="132"/>
      <c r="E303" s="235"/>
      <c r="F303" s="250"/>
      <c r="G303" s="250"/>
      <c r="H303" s="236"/>
      <c r="I303" s="130"/>
      <c r="J303" s="235"/>
      <c r="K303" s="236"/>
      <c r="L303" s="130"/>
      <c r="M303" s="235"/>
      <c r="N303" s="236"/>
      <c r="O303" s="129"/>
      <c r="P303" s="246">
        <v>0</v>
      </c>
      <c r="Q303" s="247"/>
      <c r="R303" s="129"/>
      <c r="S303" s="243"/>
      <c r="T303" s="244"/>
      <c r="U303" s="244"/>
      <c r="V303" s="244"/>
      <c r="W303" s="245"/>
      <c r="X303" s="7"/>
      <c r="AX303" s="101"/>
      <c r="AY303" s="101"/>
      <c r="AZ303" s="102">
        <f t="shared" si="27"/>
        <v>0</v>
      </c>
      <c r="BA303" s="101">
        <f t="shared" si="28"/>
        <v>0</v>
      </c>
      <c r="BB303" s="103">
        <f t="shared" si="29"/>
        <v>0</v>
      </c>
      <c r="BC303" s="1">
        <f t="shared" si="30"/>
        <v>0</v>
      </c>
      <c r="BD303" s="1">
        <f t="shared" si="31"/>
        <v>0</v>
      </c>
      <c r="BE303" s="1">
        <f t="shared" si="32"/>
        <v>0</v>
      </c>
    </row>
    <row r="304" spans="2:57" ht="14.4" thickBot="1" x14ac:dyDescent="0.3">
      <c r="B304" s="4"/>
      <c r="C304" s="131"/>
      <c r="D304" s="132"/>
      <c r="E304" s="235"/>
      <c r="F304" s="250"/>
      <c r="G304" s="250"/>
      <c r="H304" s="236"/>
      <c r="I304" s="130"/>
      <c r="J304" s="235"/>
      <c r="K304" s="236"/>
      <c r="L304" s="130"/>
      <c r="M304" s="235"/>
      <c r="N304" s="236"/>
      <c r="O304" s="129"/>
      <c r="P304" s="246">
        <v>0</v>
      </c>
      <c r="Q304" s="247"/>
      <c r="R304" s="129"/>
      <c r="S304" s="243"/>
      <c r="T304" s="244"/>
      <c r="U304" s="244"/>
      <c r="V304" s="244"/>
      <c r="W304" s="245"/>
      <c r="X304" s="7"/>
      <c r="AX304" s="101"/>
      <c r="AY304" s="101"/>
      <c r="AZ304" s="102">
        <f t="shared" si="27"/>
        <v>0</v>
      </c>
      <c r="BA304" s="101">
        <f t="shared" si="28"/>
        <v>0</v>
      </c>
      <c r="BB304" s="103">
        <f t="shared" si="29"/>
        <v>0</v>
      </c>
      <c r="BC304" s="1">
        <f t="shared" si="30"/>
        <v>0</v>
      </c>
      <c r="BD304" s="1">
        <f t="shared" si="31"/>
        <v>0</v>
      </c>
      <c r="BE304" s="1">
        <f t="shared" si="32"/>
        <v>0</v>
      </c>
    </row>
    <row r="305" spans="2:57" ht="14.4" thickBot="1" x14ac:dyDescent="0.3">
      <c r="B305" s="4"/>
      <c r="C305" s="131"/>
      <c r="D305" s="132"/>
      <c r="E305" s="235"/>
      <c r="F305" s="250"/>
      <c r="G305" s="250"/>
      <c r="H305" s="236"/>
      <c r="I305" s="130"/>
      <c r="J305" s="235"/>
      <c r="K305" s="236"/>
      <c r="L305" s="130"/>
      <c r="M305" s="235"/>
      <c r="N305" s="236"/>
      <c r="O305" s="129"/>
      <c r="P305" s="246">
        <v>0</v>
      </c>
      <c r="Q305" s="247"/>
      <c r="R305" s="129"/>
      <c r="S305" s="243"/>
      <c r="T305" s="244"/>
      <c r="U305" s="244"/>
      <c r="V305" s="244"/>
      <c r="W305" s="245"/>
      <c r="X305" s="7"/>
      <c r="AX305" s="101"/>
      <c r="AY305" s="101"/>
      <c r="AZ305" s="102">
        <f t="shared" si="27"/>
        <v>0</v>
      </c>
      <c r="BA305" s="101">
        <f t="shared" si="28"/>
        <v>0</v>
      </c>
      <c r="BB305" s="103">
        <f t="shared" si="29"/>
        <v>0</v>
      </c>
      <c r="BC305" s="1">
        <f t="shared" si="30"/>
        <v>0</v>
      </c>
      <c r="BD305" s="1">
        <f t="shared" si="31"/>
        <v>0</v>
      </c>
      <c r="BE305" s="1">
        <f t="shared" si="32"/>
        <v>0</v>
      </c>
    </row>
    <row r="306" spans="2:57" ht="14.4" thickBot="1" x14ac:dyDescent="0.3">
      <c r="B306" s="4"/>
      <c r="C306" s="131"/>
      <c r="D306" s="132"/>
      <c r="E306" s="235"/>
      <c r="F306" s="250"/>
      <c r="G306" s="250"/>
      <c r="H306" s="236"/>
      <c r="I306" s="130"/>
      <c r="J306" s="235"/>
      <c r="K306" s="236"/>
      <c r="L306" s="130"/>
      <c r="M306" s="235"/>
      <c r="N306" s="236"/>
      <c r="O306" s="129"/>
      <c r="P306" s="246">
        <v>0</v>
      </c>
      <c r="Q306" s="247"/>
      <c r="R306" s="129"/>
      <c r="S306" s="243"/>
      <c r="T306" s="244"/>
      <c r="U306" s="244"/>
      <c r="V306" s="244"/>
      <c r="W306" s="245"/>
      <c r="X306" s="7"/>
      <c r="AX306" s="101"/>
      <c r="AY306" s="101"/>
      <c r="AZ306" s="102">
        <f t="shared" si="27"/>
        <v>0</v>
      </c>
      <c r="BA306" s="101">
        <f t="shared" si="28"/>
        <v>0</v>
      </c>
      <c r="BB306" s="103">
        <f t="shared" si="29"/>
        <v>0</v>
      </c>
      <c r="BC306" s="1">
        <f t="shared" si="30"/>
        <v>0</v>
      </c>
      <c r="BD306" s="1">
        <f t="shared" si="31"/>
        <v>0</v>
      </c>
      <c r="BE306" s="1">
        <f t="shared" si="32"/>
        <v>0</v>
      </c>
    </row>
    <row r="307" spans="2:57" ht="14.4" thickBot="1" x14ac:dyDescent="0.3">
      <c r="B307" s="4"/>
      <c r="C307" s="131"/>
      <c r="D307" s="132"/>
      <c r="E307" s="235"/>
      <c r="F307" s="250"/>
      <c r="G307" s="250"/>
      <c r="H307" s="236"/>
      <c r="I307" s="130"/>
      <c r="J307" s="235"/>
      <c r="K307" s="236"/>
      <c r="L307" s="130"/>
      <c r="M307" s="235"/>
      <c r="N307" s="236"/>
      <c r="O307" s="129"/>
      <c r="P307" s="246">
        <v>0</v>
      </c>
      <c r="Q307" s="247"/>
      <c r="R307" s="129"/>
      <c r="S307" s="243"/>
      <c r="T307" s="244"/>
      <c r="U307" s="244"/>
      <c r="V307" s="244"/>
      <c r="W307" s="245"/>
      <c r="X307" s="7"/>
      <c r="AX307" s="101"/>
      <c r="AY307" s="101"/>
      <c r="AZ307" s="102">
        <f t="shared" si="27"/>
        <v>0</v>
      </c>
      <c r="BA307" s="101">
        <f t="shared" si="28"/>
        <v>0</v>
      </c>
      <c r="BB307" s="103">
        <f t="shared" si="29"/>
        <v>0</v>
      </c>
      <c r="BC307" s="1">
        <f t="shared" si="30"/>
        <v>0</v>
      </c>
      <c r="BD307" s="1">
        <f t="shared" si="31"/>
        <v>0</v>
      </c>
      <c r="BE307" s="1">
        <f t="shared" si="32"/>
        <v>0</v>
      </c>
    </row>
    <row r="308" spans="2:57" ht="14.4" thickBot="1" x14ac:dyDescent="0.3">
      <c r="B308" s="4"/>
      <c r="C308" s="131"/>
      <c r="D308" s="132"/>
      <c r="E308" s="235"/>
      <c r="F308" s="250"/>
      <c r="G308" s="250"/>
      <c r="H308" s="236"/>
      <c r="I308" s="130"/>
      <c r="J308" s="235"/>
      <c r="K308" s="236"/>
      <c r="L308" s="130"/>
      <c r="M308" s="235"/>
      <c r="N308" s="236"/>
      <c r="O308" s="129"/>
      <c r="P308" s="246">
        <v>0</v>
      </c>
      <c r="Q308" s="247"/>
      <c r="R308" s="129"/>
      <c r="S308" s="243"/>
      <c r="T308" s="244"/>
      <c r="U308" s="244"/>
      <c r="V308" s="244"/>
      <c r="W308" s="245"/>
      <c r="X308" s="7"/>
      <c r="AX308" s="101"/>
      <c r="AY308" s="101"/>
      <c r="AZ308" s="102">
        <f t="shared" si="27"/>
        <v>0</v>
      </c>
      <c r="BA308" s="101">
        <f t="shared" si="28"/>
        <v>0</v>
      </c>
      <c r="BB308" s="103">
        <f t="shared" si="29"/>
        <v>0</v>
      </c>
      <c r="BC308" s="1">
        <f t="shared" si="30"/>
        <v>0</v>
      </c>
      <c r="BD308" s="1">
        <f t="shared" si="31"/>
        <v>0</v>
      </c>
      <c r="BE308" s="1">
        <f t="shared" si="32"/>
        <v>0</v>
      </c>
    </row>
    <row r="309" spans="2:57" ht="14.4" thickBot="1" x14ac:dyDescent="0.3">
      <c r="B309" s="4"/>
      <c r="C309" s="131"/>
      <c r="D309" s="132"/>
      <c r="E309" s="235"/>
      <c r="F309" s="250"/>
      <c r="G309" s="250"/>
      <c r="H309" s="236"/>
      <c r="I309" s="130"/>
      <c r="J309" s="235"/>
      <c r="K309" s="236"/>
      <c r="L309" s="130"/>
      <c r="M309" s="235"/>
      <c r="N309" s="236"/>
      <c r="O309" s="129"/>
      <c r="P309" s="246">
        <v>0</v>
      </c>
      <c r="Q309" s="247"/>
      <c r="R309" s="129"/>
      <c r="S309" s="243"/>
      <c r="T309" s="244"/>
      <c r="U309" s="244"/>
      <c r="V309" s="244"/>
      <c r="W309" s="245"/>
      <c r="X309" s="7"/>
      <c r="AX309" s="101"/>
      <c r="AY309" s="101"/>
      <c r="AZ309" s="102">
        <f t="shared" si="27"/>
        <v>0</v>
      </c>
      <c r="BA309" s="101">
        <f t="shared" si="28"/>
        <v>0</v>
      </c>
      <c r="BB309" s="103">
        <f t="shared" si="29"/>
        <v>0</v>
      </c>
      <c r="BC309" s="1">
        <f t="shared" si="30"/>
        <v>0</v>
      </c>
      <c r="BD309" s="1">
        <f t="shared" si="31"/>
        <v>0</v>
      </c>
      <c r="BE309" s="1">
        <f t="shared" si="32"/>
        <v>0</v>
      </c>
    </row>
    <row r="310" spans="2:57" ht="14.4" thickBot="1" x14ac:dyDescent="0.3">
      <c r="B310" s="4"/>
      <c r="C310" s="131"/>
      <c r="D310" s="132"/>
      <c r="E310" s="235"/>
      <c r="F310" s="250"/>
      <c r="G310" s="250"/>
      <c r="H310" s="236"/>
      <c r="I310" s="130"/>
      <c r="J310" s="235"/>
      <c r="K310" s="236"/>
      <c r="L310" s="130"/>
      <c r="M310" s="235"/>
      <c r="N310" s="236"/>
      <c r="O310" s="129"/>
      <c r="P310" s="246">
        <v>0</v>
      </c>
      <c r="Q310" s="247"/>
      <c r="R310" s="129"/>
      <c r="S310" s="243"/>
      <c r="T310" s="244"/>
      <c r="U310" s="244"/>
      <c r="V310" s="244"/>
      <c r="W310" s="245"/>
      <c r="X310" s="7"/>
      <c r="AX310" s="101"/>
      <c r="AY310" s="101"/>
      <c r="AZ310" s="102">
        <f t="shared" si="27"/>
        <v>0</v>
      </c>
      <c r="BA310" s="101">
        <f t="shared" si="28"/>
        <v>0</v>
      </c>
      <c r="BB310" s="103">
        <f t="shared" si="29"/>
        <v>0</v>
      </c>
      <c r="BC310" s="1">
        <f t="shared" si="30"/>
        <v>0</v>
      </c>
      <c r="BD310" s="1">
        <f t="shared" si="31"/>
        <v>0</v>
      </c>
      <c r="BE310" s="1">
        <f t="shared" si="32"/>
        <v>0</v>
      </c>
    </row>
    <row r="311" spans="2:57" ht="14.4" thickBot="1" x14ac:dyDescent="0.3">
      <c r="B311" s="4"/>
      <c r="C311" s="131"/>
      <c r="D311" s="132"/>
      <c r="E311" s="235"/>
      <c r="F311" s="250"/>
      <c r="G311" s="250"/>
      <c r="H311" s="236"/>
      <c r="I311" s="130"/>
      <c r="J311" s="235"/>
      <c r="K311" s="236"/>
      <c r="L311" s="130"/>
      <c r="M311" s="235"/>
      <c r="N311" s="236"/>
      <c r="O311" s="129"/>
      <c r="P311" s="246">
        <v>0</v>
      </c>
      <c r="Q311" s="247"/>
      <c r="R311" s="129"/>
      <c r="S311" s="243"/>
      <c r="T311" s="244"/>
      <c r="U311" s="244"/>
      <c r="V311" s="244"/>
      <c r="W311" s="245"/>
      <c r="X311" s="7"/>
      <c r="AX311" s="101"/>
      <c r="AY311" s="101"/>
      <c r="AZ311" s="102">
        <f t="shared" si="27"/>
        <v>0</v>
      </c>
      <c r="BA311" s="101">
        <f t="shared" si="28"/>
        <v>0</v>
      </c>
      <c r="BB311" s="103">
        <f t="shared" si="29"/>
        <v>0</v>
      </c>
      <c r="BC311" s="1">
        <f t="shared" si="30"/>
        <v>0</v>
      </c>
      <c r="BD311" s="1">
        <f t="shared" si="31"/>
        <v>0</v>
      </c>
      <c r="BE311" s="1">
        <f t="shared" si="32"/>
        <v>0</v>
      </c>
    </row>
    <row r="312" spans="2:57" ht="14.4" thickBot="1" x14ac:dyDescent="0.3">
      <c r="B312" s="4"/>
      <c r="C312" s="131"/>
      <c r="D312" s="132"/>
      <c r="E312" s="235"/>
      <c r="F312" s="250"/>
      <c r="G312" s="250"/>
      <c r="H312" s="236"/>
      <c r="I312" s="130"/>
      <c r="J312" s="235"/>
      <c r="K312" s="236"/>
      <c r="L312" s="130"/>
      <c r="M312" s="235"/>
      <c r="N312" s="236"/>
      <c r="O312" s="129"/>
      <c r="P312" s="246">
        <v>0</v>
      </c>
      <c r="Q312" s="247"/>
      <c r="R312" s="129"/>
      <c r="S312" s="243"/>
      <c r="T312" s="244"/>
      <c r="U312" s="244"/>
      <c r="V312" s="244"/>
      <c r="W312" s="245"/>
      <c r="X312" s="7"/>
      <c r="AX312" s="101"/>
      <c r="AY312" s="101"/>
      <c r="AZ312" s="102">
        <f t="shared" si="27"/>
        <v>0</v>
      </c>
      <c r="BA312" s="101">
        <f t="shared" si="28"/>
        <v>0</v>
      </c>
      <c r="BB312" s="103">
        <f t="shared" si="29"/>
        <v>0</v>
      </c>
      <c r="BC312" s="1">
        <f t="shared" si="30"/>
        <v>0</v>
      </c>
      <c r="BD312" s="1">
        <f t="shared" si="31"/>
        <v>0</v>
      </c>
      <c r="BE312" s="1">
        <f t="shared" si="32"/>
        <v>0</v>
      </c>
    </row>
    <row r="313" spans="2:57" ht="14.4" thickBot="1" x14ac:dyDescent="0.3">
      <c r="B313" s="4"/>
      <c r="C313" s="131"/>
      <c r="D313" s="132"/>
      <c r="E313" s="235"/>
      <c r="F313" s="250"/>
      <c r="G313" s="250"/>
      <c r="H313" s="236"/>
      <c r="I313" s="130"/>
      <c r="J313" s="235"/>
      <c r="K313" s="236"/>
      <c r="L313" s="130"/>
      <c r="M313" s="235"/>
      <c r="N313" s="236"/>
      <c r="O313" s="129"/>
      <c r="P313" s="246">
        <v>0</v>
      </c>
      <c r="Q313" s="247"/>
      <c r="R313" s="129"/>
      <c r="S313" s="243"/>
      <c r="T313" s="244"/>
      <c r="U313" s="244"/>
      <c r="V313" s="244"/>
      <c r="W313" s="245"/>
      <c r="X313" s="7"/>
      <c r="AX313" s="101"/>
      <c r="AY313" s="101"/>
      <c r="AZ313" s="102">
        <f t="shared" si="27"/>
        <v>0</v>
      </c>
      <c r="BA313" s="101">
        <f t="shared" si="28"/>
        <v>0</v>
      </c>
      <c r="BB313" s="103">
        <f t="shared" si="29"/>
        <v>0</v>
      </c>
      <c r="BC313" s="1">
        <f t="shared" si="30"/>
        <v>0</v>
      </c>
      <c r="BD313" s="1">
        <f t="shared" si="31"/>
        <v>0</v>
      </c>
      <c r="BE313" s="1">
        <f t="shared" si="32"/>
        <v>0</v>
      </c>
    </row>
    <row r="314" spans="2:57" ht="14.4" thickBot="1" x14ac:dyDescent="0.3">
      <c r="B314" s="4"/>
      <c r="C314" s="131"/>
      <c r="D314" s="132"/>
      <c r="E314" s="235"/>
      <c r="F314" s="250"/>
      <c r="G314" s="250"/>
      <c r="H314" s="236"/>
      <c r="I314" s="130"/>
      <c r="J314" s="235"/>
      <c r="K314" s="236"/>
      <c r="L314" s="130"/>
      <c r="M314" s="235"/>
      <c r="N314" s="236"/>
      <c r="O314" s="129"/>
      <c r="P314" s="246">
        <v>0</v>
      </c>
      <c r="Q314" s="247"/>
      <c r="R314" s="129"/>
      <c r="S314" s="243"/>
      <c r="T314" s="244"/>
      <c r="U314" s="244"/>
      <c r="V314" s="244"/>
      <c r="W314" s="245"/>
      <c r="X314" s="7"/>
      <c r="AX314" s="101"/>
      <c r="AY314" s="101"/>
      <c r="AZ314" s="102">
        <f t="shared" si="27"/>
        <v>0</v>
      </c>
      <c r="BA314" s="101">
        <f t="shared" si="28"/>
        <v>0</v>
      </c>
      <c r="BB314" s="103">
        <f t="shared" si="29"/>
        <v>0</v>
      </c>
      <c r="BC314" s="1">
        <f t="shared" si="30"/>
        <v>0</v>
      </c>
      <c r="BD314" s="1">
        <f t="shared" si="31"/>
        <v>0</v>
      </c>
      <c r="BE314" s="1">
        <f t="shared" si="32"/>
        <v>0</v>
      </c>
    </row>
    <row r="315" spans="2:57" ht="14.4" thickBot="1" x14ac:dyDescent="0.3">
      <c r="B315" s="4"/>
      <c r="C315" s="131"/>
      <c r="D315" s="132"/>
      <c r="E315" s="235"/>
      <c r="F315" s="250"/>
      <c r="G315" s="250"/>
      <c r="H315" s="236"/>
      <c r="I315" s="130"/>
      <c r="J315" s="235"/>
      <c r="K315" s="236"/>
      <c r="L315" s="130"/>
      <c r="M315" s="235"/>
      <c r="N315" s="236"/>
      <c r="O315" s="129"/>
      <c r="P315" s="246">
        <v>0</v>
      </c>
      <c r="Q315" s="247"/>
      <c r="R315" s="129"/>
      <c r="S315" s="243"/>
      <c r="T315" s="244"/>
      <c r="U315" s="244"/>
      <c r="V315" s="244"/>
      <c r="W315" s="245"/>
      <c r="X315" s="7"/>
      <c r="AX315" s="101"/>
      <c r="AY315" s="101"/>
      <c r="AZ315" s="102">
        <f t="shared" si="27"/>
        <v>0</v>
      </c>
      <c r="BA315" s="101">
        <f t="shared" si="28"/>
        <v>0</v>
      </c>
      <c r="BB315" s="103">
        <f t="shared" si="29"/>
        <v>0</v>
      </c>
      <c r="BC315" s="1">
        <f t="shared" si="30"/>
        <v>0</v>
      </c>
      <c r="BD315" s="1">
        <f t="shared" si="31"/>
        <v>0</v>
      </c>
      <c r="BE315" s="1">
        <f t="shared" si="32"/>
        <v>0</v>
      </c>
    </row>
    <row r="316" spans="2:57" ht="14.4" thickBot="1" x14ac:dyDescent="0.3">
      <c r="B316" s="4"/>
      <c r="C316" s="131"/>
      <c r="D316" s="132"/>
      <c r="E316" s="235"/>
      <c r="F316" s="250"/>
      <c r="G316" s="250"/>
      <c r="H316" s="236"/>
      <c r="I316" s="130"/>
      <c r="J316" s="235"/>
      <c r="K316" s="236"/>
      <c r="L316" s="130"/>
      <c r="M316" s="235"/>
      <c r="N316" s="236"/>
      <c r="O316" s="129"/>
      <c r="P316" s="246">
        <v>0</v>
      </c>
      <c r="Q316" s="247"/>
      <c r="R316" s="129"/>
      <c r="S316" s="243"/>
      <c r="T316" s="244"/>
      <c r="U316" s="244"/>
      <c r="V316" s="244"/>
      <c r="W316" s="245"/>
      <c r="X316" s="7"/>
      <c r="AX316" s="101"/>
      <c r="AY316" s="101"/>
      <c r="AZ316" s="102">
        <f t="shared" si="27"/>
        <v>0</v>
      </c>
      <c r="BA316" s="101">
        <f t="shared" si="28"/>
        <v>0</v>
      </c>
      <c r="BB316" s="103">
        <f t="shared" si="29"/>
        <v>0</v>
      </c>
      <c r="BC316" s="1">
        <f t="shared" si="30"/>
        <v>0</v>
      </c>
      <c r="BD316" s="1">
        <f t="shared" si="31"/>
        <v>0</v>
      </c>
      <c r="BE316" s="1">
        <f t="shared" si="32"/>
        <v>0</v>
      </c>
    </row>
    <row r="317" spans="2:57" ht="14.4" thickBot="1" x14ac:dyDescent="0.3">
      <c r="B317" s="4"/>
      <c r="C317" s="131"/>
      <c r="D317" s="132"/>
      <c r="E317" s="235"/>
      <c r="F317" s="250"/>
      <c r="G317" s="250"/>
      <c r="H317" s="236"/>
      <c r="I317" s="130"/>
      <c r="J317" s="235"/>
      <c r="K317" s="236"/>
      <c r="L317" s="130"/>
      <c r="M317" s="235"/>
      <c r="N317" s="236"/>
      <c r="O317" s="129"/>
      <c r="P317" s="246">
        <v>0</v>
      </c>
      <c r="Q317" s="247"/>
      <c r="R317" s="129"/>
      <c r="S317" s="243"/>
      <c r="T317" s="244"/>
      <c r="U317" s="244"/>
      <c r="V317" s="244"/>
      <c r="W317" s="245"/>
      <c r="X317" s="7"/>
      <c r="AX317" s="101"/>
      <c r="AY317" s="101"/>
      <c r="AZ317" s="102">
        <f t="shared" si="27"/>
        <v>0</v>
      </c>
      <c r="BA317" s="101">
        <f t="shared" si="28"/>
        <v>0</v>
      </c>
      <c r="BB317" s="103">
        <f t="shared" si="29"/>
        <v>0</v>
      </c>
      <c r="BC317" s="1">
        <f t="shared" si="30"/>
        <v>0</v>
      </c>
      <c r="BD317" s="1">
        <f t="shared" si="31"/>
        <v>0</v>
      </c>
      <c r="BE317" s="1">
        <f t="shared" si="32"/>
        <v>0</v>
      </c>
    </row>
    <row r="318" spans="2:57" ht="14.4" thickBot="1" x14ac:dyDescent="0.3">
      <c r="B318" s="4"/>
      <c r="C318" s="131"/>
      <c r="D318" s="132"/>
      <c r="E318" s="235"/>
      <c r="F318" s="250"/>
      <c r="G318" s="250"/>
      <c r="H318" s="236"/>
      <c r="I318" s="130"/>
      <c r="J318" s="235"/>
      <c r="K318" s="236"/>
      <c r="L318" s="130"/>
      <c r="M318" s="235"/>
      <c r="N318" s="236"/>
      <c r="O318" s="129"/>
      <c r="P318" s="246">
        <v>0</v>
      </c>
      <c r="Q318" s="247"/>
      <c r="R318" s="129"/>
      <c r="S318" s="243"/>
      <c r="T318" s="244"/>
      <c r="U318" s="244"/>
      <c r="V318" s="244"/>
      <c r="W318" s="245"/>
      <c r="X318" s="7"/>
      <c r="AX318" s="101"/>
      <c r="AY318" s="101"/>
      <c r="AZ318" s="102">
        <f t="shared" si="27"/>
        <v>0</v>
      </c>
      <c r="BA318" s="101">
        <f t="shared" si="28"/>
        <v>0</v>
      </c>
      <c r="BB318" s="103">
        <f t="shared" si="29"/>
        <v>0</v>
      </c>
      <c r="BC318" s="1">
        <f t="shared" si="30"/>
        <v>0</v>
      </c>
      <c r="BD318" s="1">
        <f t="shared" si="31"/>
        <v>0</v>
      </c>
      <c r="BE318" s="1">
        <f t="shared" si="32"/>
        <v>0</v>
      </c>
    </row>
    <row r="319" spans="2:57" ht="14.4" thickBot="1" x14ac:dyDescent="0.3">
      <c r="B319" s="4"/>
      <c r="C319" s="131"/>
      <c r="D319" s="132"/>
      <c r="E319" s="235"/>
      <c r="F319" s="250"/>
      <c r="G319" s="250"/>
      <c r="H319" s="236"/>
      <c r="I319" s="130"/>
      <c r="J319" s="235"/>
      <c r="K319" s="236"/>
      <c r="L319" s="130"/>
      <c r="M319" s="235"/>
      <c r="N319" s="236"/>
      <c r="O319" s="129"/>
      <c r="P319" s="246">
        <v>0</v>
      </c>
      <c r="Q319" s="247"/>
      <c r="R319" s="129"/>
      <c r="S319" s="243"/>
      <c r="T319" s="244"/>
      <c r="U319" s="244"/>
      <c r="V319" s="244"/>
      <c r="W319" s="245"/>
      <c r="X319" s="7"/>
      <c r="AX319" s="101"/>
      <c r="AY319" s="101"/>
      <c r="AZ319" s="102">
        <f t="shared" si="27"/>
        <v>0</v>
      </c>
      <c r="BA319" s="101">
        <f t="shared" si="28"/>
        <v>0</v>
      </c>
      <c r="BB319" s="103">
        <f t="shared" si="29"/>
        <v>0</v>
      </c>
      <c r="BC319" s="1">
        <f t="shared" si="30"/>
        <v>0</v>
      </c>
      <c r="BD319" s="1">
        <f t="shared" si="31"/>
        <v>0</v>
      </c>
      <c r="BE319" s="1">
        <f t="shared" si="32"/>
        <v>0</v>
      </c>
    </row>
    <row r="320" spans="2:57" ht="14.4" thickBot="1" x14ac:dyDescent="0.3">
      <c r="B320" s="4"/>
      <c r="C320" s="131"/>
      <c r="D320" s="132"/>
      <c r="E320" s="235"/>
      <c r="F320" s="250"/>
      <c r="G320" s="250"/>
      <c r="H320" s="236"/>
      <c r="I320" s="130"/>
      <c r="J320" s="235"/>
      <c r="K320" s="236"/>
      <c r="L320" s="130"/>
      <c r="M320" s="235"/>
      <c r="N320" s="236"/>
      <c r="O320" s="129"/>
      <c r="P320" s="246">
        <v>0</v>
      </c>
      <c r="Q320" s="247"/>
      <c r="R320" s="129"/>
      <c r="S320" s="243"/>
      <c r="T320" s="244"/>
      <c r="U320" s="244"/>
      <c r="V320" s="244"/>
      <c r="W320" s="245"/>
      <c r="X320" s="7"/>
      <c r="AX320" s="101"/>
      <c r="AY320" s="101"/>
      <c r="AZ320" s="102">
        <f t="shared" si="27"/>
        <v>0</v>
      </c>
      <c r="BA320" s="101">
        <f t="shared" si="28"/>
        <v>0</v>
      </c>
      <c r="BB320" s="103">
        <f t="shared" si="29"/>
        <v>0</v>
      </c>
      <c r="BC320" s="1">
        <f t="shared" si="30"/>
        <v>0</v>
      </c>
      <c r="BD320" s="1">
        <f t="shared" si="31"/>
        <v>0</v>
      </c>
      <c r="BE320" s="1">
        <f t="shared" si="32"/>
        <v>0</v>
      </c>
    </row>
    <row r="321" spans="2:57" ht="14.4" thickBot="1" x14ac:dyDescent="0.3">
      <c r="B321" s="4"/>
      <c r="C321" s="131"/>
      <c r="D321" s="132"/>
      <c r="E321" s="235"/>
      <c r="F321" s="250"/>
      <c r="G321" s="250"/>
      <c r="H321" s="236"/>
      <c r="I321" s="130"/>
      <c r="J321" s="235"/>
      <c r="K321" s="236"/>
      <c r="L321" s="130"/>
      <c r="M321" s="235"/>
      <c r="N321" s="236"/>
      <c r="O321" s="129"/>
      <c r="P321" s="246">
        <v>0</v>
      </c>
      <c r="Q321" s="247"/>
      <c r="R321" s="129"/>
      <c r="S321" s="243"/>
      <c r="T321" s="244"/>
      <c r="U321" s="244"/>
      <c r="V321" s="244"/>
      <c r="W321" s="245"/>
      <c r="X321" s="7"/>
      <c r="AX321" s="101"/>
      <c r="AY321" s="101"/>
      <c r="AZ321" s="102">
        <f t="shared" si="27"/>
        <v>0</v>
      </c>
      <c r="BA321" s="101">
        <f t="shared" si="28"/>
        <v>0</v>
      </c>
      <c r="BB321" s="103">
        <f t="shared" si="29"/>
        <v>0</v>
      </c>
      <c r="BC321" s="1">
        <f t="shared" si="30"/>
        <v>0</v>
      </c>
      <c r="BD321" s="1">
        <f t="shared" si="31"/>
        <v>0</v>
      </c>
      <c r="BE321" s="1">
        <f t="shared" si="32"/>
        <v>0</v>
      </c>
    </row>
    <row r="322" spans="2:57" ht="14.4" thickBot="1" x14ac:dyDescent="0.3">
      <c r="B322" s="4"/>
      <c r="C322" s="131"/>
      <c r="D322" s="132"/>
      <c r="E322" s="235"/>
      <c r="F322" s="250"/>
      <c r="G322" s="250"/>
      <c r="H322" s="236"/>
      <c r="I322" s="130"/>
      <c r="J322" s="235"/>
      <c r="K322" s="236"/>
      <c r="L322" s="130"/>
      <c r="M322" s="235"/>
      <c r="N322" s="236"/>
      <c r="O322" s="129"/>
      <c r="P322" s="246">
        <v>0</v>
      </c>
      <c r="Q322" s="247"/>
      <c r="R322" s="129"/>
      <c r="S322" s="243"/>
      <c r="T322" s="244"/>
      <c r="U322" s="244"/>
      <c r="V322" s="244"/>
      <c r="W322" s="245"/>
      <c r="X322" s="7"/>
      <c r="AX322" s="101"/>
      <c r="AY322" s="101"/>
      <c r="AZ322" s="102">
        <f t="shared" si="27"/>
        <v>0</v>
      </c>
      <c r="BA322" s="101">
        <f t="shared" si="28"/>
        <v>0</v>
      </c>
      <c r="BB322" s="103">
        <f t="shared" si="29"/>
        <v>0</v>
      </c>
      <c r="BC322" s="1">
        <f t="shared" si="30"/>
        <v>0</v>
      </c>
      <c r="BD322" s="1">
        <f t="shared" si="31"/>
        <v>0</v>
      </c>
      <c r="BE322" s="1">
        <f t="shared" si="32"/>
        <v>0</v>
      </c>
    </row>
    <row r="323" spans="2:57" ht="14.4" thickBot="1" x14ac:dyDescent="0.3">
      <c r="B323" s="4"/>
      <c r="C323" s="131"/>
      <c r="D323" s="132"/>
      <c r="E323" s="235"/>
      <c r="F323" s="250"/>
      <c r="G323" s="250"/>
      <c r="H323" s="236"/>
      <c r="I323" s="130"/>
      <c r="J323" s="235"/>
      <c r="K323" s="236"/>
      <c r="L323" s="130"/>
      <c r="M323" s="235"/>
      <c r="N323" s="236"/>
      <c r="O323" s="129"/>
      <c r="P323" s="246">
        <v>0</v>
      </c>
      <c r="Q323" s="247"/>
      <c r="R323" s="129"/>
      <c r="S323" s="243"/>
      <c r="T323" s="244"/>
      <c r="U323" s="244"/>
      <c r="V323" s="244"/>
      <c r="W323" s="245"/>
      <c r="X323" s="7"/>
      <c r="AX323" s="101"/>
      <c r="AY323" s="101"/>
      <c r="AZ323" s="102">
        <f t="shared" si="27"/>
        <v>0</v>
      </c>
      <c r="BA323" s="101">
        <f t="shared" si="28"/>
        <v>0</v>
      </c>
      <c r="BB323" s="103">
        <f t="shared" si="29"/>
        <v>0</v>
      </c>
      <c r="BC323" s="1">
        <f t="shared" si="30"/>
        <v>0</v>
      </c>
      <c r="BD323" s="1">
        <f t="shared" si="31"/>
        <v>0</v>
      </c>
      <c r="BE323" s="1">
        <f t="shared" si="32"/>
        <v>0</v>
      </c>
    </row>
    <row r="324" spans="2:57" ht="14.4" thickBot="1" x14ac:dyDescent="0.3">
      <c r="B324" s="4"/>
      <c r="C324" s="131"/>
      <c r="D324" s="132"/>
      <c r="E324" s="235"/>
      <c r="F324" s="250"/>
      <c r="G324" s="250"/>
      <c r="H324" s="236"/>
      <c r="I324" s="130"/>
      <c r="J324" s="235"/>
      <c r="K324" s="236"/>
      <c r="L324" s="130"/>
      <c r="M324" s="235"/>
      <c r="N324" s="236"/>
      <c r="O324" s="129"/>
      <c r="P324" s="246">
        <v>0</v>
      </c>
      <c r="Q324" s="247"/>
      <c r="R324" s="129"/>
      <c r="S324" s="243"/>
      <c r="T324" s="244"/>
      <c r="U324" s="244"/>
      <c r="V324" s="244"/>
      <c r="W324" s="245"/>
      <c r="X324" s="7"/>
      <c r="AX324" s="101"/>
      <c r="AY324" s="101"/>
      <c r="AZ324" s="102">
        <f t="shared" si="27"/>
        <v>0</v>
      </c>
      <c r="BA324" s="101">
        <f t="shared" si="28"/>
        <v>0</v>
      </c>
      <c r="BB324" s="103">
        <f t="shared" si="29"/>
        <v>0</v>
      </c>
      <c r="BC324" s="1">
        <f t="shared" si="30"/>
        <v>0</v>
      </c>
      <c r="BD324" s="1">
        <f t="shared" si="31"/>
        <v>0</v>
      </c>
      <c r="BE324" s="1">
        <f t="shared" si="32"/>
        <v>0</v>
      </c>
    </row>
    <row r="325" spans="2:57" ht="14.4" thickBot="1" x14ac:dyDescent="0.3">
      <c r="B325" s="4"/>
      <c r="C325" s="131"/>
      <c r="D325" s="132"/>
      <c r="E325" s="235"/>
      <c r="F325" s="250"/>
      <c r="G325" s="250"/>
      <c r="H325" s="236"/>
      <c r="I325" s="130"/>
      <c r="J325" s="235"/>
      <c r="K325" s="236"/>
      <c r="L325" s="130"/>
      <c r="M325" s="235"/>
      <c r="N325" s="236"/>
      <c r="O325" s="129"/>
      <c r="P325" s="246">
        <v>0</v>
      </c>
      <c r="Q325" s="247"/>
      <c r="R325" s="129"/>
      <c r="S325" s="243"/>
      <c r="T325" s="244"/>
      <c r="U325" s="244"/>
      <c r="V325" s="244"/>
      <c r="W325" s="245"/>
      <c r="X325" s="7"/>
      <c r="AX325" s="101"/>
      <c r="AY325" s="101"/>
      <c r="AZ325" s="102">
        <f t="shared" si="27"/>
        <v>0</v>
      </c>
      <c r="BA325" s="101">
        <f t="shared" si="28"/>
        <v>0</v>
      </c>
      <c r="BB325" s="103">
        <f t="shared" si="29"/>
        <v>0</v>
      </c>
      <c r="BC325" s="1">
        <f t="shared" si="30"/>
        <v>0</v>
      </c>
      <c r="BD325" s="1">
        <f t="shared" si="31"/>
        <v>0</v>
      </c>
      <c r="BE325" s="1">
        <f t="shared" si="32"/>
        <v>0</v>
      </c>
    </row>
    <row r="326" spans="2:57" ht="14.4" thickBot="1" x14ac:dyDescent="0.3">
      <c r="B326" s="4"/>
      <c r="C326" s="131"/>
      <c r="D326" s="132"/>
      <c r="E326" s="235"/>
      <c r="F326" s="250"/>
      <c r="G326" s="250"/>
      <c r="H326" s="236"/>
      <c r="I326" s="130"/>
      <c r="J326" s="235"/>
      <c r="K326" s="236"/>
      <c r="L326" s="130"/>
      <c r="M326" s="235"/>
      <c r="N326" s="236"/>
      <c r="O326" s="129"/>
      <c r="P326" s="246">
        <v>0</v>
      </c>
      <c r="Q326" s="247"/>
      <c r="R326" s="129"/>
      <c r="S326" s="243"/>
      <c r="T326" s="244"/>
      <c r="U326" s="244"/>
      <c r="V326" s="244"/>
      <c r="W326" s="245"/>
      <c r="X326" s="7"/>
      <c r="AX326" s="101"/>
      <c r="AY326" s="101"/>
      <c r="AZ326" s="102">
        <f t="shared" si="27"/>
        <v>0</v>
      </c>
      <c r="BA326" s="101">
        <f t="shared" si="28"/>
        <v>0</v>
      </c>
      <c r="BB326" s="103">
        <f t="shared" si="29"/>
        <v>0</v>
      </c>
      <c r="BC326" s="1">
        <f t="shared" si="30"/>
        <v>0</v>
      </c>
      <c r="BD326" s="1">
        <f t="shared" si="31"/>
        <v>0</v>
      </c>
      <c r="BE326" s="1">
        <f t="shared" si="32"/>
        <v>0</v>
      </c>
    </row>
    <row r="327" spans="2:57" ht="14.4" thickBot="1" x14ac:dyDescent="0.3">
      <c r="B327" s="4"/>
      <c r="C327" s="131"/>
      <c r="D327" s="132"/>
      <c r="E327" s="235"/>
      <c r="F327" s="250"/>
      <c r="G327" s="250"/>
      <c r="H327" s="236"/>
      <c r="I327" s="130"/>
      <c r="J327" s="235"/>
      <c r="K327" s="236"/>
      <c r="L327" s="130"/>
      <c r="M327" s="235"/>
      <c r="N327" s="236"/>
      <c r="O327" s="129"/>
      <c r="P327" s="246">
        <v>0</v>
      </c>
      <c r="Q327" s="247"/>
      <c r="R327" s="129"/>
      <c r="S327" s="243"/>
      <c r="T327" s="244"/>
      <c r="U327" s="244"/>
      <c r="V327" s="244"/>
      <c r="W327" s="245"/>
      <c r="X327" s="7"/>
      <c r="AX327" s="101"/>
      <c r="AY327" s="101"/>
      <c r="AZ327" s="102">
        <f t="shared" si="27"/>
        <v>0</v>
      </c>
      <c r="BA327" s="101">
        <f t="shared" si="28"/>
        <v>0</v>
      </c>
      <c r="BB327" s="103">
        <f t="shared" si="29"/>
        <v>0</v>
      </c>
      <c r="BC327" s="1">
        <f t="shared" si="30"/>
        <v>0</v>
      </c>
      <c r="BD327" s="1">
        <f t="shared" si="31"/>
        <v>0</v>
      </c>
      <c r="BE327" s="1">
        <f t="shared" si="32"/>
        <v>0</v>
      </c>
    </row>
    <row r="328" spans="2:57" ht="14.4" thickBot="1" x14ac:dyDescent="0.3">
      <c r="B328" s="4"/>
      <c r="C328" s="131"/>
      <c r="D328" s="132"/>
      <c r="E328" s="235"/>
      <c r="F328" s="250"/>
      <c r="G328" s="250"/>
      <c r="H328" s="236"/>
      <c r="I328" s="130"/>
      <c r="J328" s="235"/>
      <c r="K328" s="236"/>
      <c r="L328" s="130"/>
      <c r="M328" s="235"/>
      <c r="N328" s="236"/>
      <c r="O328" s="129"/>
      <c r="P328" s="246">
        <v>0</v>
      </c>
      <c r="Q328" s="247"/>
      <c r="R328" s="129"/>
      <c r="S328" s="243"/>
      <c r="T328" s="244"/>
      <c r="U328" s="244"/>
      <c r="V328" s="244"/>
      <c r="W328" s="245"/>
      <c r="X328" s="7"/>
      <c r="AX328" s="101"/>
      <c r="AY328" s="101"/>
      <c r="AZ328" s="102">
        <f t="shared" ref="AZ328:AZ371" si="33">+C328</f>
        <v>0</v>
      </c>
      <c r="BA328" s="101">
        <f t="shared" ref="BA328:BA371" si="34">+J328</f>
        <v>0</v>
      </c>
      <c r="BB328" s="103">
        <f t="shared" ref="BB328:BB371" si="35">+P328</f>
        <v>0</v>
      </c>
      <c r="BC328" s="1">
        <f t="shared" ref="BC328:BC371" si="36">SUMIFS($BB$71:$BB$371,$AZ$71:$AZ$371,$AX328,$BA$71:$BA$371,"Despesas")</f>
        <v>0</v>
      </c>
      <c r="BD328" s="1">
        <f t="shared" ref="BD328:BD371" si="37">SUMIFS($BB$71:$BB$371,$AZ$71:$AZ$371,$AX328,$BA$71:$BA$371,"Dívidas")</f>
        <v>0</v>
      </c>
      <c r="BE328" s="1">
        <f t="shared" ref="BE328:BE371" si="38">SUMIFS($BB$71:$BB$371,$AZ$71:$AZ$371,$AX328,$BA$71:$BA$371,"Investimentos")</f>
        <v>0</v>
      </c>
    </row>
    <row r="329" spans="2:57" ht="14.4" thickBot="1" x14ac:dyDescent="0.3">
      <c r="B329" s="4"/>
      <c r="C329" s="131"/>
      <c r="D329" s="132"/>
      <c r="E329" s="235"/>
      <c r="F329" s="250"/>
      <c r="G329" s="250"/>
      <c r="H329" s="236"/>
      <c r="I329" s="130"/>
      <c r="J329" s="235"/>
      <c r="K329" s="236"/>
      <c r="L329" s="130"/>
      <c r="M329" s="235"/>
      <c r="N329" s="236"/>
      <c r="O329" s="129"/>
      <c r="P329" s="246">
        <v>0</v>
      </c>
      <c r="Q329" s="247"/>
      <c r="R329" s="129"/>
      <c r="S329" s="243"/>
      <c r="T329" s="244"/>
      <c r="U329" s="244"/>
      <c r="V329" s="244"/>
      <c r="W329" s="245"/>
      <c r="X329" s="7"/>
      <c r="AX329" s="101"/>
      <c r="AY329" s="101"/>
      <c r="AZ329" s="102">
        <f t="shared" si="33"/>
        <v>0</v>
      </c>
      <c r="BA329" s="101">
        <f t="shared" si="34"/>
        <v>0</v>
      </c>
      <c r="BB329" s="103">
        <f t="shared" si="35"/>
        <v>0</v>
      </c>
      <c r="BC329" s="1">
        <f t="shared" si="36"/>
        <v>0</v>
      </c>
      <c r="BD329" s="1">
        <f t="shared" si="37"/>
        <v>0</v>
      </c>
      <c r="BE329" s="1">
        <f t="shared" si="38"/>
        <v>0</v>
      </c>
    </row>
    <row r="330" spans="2:57" ht="14.4" thickBot="1" x14ac:dyDescent="0.3">
      <c r="B330" s="4"/>
      <c r="C330" s="131"/>
      <c r="D330" s="132"/>
      <c r="E330" s="235"/>
      <c r="F330" s="250"/>
      <c r="G330" s="250"/>
      <c r="H330" s="236"/>
      <c r="I330" s="130"/>
      <c r="J330" s="235"/>
      <c r="K330" s="236"/>
      <c r="L330" s="130"/>
      <c r="M330" s="235"/>
      <c r="N330" s="236"/>
      <c r="O330" s="129"/>
      <c r="P330" s="246">
        <v>0</v>
      </c>
      <c r="Q330" s="247"/>
      <c r="R330" s="129"/>
      <c r="S330" s="243"/>
      <c r="T330" s="244"/>
      <c r="U330" s="244"/>
      <c r="V330" s="244"/>
      <c r="W330" s="245"/>
      <c r="X330" s="7"/>
      <c r="AX330" s="101"/>
      <c r="AY330" s="101"/>
      <c r="AZ330" s="102">
        <f t="shared" si="33"/>
        <v>0</v>
      </c>
      <c r="BA330" s="101">
        <f t="shared" si="34"/>
        <v>0</v>
      </c>
      <c r="BB330" s="103">
        <f t="shared" si="35"/>
        <v>0</v>
      </c>
      <c r="BC330" s="1">
        <f t="shared" si="36"/>
        <v>0</v>
      </c>
      <c r="BD330" s="1">
        <f t="shared" si="37"/>
        <v>0</v>
      </c>
      <c r="BE330" s="1">
        <f t="shared" si="38"/>
        <v>0</v>
      </c>
    </row>
    <row r="331" spans="2:57" ht="14.4" thickBot="1" x14ac:dyDescent="0.3">
      <c r="B331" s="4"/>
      <c r="C331" s="131"/>
      <c r="D331" s="132"/>
      <c r="E331" s="235"/>
      <c r="F331" s="250"/>
      <c r="G331" s="250"/>
      <c r="H331" s="236"/>
      <c r="I331" s="130"/>
      <c r="J331" s="235"/>
      <c r="K331" s="236"/>
      <c r="L331" s="130"/>
      <c r="M331" s="235"/>
      <c r="N331" s="236"/>
      <c r="O331" s="129"/>
      <c r="P331" s="246">
        <v>0</v>
      </c>
      <c r="Q331" s="247"/>
      <c r="R331" s="129"/>
      <c r="S331" s="243"/>
      <c r="T331" s="244"/>
      <c r="U331" s="244"/>
      <c r="V331" s="244"/>
      <c r="W331" s="245"/>
      <c r="X331" s="7"/>
      <c r="AX331" s="101"/>
      <c r="AY331" s="101"/>
      <c r="AZ331" s="102">
        <f t="shared" si="33"/>
        <v>0</v>
      </c>
      <c r="BA331" s="101">
        <f t="shared" si="34"/>
        <v>0</v>
      </c>
      <c r="BB331" s="103">
        <f t="shared" si="35"/>
        <v>0</v>
      </c>
      <c r="BC331" s="1">
        <f t="shared" si="36"/>
        <v>0</v>
      </c>
      <c r="BD331" s="1">
        <f t="shared" si="37"/>
        <v>0</v>
      </c>
      <c r="BE331" s="1">
        <f t="shared" si="38"/>
        <v>0</v>
      </c>
    </row>
    <row r="332" spans="2:57" ht="14.4" thickBot="1" x14ac:dyDescent="0.3">
      <c r="B332" s="4"/>
      <c r="C332" s="131"/>
      <c r="D332" s="132"/>
      <c r="E332" s="235"/>
      <c r="F332" s="250"/>
      <c r="G332" s="250"/>
      <c r="H332" s="236"/>
      <c r="I332" s="130"/>
      <c r="J332" s="235"/>
      <c r="K332" s="236"/>
      <c r="L332" s="130"/>
      <c r="M332" s="235"/>
      <c r="N332" s="236"/>
      <c r="O332" s="129"/>
      <c r="P332" s="246">
        <v>0</v>
      </c>
      <c r="Q332" s="247"/>
      <c r="R332" s="129"/>
      <c r="S332" s="243"/>
      <c r="T332" s="244"/>
      <c r="U332" s="244"/>
      <c r="V332" s="244"/>
      <c r="W332" s="245"/>
      <c r="X332" s="7"/>
      <c r="AX332" s="101"/>
      <c r="AY332" s="101"/>
      <c r="AZ332" s="102">
        <f t="shared" si="33"/>
        <v>0</v>
      </c>
      <c r="BA332" s="101">
        <f t="shared" si="34"/>
        <v>0</v>
      </c>
      <c r="BB332" s="103">
        <f t="shared" si="35"/>
        <v>0</v>
      </c>
      <c r="BC332" s="1">
        <f t="shared" si="36"/>
        <v>0</v>
      </c>
      <c r="BD332" s="1">
        <f t="shared" si="37"/>
        <v>0</v>
      </c>
      <c r="BE332" s="1">
        <f t="shared" si="38"/>
        <v>0</v>
      </c>
    </row>
    <row r="333" spans="2:57" ht="14.4" thickBot="1" x14ac:dyDescent="0.3">
      <c r="B333" s="4"/>
      <c r="C333" s="131"/>
      <c r="D333" s="132"/>
      <c r="E333" s="235"/>
      <c r="F333" s="250"/>
      <c r="G333" s="250"/>
      <c r="H333" s="236"/>
      <c r="I333" s="130"/>
      <c r="J333" s="235"/>
      <c r="K333" s="236"/>
      <c r="L333" s="130"/>
      <c r="M333" s="235"/>
      <c r="N333" s="236"/>
      <c r="O333" s="129"/>
      <c r="P333" s="246">
        <v>0</v>
      </c>
      <c r="Q333" s="247"/>
      <c r="R333" s="129"/>
      <c r="S333" s="243"/>
      <c r="T333" s="244"/>
      <c r="U333" s="244"/>
      <c r="V333" s="244"/>
      <c r="W333" s="245"/>
      <c r="X333" s="7"/>
      <c r="AX333" s="101"/>
      <c r="AY333" s="101"/>
      <c r="AZ333" s="102">
        <f t="shared" si="33"/>
        <v>0</v>
      </c>
      <c r="BA333" s="101">
        <f t="shared" si="34"/>
        <v>0</v>
      </c>
      <c r="BB333" s="103">
        <f t="shared" si="35"/>
        <v>0</v>
      </c>
      <c r="BC333" s="1">
        <f t="shared" si="36"/>
        <v>0</v>
      </c>
      <c r="BD333" s="1">
        <f t="shared" si="37"/>
        <v>0</v>
      </c>
      <c r="BE333" s="1">
        <f t="shared" si="38"/>
        <v>0</v>
      </c>
    </row>
    <row r="334" spans="2:57" ht="14.4" thickBot="1" x14ac:dyDescent="0.3">
      <c r="B334" s="4"/>
      <c r="C334" s="131"/>
      <c r="D334" s="132"/>
      <c r="E334" s="235"/>
      <c r="F334" s="250"/>
      <c r="G334" s="250"/>
      <c r="H334" s="236"/>
      <c r="I334" s="130"/>
      <c r="J334" s="235"/>
      <c r="K334" s="236"/>
      <c r="L334" s="130"/>
      <c r="M334" s="235"/>
      <c r="N334" s="236"/>
      <c r="O334" s="129"/>
      <c r="P334" s="246">
        <v>0</v>
      </c>
      <c r="Q334" s="247"/>
      <c r="R334" s="129"/>
      <c r="S334" s="243"/>
      <c r="T334" s="244"/>
      <c r="U334" s="244"/>
      <c r="V334" s="244"/>
      <c r="W334" s="245"/>
      <c r="X334" s="7"/>
      <c r="AX334" s="101"/>
      <c r="AY334" s="101"/>
      <c r="AZ334" s="102">
        <f t="shared" si="33"/>
        <v>0</v>
      </c>
      <c r="BA334" s="101">
        <f t="shared" si="34"/>
        <v>0</v>
      </c>
      <c r="BB334" s="103">
        <f t="shared" si="35"/>
        <v>0</v>
      </c>
      <c r="BC334" s="1">
        <f t="shared" si="36"/>
        <v>0</v>
      </c>
      <c r="BD334" s="1">
        <f t="shared" si="37"/>
        <v>0</v>
      </c>
      <c r="BE334" s="1">
        <f t="shared" si="38"/>
        <v>0</v>
      </c>
    </row>
    <row r="335" spans="2:57" ht="14.4" thickBot="1" x14ac:dyDescent="0.3">
      <c r="B335" s="4"/>
      <c r="C335" s="131"/>
      <c r="D335" s="132"/>
      <c r="E335" s="235"/>
      <c r="F335" s="250"/>
      <c r="G335" s="250"/>
      <c r="H335" s="236"/>
      <c r="I335" s="130"/>
      <c r="J335" s="235"/>
      <c r="K335" s="236"/>
      <c r="L335" s="130"/>
      <c r="M335" s="235"/>
      <c r="N335" s="236"/>
      <c r="O335" s="129"/>
      <c r="P335" s="246">
        <v>0</v>
      </c>
      <c r="Q335" s="247"/>
      <c r="R335" s="129"/>
      <c r="S335" s="243"/>
      <c r="T335" s="244"/>
      <c r="U335" s="244"/>
      <c r="V335" s="244"/>
      <c r="W335" s="245"/>
      <c r="X335" s="7"/>
      <c r="AX335" s="101"/>
      <c r="AY335" s="101"/>
      <c r="AZ335" s="102">
        <f t="shared" si="33"/>
        <v>0</v>
      </c>
      <c r="BA335" s="101">
        <f t="shared" si="34"/>
        <v>0</v>
      </c>
      <c r="BB335" s="103">
        <f t="shared" si="35"/>
        <v>0</v>
      </c>
      <c r="BC335" s="1">
        <f t="shared" si="36"/>
        <v>0</v>
      </c>
      <c r="BD335" s="1">
        <f t="shared" si="37"/>
        <v>0</v>
      </c>
      <c r="BE335" s="1">
        <f t="shared" si="38"/>
        <v>0</v>
      </c>
    </row>
    <row r="336" spans="2:57" ht="14.4" thickBot="1" x14ac:dyDescent="0.3">
      <c r="B336" s="4"/>
      <c r="C336" s="131"/>
      <c r="D336" s="132"/>
      <c r="E336" s="235"/>
      <c r="F336" s="250"/>
      <c r="G336" s="250"/>
      <c r="H336" s="236"/>
      <c r="I336" s="130"/>
      <c r="J336" s="235"/>
      <c r="K336" s="236"/>
      <c r="L336" s="130"/>
      <c r="M336" s="235"/>
      <c r="N336" s="236"/>
      <c r="O336" s="129"/>
      <c r="P336" s="246">
        <v>0</v>
      </c>
      <c r="Q336" s="247"/>
      <c r="R336" s="129"/>
      <c r="S336" s="243"/>
      <c r="T336" s="244"/>
      <c r="U336" s="244"/>
      <c r="V336" s="244"/>
      <c r="W336" s="245"/>
      <c r="X336" s="7"/>
      <c r="AX336" s="101"/>
      <c r="AY336" s="101"/>
      <c r="AZ336" s="102">
        <f t="shared" si="33"/>
        <v>0</v>
      </c>
      <c r="BA336" s="101">
        <f t="shared" si="34"/>
        <v>0</v>
      </c>
      <c r="BB336" s="103">
        <f t="shared" si="35"/>
        <v>0</v>
      </c>
      <c r="BC336" s="1">
        <f t="shared" si="36"/>
        <v>0</v>
      </c>
      <c r="BD336" s="1">
        <f t="shared" si="37"/>
        <v>0</v>
      </c>
      <c r="BE336" s="1">
        <f t="shared" si="38"/>
        <v>0</v>
      </c>
    </row>
    <row r="337" spans="2:57" ht="14.4" thickBot="1" x14ac:dyDescent="0.3">
      <c r="B337" s="4"/>
      <c r="C337" s="131"/>
      <c r="D337" s="132"/>
      <c r="E337" s="235"/>
      <c r="F337" s="250"/>
      <c r="G337" s="250"/>
      <c r="H337" s="236"/>
      <c r="I337" s="130"/>
      <c r="J337" s="235"/>
      <c r="K337" s="236"/>
      <c r="L337" s="130"/>
      <c r="M337" s="235"/>
      <c r="N337" s="236"/>
      <c r="O337" s="129"/>
      <c r="P337" s="246">
        <v>0</v>
      </c>
      <c r="Q337" s="247"/>
      <c r="R337" s="129"/>
      <c r="S337" s="243"/>
      <c r="T337" s="244"/>
      <c r="U337" s="244"/>
      <c r="V337" s="244"/>
      <c r="W337" s="245"/>
      <c r="X337" s="7"/>
      <c r="AX337" s="101"/>
      <c r="AY337" s="101"/>
      <c r="AZ337" s="102">
        <f t="shared" si="33"/>
        <v>0</v>
      </c>
      <c r="BA337" s="101">
        <f t="shared" si="34"/>
        <v>0</v>
      </c>
      <c r="BB337" s="103">
        <f t="shared" si="35"/>
        <v>0</v>
      </c>
      <c r="BC337" s="1">
        <f t="shared" si="36"/>
        <v>0</v>
      </c>
      <c r="BD337" s="1">
        <f t="shared" si="37"/>
        <v>0</v>
      </c>
      <c r="BE337" s="1">
        <f t="shared" si="38"/>
        <v>0</v>
      </c>
    </row>
    <row r="338" spans="2:57" ht="14.4" thickBot="1" x14ac:dyDescent="0.3">
      <c r="B338" s="4"/>
      <c r="C338" s="131"/>
      <c r="D338" s="132"/>
      <c r="E338" s="235"/>
      <c r="F338" s="250"/>
      <c r="G338" s="250"/>
      <c r="H338" s="236"/>
      <c r="I338" s="130"/>
      <c r="J338" s="235"/>
      <c r="K338" s="236"/>
      <c r="L338" s="130"/>
      <c r="M338" s="235"/>
      <c r="N338" s="236"/>
      <c r="O338" s="129"/>
      <c r="P338" s="246">
        <v>0</v>
      </c>
      <c r="Q338" s="247"/>
      <c r="R338" s="129"/>
      <c r="S338" s="243"/>
      <c r="T338" s="244"/>
      <c r="U338" s="244"/>
      <c r="V338" s="244"/>
      <c r="W338" s="245"/>
      <c r="X338" s="7"/>
      <c r="AX338" s="101"/>
      <c r="AY338" s="101"/>
      <c r="AZ338" s="102">
        <f t="shared" si="33"/>
        <v>0</v>
      </c>
      <c r="BA338" s="101">
        <f t="shared" si="34"/>
        <v>0</v>
      </c>
      <c r="BB338" s="103">
        <f t="shared" si="35"/>
        <v>0</v>
      </c>
      <c r="BC338" s="1">
        <f t="shared" si="36"/>
        <v>0</v>
      </c>
      <c r="BD338" s="1">
        <f t="shared" si="37"/>
        <v>0</v>
      </c>
      <c r="BE338" s="1">
        <f t="shared" si="38"/>
        <v>0</v>
      </c>
    </row>
    <row r="339" spans="2:57" ht="14.4" thickBot="1" x14ac:dyDescent="0.3">
      <c r="B339" s="4"/>
      <c r="C339" s="131"/>
      <c r="D339" s="132"/>
      <c r="E339" s="235"/>
      <c r="F339" s="250"/>
      <c r="G339" s="250"/>
      <c r="H339" s="236"/>
      <c r="I339" s="130"/>
      <c r="J339" s="235"/>
      <c r="K339" s="236"/>
      <c r="L339" s="130"/>
      <c r="M339" s="235"/>
      <c r="N339" s="236"/>
      <c r="O339" s="129"/>
      <c r="P339" s="246">
        <v>0</v>
      </c>
      <c r="Q339" s="247"/>
      <c r="R339" s="129"/>
      <c r="S339" s="243"/>
      <c r="T339" s="244"/>
      <c r="U339" s="244"/>
      <c r="V339" s="244"/>
      <c r="W339" s="245"/>
      <c r="X339" s="7"/>
      <c r="AX339" s="101"/>
      <c r="AY339" s="101"/>
      <c r="AZ339" s="102">
        <f t="shared" si="33"/>
        <v>0</v>
      </c>
      <c r="BA339" s="101">
        <f t="shared" si="34"/>
        <v>0</v>
      </c>
      <c r="BB339" s="103">
        <f t="shared" si="35"/>
        <v>0</v>
      </c>
      <c r="BC339" s="1">
        <f t="shared" si="36"/>
        <v>0</v>
      </c>
      <c r="BD339" s="1">
        <f t="shared" si="37"/>
        <v>0</v>
      </c>
      <c r="BE339" s="1">
        <f t="shared" si="38"/>
        <v>0</v>
      </c>
    </row>
    <row r="340" spans="2:57" ht="14.4" thickBot="1" x14ac:dyDescent="0.3">
      <c r="B340" s="4"/>
      <c r="C340" s="131"/>
      <c r="D340" s="132"/>
      <c r="E340" s="235"/>
      <c r="F340" s="250"/>
      <c r="G340" s="250"/>
      <c r="H340" s="236"/>
      <c r="I340" s="130"/>
      <c r="J340" s="235"/>
      <c r="K340" s="236"/>
      <c r="L340" s="130"/>
      <c r="M340" s="235"/>
      <c r="N340" s="236"/>
      <c r="O340" s="129"/>
      <c r="P340" s="246">
        <v>0</v>
      </c>
      <c r="Q340" s="247"/>
      <c r="R340" s="129"/>
      <c r="S340" s="243"/>
      <c r="T340" s="244"/>
      <c r="U340" s="244"/>
      <c r="V340" s="244"/>
      <c r="W340" s="245"/>
      <c r="X340" s="7"/>
      <c r="AX340" s="101"/>
      <c r="AY340" s="101"/>
      <c r="AZ340" s="102">
        <f t="shared" si="33"/>
        <v>0</v>
      </c>
      <c r="BA340" s="101">
        <f t="shared" si="34"/>
        <v>0</v>
      </c>
      <c r="BB340" s="103">
        <f t="shared" si="35"/>
        <v>0</v>
      </c>
      <c r="BC340" s="1">
        <f t="shared" si="36"/>
        <v>0</v>
      </c>
      <c r="BD340" s="1">
        <f t="shared" si="37"/>
        <v>0</v>
      </c>
      <c r="BE340" s="1">
        <f t="shared" si="38"/>
        <v>0</v>
      </c>
    </row>
    <row r="341" spans="2:57" ht="14.4" thickBot="1" x14ac:dyDescent="0.3">
      <c r="B341" s="4"/>
      <c r="C341" s="131"/>
      <c r="D341" s="132"/>
      <c r="E341" s="235"/>
      <c r="F341" s="250"/>
      <c r="G341" s="250"/>
      <c r="H341" s="236"/>
      <c r="I341" s="130"/>
      <c r="J341" s="235"/>
      <c r="K341" s="236"/>
      <c r="L341" s="130"/>
      <c r="M341" s="235"/>
      <c r="N341" s="236"/>
      <c r="O341" s="129"/>
      <c r="P341" s="246">
        <v>0</v>
      </c>
      <c r="Q341" s="247"/>
      <c r="R341" s="129"/>
      <c r="S341" s="243"/>
      <c r="T341" s="244"/>
      <c r="U341" s="244"/>
      <c r="V341" s="244"/>
      <c r="W341" s="245"/>
      <c r="X341" s="7"/>
      <c r="AX341" s="101"/>
      <c r="AY341" s="101"/>
      <c r="AZ341" s="102">
        <f t="shared" si="33"/>
        <v>0</v>
      </c>
      <c r="BA341" s="101">
        <f t="shared" si="34"/>
        <v>0</v>
      </c>
      <c r="BB341" s="103">
        <f t="shared" si="35"/>
        <v>0</v>
      </c>
      <c r="BC341" s="1">
        <f t="shared" si="36"/>
        <v>0</v>
      </c>
      <c r="BD341" s="1">
        <f t="shared" si="37"/>
        <v>0</v>
      </c>
      <c r="BE341" s="1">
        <f t="shared" si="38"/>
        <v>0</v>
      </c>
    </row>
    <row r="342" spans="2:57" ht="14.4" thickBot="1" x14ac:dyDescent="0.3">
      <c r="B342" s="4"/>
      <c r="C342" s="131"/>
      <c r="D342" s="132"/>
      <c r="E342" s="235"/>
      <c r="F342" s="250"/>
      <c r="G342" s="250"/>
      <c r="H342" s="236"/>
      <c r="I342" s="130"/>
      <c r="J342" s="235"/>
      <c r="K342" s="236"/>
      <c r="L342" s="130"/>
      <c r="M342" s="235"/>
      <c r="N342" s="236"/>
      <c r="O342" s="129"/>
      <c r="P342" s="246">
        <v>0</v>
      </c>
      <c r="Q342" s="247"/>
      <c r="R342" s="129"/>
      <c r="S342" s="243"/>
      <c r="T342" s="244"/>
      <c r="U342" s="244"/>
      <c r="V342" s="244"/>
      <c r="W342" s="245"/>
      <c r="X342" s="7"/>
      <c r="AX342" s="101"/>
      <c r="AY342" s="101"/>
      <c r="AZ342" s="102">
        <f t="shared" si="33"/>
        <v>0</v>
      </c>
      <c r="BA342" s="101">
        <f t="shared" si="34"/>
        <v>0</v>
      </c>
      <c r="BB342" s="103">
        <f t="shared" si="35"/>
        <v>0</v>
      </c>
      <c r="BC342" s="1">
        <f t="shared" si="36"/>
        <v>0</v>
      </c>
      <c r="BD342" s="1">
        <f t="shared" si="37"/>
        <v>0</v>
      </c>
      <c r="BE342" s="1">
        <f t="shared" si="38"/>
        <v>0</v>
      </c>
    </row>
    <row r="343" spans="2:57" ht="14.4" thickBot="1" x14ac:dyDescent="0.3">
      <c r="B343" s="4"/>
      <c r="C343" s="131"/>
      <c r="D343" s="132"/>
      <c r="E343" s="235"/>
      <c r="F343" s="250"/>
      <c r="G343" s="250"/>
      <c r="H343" s="236"/>
      <c r="I343" s="130"/>
      <c r="J343" s="235"/>
      <c r="K343" s="236"/>
      <c r="L343" s="130"/>
      <c r="M343" s="235"/>
      <c r="N343" s="236"/>
      <c r="O343" s="129"/>
      <c r="P343" s="246">
        <v>0</v>
      </c>
      <c r="Q343" s="247"/>
      <c r="R343" s="129"/>
      <c r="S343" s="243"/>
      <c r="T343" s="244"/>
      <c r="U343" s="244"/>
      <c r="V343" s="244"/>
      <c r="W343" s="245"/>
      <c r="X343" s="7"/>
      <c r="AX343" s="101"/>
      <c r="AY343" s="101"/>
      <c r="AZ343" s="102">
        <f t="shared" si="33"/>
        <v>0</v>
      </c>
      <c r="BA343" s="101">
        <f t="shared" si="34"/>
        <v>0</v>
      </c>
      <c r="BB343" s="103">
        <f t="shared" si="35"/>
        <v>0</v>
      </c>
      <c r="BC343" s="1">
        <f t="shared" si="36"/>
        <v>0</v>
      </c>
      <c r="BD343" s="1">
        <f t="shared" si="37"/>
        <v>0</v>
      </c>
      <c r="BE343" s="1">
        <f t="shared" si="38"/>
        <v>0</v>
      </c>
    </row>
    <row r="344" spans="2:57" ht="14.4" thickBot="1" x14ac:dyDescent="0.3">
      <c r="B344" s="4"/>
      <c r="C344" s="131"/>
      <c r="D344" s="132"/>
      <c r="E344" s="235"/>
      <c r="F344" s="250"/>
      <c r="G344" s="250"/>
      <c r="H344" s="236"/>
      <c r="I344" s="130"/>
      <c r="J344" s="235"/>
      <c r="K344" s="236"/>
      <c r="L344" s="130"/>
      <c r="M344" s="235"/>
      <c r="N344" s="236"/>
      <c r="O344" s="129"/>
      <c r="P344" s="246">
        <v>0</v>
      </c>
      <c r="Q344" s="247"/>
      <c r="R344" s="129"/>
      <c r="S344" s="243"/>
      <c r="T344" s="244"/>
      <c r="U344" s="244"/>
      <c r="V344" s="244"/>
      <c r="W344" s="245"/>
      <c r="X344" s="7"/>
      <c r="AX344" s="101"/>
      <c r="AY344" s="101"/>
      <c r="AZ344" s="102">
        <f t="shared" si="33"/>
        <v>0</v>
      </c>
      <c r="BA344" s="101">
        <f t="shared" si="34"/>
        <v>0</v>
      </c>
      <c r="BB344" s="103">
        <f t="shared" si="35"/>
        <v>0</v>
      </c>
      <c r="BC344" s="1">
        <f t="shared" si="36"/>
        <v>0</v>
      </c>
      <c r="BD344" s="1">
        <f t="shared" si="37"/>
        <v>0</v>
      </c>
      <c r="BE344" s="1">
        <f t="shared" si="38"/>
        <v>0</v>
      </c>
    </row>
    <row r="345" spans="2:57" ht="14.4" thickBot="1" x14ac:dyDescent="0.3">
      <c r="B345" s="4"/>
      <c r="C345" s="131"/>
      <c r="D345" s="132"/>
      <c r="E345" s="235"/>
      <c r="F345" s="250"/>
      <c r="G345" s="250"/>
      <c r="H345" s="236"/>
      <c r="I345" s="130"/>
      <c r="J345" s="235"/>
      <c r="K345" s="236"/>
      <c r="L345" s="130"/>
      <c r="M345" s="235"/>
      <c r="N345" s="236"/>
      <c r="O345" s="129"/>
      <c r="P345" s="246">
        <v>0</v>
      </c>
      <c r="Q345" s="247"/>
      <c r="R345" s="129"/>
      <c r="S345" s="243"/>
      <c r="T345" s="244"/>
      <c r="U345" s="244"/>
      <c r="V345" s="244"/>
      <c r="W345" s="245"/>
      <c r="X345" s="7"/>
      <c r="AX345" s="101"/>
      <c r="AY345" s="101"/>
      <c r="AZ345" s="102">
        <f t="shared" si="33"/>
        <v>0</v>
      </c>
      <c r="BA345" s="101">
        <f t="shared" si="34"/>
        <v>0</v>
      </c>
      <c r="BB345" s="103">
        <f t="shared" si="35"/>
        <v>0</v>
      </c>
      <c r="BC345" s="1">
        <f t="shared" si="36"/>
        <v>0</v>
      </c>
      <c r="BD345" s="1">
        <f t="shared" si="37"/>
        <v>0</v>
      </c>
      <c r="BE345" s="1">
        <f t="shared" si="38"/>
        <v>0</v>
      </c>
    </row>
    <row r="346" spans="2:57" ht="14.4" thickBot="1" x14ac:dyDescent="0.3">
      <c r="B346" s="4"/>
      <c r="C346" s="131"/>
      <c r="D346" s="132"/>
      <c r="E346" s="235"/>
      <c r="F346" s="250"/>
      <c r="G346" s="250"/>
      <c r="H346" s="236"/>
      <c r="I346" s="130"/>
      <c r="J346" s="235"/>
      <c r="K346" s="236"/>
      <c r="L346" s="130"/>
      <c r="M346" s="235"/>
      <c r="N346" s="236"/>
      <c r="O346" s="129"/>
      <c r="P346" s="246">
        <v>0</v>
      </c>
      <c r="Q346" s="247"/>
      <c r="R346" s="129"/>
      <c r="S346" s="243"/>
      <c r="T346" s="244"/>
      <c r="U346" s="244"/>
      <c r="V346" s="244"/>
      <c r="W346" s="245"/>
      <c r="X346" s="7"/>
      <c r="AX346" s="101"/>
      <c r="AY346" s="101"/>
      <c r="AZ346" s="102">
        <f t="shared" si="33"/>
        <v>0</v>
      </c>
      <c r="BA346" s="101">
        <f t="shared" si="34"/>
        <v>0</v>
      </c>
      <c r="BB346" s="103">
        <f t="shared" si="35"/>
        <v>0</v>
      </c>
      <c r="BC346" s="1">
        <f t="shared" si="36"/>
        <v>0</v>
      </c>
      <c r="BD346" s="1">
        <f t="shared" si="37"/>
        <v>0</v>
      </c>
      <c r="BE346" s="1">
        <f t="shared" si="38"/>
        <v>0</v>
      </c>
    </row>
    <row r="347" spans="2:57" ht="14.4" thickBot="1" x14ac:dyDescent="0.3">
      <c r="B347" s="4"/>
      <c r="C347" s="131"/>
      <c r="D347" s="132"/>
      <c r="E347" s="235"/>
      <c r="F347" s="250"/>
      <c r="G347" s="250"/>
      <c r="H347" s="236"/>
      <c r="I347" s="130"/>
      <c r="J347" s="235"/>
      <c r="K347" s="236"/>
      <c r="L347" s="130"/>
      <c r="M347" s="235"/>
      <c r="N347" s="236"/>
      <c r="O347" s="129"/>
      <c r="P347" s="246">
        <v>0</v>
      </c>
      <c r="Q347" s="247"/>
      <c r="R347" s="129"/>
      <c r="S347" s="243"/>
      <c r="T347" s="244"/>
      <c r="U347" s="244"/>
      <c r="V347" s="244"/>
      <c r="W347" s="245"/>
      <c r="X347" s="7"/>
      <c r="AX347" s="101"/>
      <c r="AY347" s="101"/>
      <c r="AZ347" s="102">
        <f t="shared" si="33"/>
        <v>0</v>
      </c>
      <c r="BA347" s="101">
        <f t="shared" si="34"/>
        <v>0</v>
      </c>
      <c r="BB347" s="103">
        <f t="shared" si="35"/>
        <v>0</v>
      </c>
      <c r="BC347" s="1">
        <f t="shared" si="36"/>
        <v>0</v>
      </c>
      <c r="BD347" s="1">
        <f t="shared" si="37"/>
        <v>0</v>
      </c>
      <c r="BE347" s="1">
        <f t="shared" si="38"/>
        <v>0</v>
      </c>
    </row>
    <row r="348" spans="2:57" ht="14.4" thickBot="1" x14ac:dyDescent="0.3">
      <c r="B348" s="4"/>
      <c r="C348" s="131"/>
      <c r="D348" s="132"/>
      <c r="E348" s="235"/>
      <c r="F348" s="250"/>
      <c r="G348" s="250"/>
      <c r="H348" s="236"/>
      <c r="I348" s="130"/>
      <c r="J348" s="235"/>
      <c r="K348" s="236"/>
      <c r="L348" s="130"/>
      <c r="M348" s="235"/>
      <c r="N348" s="236"/>
      <c r="O348" s="129"/>
      <c r="P348" s="246">
        <v>0</v>
      </c>
      <c r="Q348" s="247"/>
      <c r="R348" s="129"/>
      <c r="S348" s="243"/>
      <c r="T348" s="244"/>
      <c r="U348" s="244"/>
      <c r="V348" s="244"/>
      <c r="W348" s="245"/>
      <c r="X348" s="7"/>
      <c r="AX348" s="101"/>
      <c r="AY348" s="101"/>
      <c r="AZ348" s="102">
        <f t="shared" si="33"/>
        <v>0</v>
      </c>
      <c r="BA348" s="101">
        <f t="shared" si="34"/>
        <v>0</v>
      </c>
      <c r="BB348" s="103">
        <f t="shared" si="35"/>
        <v>0</v>
      </c>
      <c r="BC348" s="1">
        <f t="shared" si="36"/>
        <v>0</v>
      </c>
      <c r="BD348" s="1">
        <f t="shared" si="37"/>
        <v>0</v>
      </c>
      <c r="BE348" s="1">
        <f t="shared" si="38"/>
        <v>0</v>
      </c>
    </row>
    <row r="349" spans="2:57" ht="14.4" thickBot="1" x14ac:dyDescent="0.3">
      <c r="B349" s="4"/>
      <c r="C349" s="131"/>
      <c r="D349" s="132"/>
      <c r="E349" s="235"/>
      <c r="F349" s="250"/>
      <c r="G349" s="250"/>
      <c r="H349" s="236"/>
      <c r="I349" s="130"/>
      <c r="J349" s="235"/>
      <c r="K349" s="236"/>
      <c r="L349" s="130"/>
      <c r="M349" s="235"/>
      <c r="N349" s="236"/>
      <c r="O349" s="129"/>
      <c r="P349" s="246">
        <v>0</v>
      </c>
      <c r="Q349" s="247"/>
      <c r="R349" s="129"/>
      <c r="S349" s="243"/>
      <c r="T349" s="244"/>
      <c r="U349" s="244"/>
      <c r="V349" s="244"/>
      <c r="W349" s="245"/>
      <c r="X349" s="7"/>
      <c r="AX349" s="101"/>
      <c r="AY349" s="101"/>
      <c r="AZ349" s="102">
        <f t="shared" si="33"/>
        <v>0</v>
      </c>
      <c r="BA349" s="101">
        <f t="shared" si="34"/>
        <v>0</v>
      </c>
      <c r="BB349" s="103">
        <f t="shared" si="35"/>
        <v>0</v>
      </c>
      <c r="BC349" s="1">
        <f t="shared" si="36"/>
        <v>0</v>
      </c>
      <c r="BD349" s="1">
        <f t="shared" si="37"/>
        <v>0</v>
      </c>
      <c r="BE349" s="1">
        <f t="shared" si="38"/>
        <v>0</v>
      </c>
    </row>
    <row r="350" spans="2:57" ht="14.4" thickBot="1" x14ac:dyDescent="0.3">
      <c r="B350" s="4"/>
      <c r="C350" s="131"/>
      <c r="D350" s="132"/>
      <c r="E350" s="235"/>
      <c r="F350" s="250"/>
      <c r="G350" s="250"/>
      <c r="H350" s="236"/>
      <c r="I350" s="130"/>
      <c r="J350" s="235"/>
      <c r="K350" s="236"/>
      <c r="L350" s="130"/>
      <c r="M350" s="235"/>
      <c r="N350" s="236"/>
      <c r="O350" s="129"/>
      <c r="P350" s="246">
        <v>0</v>
      </c>
      <c r="Q350" s="247"/>
      <c r="R350" s="129"/>
      <c r="S350" s="243"/>
      <c r="T350" s="244"/>
      <c r="U350" s="244"/>
      <c r="V350" s="244"/>
      <c r="W350" s="245"/>
      <c r="X350" s="7"/>
      <c r="AX350" s="101"/>
      <c r="AY350" s="101"/>
      <c r="AZ350" s="102">
        <f t="shared" si="33"/>
        <v>0</v>
      </c>
      <c r="BA350" s="101">
        <f t="shared" si="34"/>
        <v>0</v>
      </c>
      <c r="BB350" s="103">
        <f t="shared" si="35"/>
        <v>0</v>
      </c>
      <c r="BC350" s="1">
        <f t="shared" si="36"/>
        <v>0</v>
      </c>
      <c r="BD350" s="1">
        <f t="shared" si="37"/>
        <v>0</v>
      </c>
      <c r="BE350" s="1">
        <f t="shared" si="38"/>
        <v>0</v>
      </c>
    </row>
    <row r="351" spans="2:57" ht="14.4" thickBot="1" x14ac:dyDescent="0.3">
      <c r="B351" s="4"/>
      <c r="C351" s="131"/>
      <c r="D351" s="132"/>
      <c r="E351" s="235"/>
      <c r="F351" s="250"/>
      <c r="G351" s="250"/>
      <c r="H351" s="236"/>
      <c r="I351" s="130"/>
      <c r="J351" s="235"/>
      <c r="K351" s="236"/>
      <c r="L351" s="130"/>
      <c r="M351" s="235"/>
      <c r="N351" s="236"/>
      <c r="O351" s="129"/>
      <c r="P351" s="246">
        <v>0</v>
      </c>
      <c r="Q351" s="247"/>
      <c r="R351" s="129"/>
      <c r="S351" s="243"/>
      <c r="T351" s="244"/>
      <c r="U351" s="244"/>
      <c r="V351" s="244"/>
      <c r="W351" s="245"/>
      <c r="X351" s="7"/>
      <c r="AX351" s="101"/>
      <c r="AY351" s="101"/>
      <c r="AZ351" s="102">
        <f t="shared" si="33"/>
        <v>0</v>
      </c>
      <c r="BA351" s="101">
        <f t="shared" si="34"/>
        <v>0</v>
      </c>
      <c r="BB351" s="103">
        <f t="shared" si="35"/>
        <v>0</v>
      </c>
      <c r="BC351" s="1">
        <f t="shared" si="36"/>
        <v>0</v>
      </c>
      <c r="BD351" s="1">
        <f t="shared" si="37"/>
        <v>0</v>
      </c>
      <c r="BE351" s="1">
        <f t="shared" si="38"/>
        <v>0</v>
      </c>
    </row>
    <row r="352" spans="2:57" ht="14.4" thickBot="1" x14ac:dyDescent="0.3">
      <c r="B352" s="4"/>
      <c r="C352" s="131"/>
      <c r="D352" s="132"/>
      <c r="E352" s="235"/>
      <c r="F352" s="250"/>
      <c r="G352" s="250"/>
      <c r="H352" s="236"/>
      <c r="I352" s="130"/>
      <c r="J352" s="235"/>
      <c r="K352" s="236"/>
      <c r="L352" s="130"/>
      <c r="M352" s="235"/>
      <c r="N352" s="236"/>
      <c r="O352" s="129"/>
      <c r="P352" s="246">
        <v>0</v>
      </c>
      <c r="Q352" s="247"/>
      <c r="R352" s="129"/>
      <c r="S352" s="243"/>
      <c r="T352" s="244"/>
      <c r="U352" s="244"/>
      <c r="V352" s="244"/>
      <c r="W352" s="245"/>
      <c r="X352" s="7"/>
      <c r="AX352" s="101"/>
      <c r="AY352" s="101"/>
      <c r="AZ352" s="102">
        <f t="shared" si="33"/>
        <v>0</v>
      </c>
      <c r="BA352" s="101">
        <f t="shared" si="34"/>
        <v>0</v>
      </c>
      <c r="BB352" s="103">
        <f t="shared" si="35"/>
        <v>0</v>
      </c>
      <c r="BC352" s="1">
        <f t="shared" si="36"/>
        <v>0</v>
      </c>
      <c r="BD352" s="1">
        <f t="shared" si="37"/>
        <v>0</v>
      </c>
      <c r="BE352" s="1">
        <f t="shared" si="38"/>
        <v>0</v>
      </c>
    </row>
    <row r="353" spans="2:57" ht="14.4" thickBot="1" x14ac:dyDescent="0.3">
      <c r="B353" s="4"/>
      <c r="C353" s="131"/>
      <c r="D353" s="132"/>
      <c r="E353" s="235"/>
      <c r="F353" s="250"/>
      <c r="G353" s="250"/>
      <c r="H353" s="236"/>
      <c r="I353" s="130"/>
      <c r="J353" s="235"/>
      <c r="K353" s="236"/>
      <c r="L353" s="130"/>
      <c r="M353" s="235"/>
      <c r="N353" s="236"/>
      <c r="O353" s="129"/>
      <c r="P353" s="246">
        <v>0</v>
      </c>
      <c r="Q353" s="247"/>
      <c r="R353" s="129"/>
      <c r="S353" s="243"/>
      <c r="T353" s="244"/>
      <c r="U353" s="244"/>
      <c r="V353" s="244"/>
      <c r="W353" s="245"/>
      <c r="X353" s="7"/>
      <c r="AX353" s="101"/>
      <c r="AY353" s="101"/>
      <c r="AZ353" s="102">
        <f t="shared" si="33"/>
        <v>0</v>
      </c>
      <c r="BA353" s="101">
        <f t="shared" si="34"/>
        <v>0</v>
      </c>
      <c r="BB353" s="103">
        <f t="shared" si="35"/>
        <v>0</v>
      </c>
      <c r="BC353" s="1">
        <f t="shared" si="36"/>
        <v>0</v>
      </c>
      <c r="BD353" s="1">
        <f t="shared" si="37"/>
        <v>0</v>
      </c>
      <c r="BE353" s="1">
        <f t="shared" si="38"/>
        <v>0</v>
      </c>
    </row>
    <row r="354" spans="2:57" ht="14.4" thickBot="1" x14ac:dyDescent="0.3">
      <c r="B354" s="4"/>
      <c r="C354" s="131"/>
      <c r="D354" s="132"/>
      <c r="E354" s="235"/>
      <c r="F354" s="250"/>
      <c r="G354" s="250"/>
      <c r="H354" s="236"/>
      <c r="I354" s="130"/>
      <c r="J354" s="235"/>
      <c r="K354" s="236"/>
      <c r="L354" s="130"/>
      <c r="M354" s="235"/>
      <c r="N354" s="236"/>
      <c r="O354" s="129"/>
      <c r="P354" s="246">
        <v>0</v>
      </c>
      <c r="Q354" s="247"/>
      <c r="R354" s="129"/>
      <c r="S354" s="243"/>
      <c r="T354" s="244"/>
      <c r="U354" s="244"/>
      <c r="V354" s="244"/>
      <c r="W354" s="245"/>
      <c r="X354" s="7"/>
      <c r="AX354" s="101"/>
      <c r="AY354" s="101"/>
      <c r="AZ354" s="102">
        <f t="shared" si="33"/>
        <v>0</v>
      </c>
      <c r="BA354" s="101">
        <f t="shared" si="34"/>
        <v>0</v>
      </c>
      <c r="BB354" s="103">
        <f t="shared" si="35"/>
        <v>0</v>
      </c>
      <c r="BC354" s="1">
        <f t="shared" si="36"/>
        <v>0</v>
      </c>
      <c r="BD354" s="1">
        <f t="shared" si="37"/>
        <v>0</v>
      </c>
      <c r="BE354" s="1">
        <f t="shared" si="38"/>
        <v>0</v>
      </c>
    </row>
    <row r="355" spans="2:57" ht="14.4" thickBot="1" x14ac:dyDescent="0.3">
      <c r="B355" s="4"/>
      <c r="C355" s="131"/>
      <c r="D355" s="132"/>
      <c r="E355" s="235"/>
      <c r="F355" s="250"/>
      <c r="G355" s="250"/>
      <c r="H355" s="236"/>
      <c r="I355" s="130"/>
      <c r="J355" s="235"/>
      <c r="K355" s="236"/>
      <c r="L355" s="130"/>
      <c r="M355" s="235"/>
      <c r="N355" s="236"/>
      <c r="O355" s="129"/>
      <c r="P355" s="246">
        <v>0</v>
      </c>
      <c r="Q355" s="247"/>
      <c r="R355" s="129"/>
      <c r="S355" s="243"/>
      <c r="T355" s="244"/>
      <c r="U355" s="244"/>
      <c r="V355" s="244"/>
      <c r="W355" s="245"/>
      <c r="X355" s="7"/>
      <c r="AX355" s="101"/>
      <c r="AY355" s="101"/>
      <c r="AZ355" s="102">
        <f t="shared" si="33"/>
        <v>0</v>
      </c>
      <c r="BA355" s="101">
        <f t="shared" si="34"/>
        <v>0</v>
      </c>
      <c r="BB355" s="103">
        <f t="shared" si="35"/>
        <v>0</v>
      </c>
      <c r="BC355" s="1">
        <f t="shared" si="36"/>
        <v>0</v>
      </c>
      <c r="BD355" s="1">
        <f t="shared" si="37"/>
        <v>0</v>
      </c>
      <c r="BE355" s="1">
        <f t="shared" si="38"/>
        <v>0</v>
      </c>
    </row>
    <row r="356" spans="2:57" ht="14.4" thickBot="1" x14ac:dyDescent="0.3">
      <c r="B356" s="4"/>
      <c r="C356" s="131"/>
      <c r="D356" s="132"/>
      <c r="E356" s="235"/>
      <c r="F356" s="250"/>
      <c r="G356" s="250"/>
      <c r="H356" s="236"/>
      <c r="I356" s="130"/>
      <c r="J356" s="235"/>
      <c r="K356" s="236"/>
      <c r="L356" s="130"/>
      <c r="M356" s="235"/>
      <c r="N356" s="236"/>
      <c r="O356" s="129"/>
      <c r="P356" s="246">
        <v>0</v>
      </c>
      <c r="Q356" s="247"/>
      <c r="R356" s="129"/>
      <c r="S356" s="243"/>
      <c r="T356" s="244"/>
      <c r="U356" s="244"/>
      <c r="V356" s="244"/>
      <c r="W356" s="245"/>
      <c r="X356" s="7"/>
      <c r="AX356" s="101"/>
      <c r="AY356" s="101"/>
      <c r="AZ356" s="102">
        <f t="shared" si="33"/>
        <v>0</v>
      </c>
      <c r="BA356" s="101">
        <f t="shared" si="34"/>
        <v>0</v>
      </c>
      <c r="BB356" s="103">
        <f t="shared" si="35"/>
        <v>0</v>
      </c>
      <c r="BC356" s="1">
        <f t="shared" si="36"/>
        <v>0</v>
      </c>
      <c r="BD356" s="1">
        <f t="shared" si="37"/>
        <v>0</v>
      </c>
      <c r="BE356" s="1">
        <f t="shared" si="38"/>
        <v>0</v>
      </c>
    </row>
    <row r="357" spans="2:57" ht="14.4" thickBot="1" x14ac:dyDescent="0.3">
      <c r="B357" s="4"/>
      <c r="C357" s="131"/>
      <c r="D357" s="132"/>
      <c r="E357" s="235"/>
      <c r="F357" s="250"/>
      <c r="G357" s="250"/>
      <c r="H357" s="236"/>
      <c r="I357" s="130"/>
      <c r="J357" s="235"/>
      <c r="K357" s="236"/>
      <c r="L357" s="130"/>
      <c r="M357" s="235"/>
      <c r="N357" s="236"/>
      <c r="O357" s="129"/>
      <c r="P357" s="246">
        <v>0</v>
      </c>
      <c r="Q357" s="247"/>
      <c r="R357" s="129"/>
      <c r="S357" s="243"/>
      <c r="T357" s="244"/>
      <c r="U357" s="244"/>
      <c r="V357" s="244"/>
      <c r="W357" s="245"/>
      <c r="X357" s="7"/>
      <c r="AX357" s="101"/>
      <c r="AY357" s="101"/>
      <c r="AZ357" s="102">
        <f t="shared" si="33"/>
        <v>0</v>
      </c>
      <c r="BA357" s="101">
        <f t="shared" si="34"/>
        <v>0</v>
      </c>
      <c r="BB357" s="103">
        <f t="shared" si="35"/>
        <v>0</v>
      </c>
      <c r="BC357" s="1">
        <f t="shared" si="36"/>
        <v>0</v>
      </c>
      <c r="BD357" s="1">
        <f t="shared" si="37"/>
        <v>0</v>
      </c>
      <c r="BE357" s="1">
        <f t="shared" si="38"/>
        <v>0</v>
      </c>
    </row>
    <row r="358" spans="2:57" ht="14.4" thickBot="1" x14ac:dyDescent="0.3">
      <c r="B358" s="4"/>
      <c r="C358" s="131"/>
      <c r="D358" s="132"/>
      <c r="E358" s="235"/>
      <c r="F358" s="250"/>
      <c r="G358" s="250"/>
      <c r="H358" s="236"/>
      <c r="I358" s="130"/>
      <c r="J358" s="235"/>
      <c r="K358" s="236"/>
      <c r="L358" s="130"/>
      <c r="M358" s="235"/>
      <c r="N358" s="236"/>
      <c r="O358" s="129"/>
      <c r="P358" s="246">
        <v>0</v>
      </c>
      <c r="Q358" s="247"/>
      <c r="R358" s="129"/>
      <c r="S358" s="243"/>
      <c r="T358" s="244"/>
      <c r="U358" s="244"/>
      <c r="V358" s="244"/>
      <c r="W358" s="245"/>
      <c r="X358" s="7"/>
      <c r="AX358" s="101"/>
      <c r="AY358" s="101"/>
      <c r="AZ358" s="102">
        <f t="shared" si="33"/>
        <v>0</v>
      </c>
      <c r="BA358" s="101">
        <f t="shared" si="34"/>
        <v>0</v>
      </c>
      <c r="BB358" s="103">
        <f t="shared" si="35"/>
        <v>0</v>
      </c>
      <c r="BC358" s="1">
        <f t="shared" si="36"/>
        <v>0</v>
      </c>
      <c r="BD358" s="1">
        <f t="shared" si="37"/>
        <v>0</v>
      </c>
      <c r="BE358" s="1">
        <f t="shared" si="38"/>
        <v>0</v>
      </c>
    </row>
    <row r="359" spans="2:57" ht="14.4" thickBot="1" x14ac:dyDescent="0.3">
      <c r="B359" s="4"/>
      <c r="C359" s="131"/>
      <c r="D359" s="132"/>
      <c r="E359" s="235"/>
      <c r="F359" s="250"/>
      <c r="G359" s="250"/>
      <c r="H359" s="236"/>
      <c r="I359" s="130"/>
      <c r="J359" s="235"/>
      <c r="K359" s="236"/>
      <c r="L359" s="130"/>
      <c r="M359" s="235"/>
      <c r="N359" s="236"/>
      <c r="O359" s="129"/>
      <c r="P359" s="246">
        <v>0</v>
      </c>
      <c r="Q359" s="247"/>
      <c r="R359" s="129"/>
      <c r="S359" s="243"/>
      <c r="T359" s="244"/>
      <c r="U359" s="244"/>
      <c r="V359" s="244"/>
      <c r="W359" s="245"/>
      <c r="X359" s="7"/>
      <c r="AX359" s="101"/>
      <c r="AY359" s="101"/>
      <c r="AZ359" s="102">
        <f t="shared" si="33"/>
        <v>0</v>
      </c>
      <c r="BA359" s="101">
        <f t="shared" si="34"/>
        <v>0</v>
      </c>
      <c r="BB359" s="103">
        <f t="shared" si="35"/>
        <v>0</v>
      </c>
      <c r="BC359" s="1">
        <f t="shared" si="36"/>
        <v>0</v>
      </c>
      <c r="BD359" s="1">
        <f t="shared" si="37"/>
        <v>0</v>
      </c>
      <c r="BE359" s="1">
        <f t="shared" si="38"/>
        <v>0</v>
      </c>
    </row>
    <row r="360" spans="2:57" ht="14.4" thickBot="1" x14ac:dyDescent="0.3">
      <c r="B360" s="4"/>
      <c r="C360" s="131"/>
      <c r="D360" s="132"/>
      <c r="E360" s="235"/>
      <c r="F360" s="250"/>
      <c r="G360" s="250"/>
      <c r="H360" s="236"/>
      <c r="I360" s="130"/>
      <c r="J360" s="235"/>
      <c r="K360" s="236"/>
      <c r="L360" s="130"/>
      <c r="M360" s="235"/>
      <c r="N360" s="236"/>
      <c r="O360" s="129"/>
      <c r="P360" s="246">
        <v>0</v>
      </c>
      <c r="Q360" s="247"/>
      <c r="R360" s="129"/>
      <c r="S360" s="243"/>
      <c r="T360" s="244"/>
      <c r="U360" s="244"/>
      <c r="V360" s="244"/>
      <c r="W360" s="245"/>
      <c r="X360" s="7"/>
      <c r="AX360" s="101"/>
      <c r="AY360" s="101"/>
      <c r="AZ360" s="102">
        <f t="shared" si="33"/>
        <v>0</v>
      </c>
      <c r="BA360" s="101">
        <f t="shared" si="34"/>
        <v>0</v>
      </c>
      <c r="BB360" s="103">
        <f t="shared" si="35"/>
        <v>0</v>
      </c>
      <c r="BC360" s="1">
        <f t="shared" si="36"/>
        <v>0</v>
      </c>
      <c r="BD360" s="1">
        <f t="shared" si="37"/>
        <v>0</v>
      </c>
      <c r="BE360" s="1">
        <f t="shared" si="38"/>
        <v>0</v>
      </c>
    </row>
    <row r="361" spans="2:57" ht="14.4" thickBot="1" x14ac:dyDescent="0.3">
      <c r="B361" s="4"/>
      <c r="C361" s="131"/>
      <c r="D361" s="132"/>
      <c r="E361" s="235"/>
      <c r="F361" s="250"/>
      <c r="G361" s="250"/>
      <c r="H361" s="236"/>
      <c r="I361" s="130"/>
      <c r="J361" s="235"/>
      <c r="K361" s="236"/>
      <c r="L361" s="130"/>
      <c r="M361" s="235"/>
      <c r="N361" s="236"/>
      <c r="O361" s="129"/>
      <c r="P361" s="246">
        <v>0</v>
      </c>
      <c r="Q361" s="247"/>
      <c r="R361" s="129"/>
      <c r="S361" s="243"/>
      <c r="T361" s="244"/>
      <c r="U361" s="244"/>
      <c r="V361" s="244"/>
      <c r="W361" s="245"/>
      <c r="X361" s="7"/>
      <c r="AX361" s="101"/>
      <c r="AY361" s="101"/>
      <c r="AZ361" s="102">
        <f t="shared" si="33"/>
        <v>0</v>
      </c>
      <c r="BA361" s="101">
        <f t="shared" si="34"/>
        <v>0</v>
      </c>
      <c r="BB361" s="103">
        <f t="shared" si="35"/>
        <v>0</v>
      </c>
      <c r="BC361" s="1">
        <f t="shared" si="36"/>
        <v>0</v>
      </c>
      <c r="BD361" s="1">
        <f t="shared" si="37"/>
        <v>0</v>
      </c>
      <c r="BE361" s="1">
        <f t="shared" si="38"/>
        <v>0</v>
      </c>
    </row>
    <row r="362" spans="2:57" ht="14.4" thickBot="1" x14ac:dyDescent="0.3">
      <c r="B362" s="4"/>
      <c r="C362" s="131"/>
      <c r="D362" s="132"/>
      <c r="E362" s="235"/>
      <c r="F362" s="250"/>
      <c r="G362" s="250"/>
      <c r="H362" s="236"/>
      <c r="I362" s="130"/>
      <c r="J362" s="235"/>
      <c r="K362" s="236"/>
      <c r="L362" s="130"/>
      <c r="M362" s="235"/>
      <c r="N362" s="236"/>
      <c r="O362" s="129"/>
      <c r="P362" s="246">
        <v>0</v>
      </c>
      <c r="Q362" s="247"/>
      <c r="R362" s="129"/>
      <c r="S362" s="243"/>
      <c r="T362" s="244"/>
      <c r="U362" s="244"/>
      <c r="V362" s="244"/>
      <c r="W362" s="245"/>
      <c r="X362" s="7"/>
      <c r="AX362" s="101"/>
      <c r="AY362" s="101"/>
      <c r="AZ362" s="102">
        <f t="shared" si="33"/>
        <v>0</v>
      </c>
      <c r="BA362" s="101">
        <f t="shared" si="34"/>
        <v>0</v>
      </c>
      <c r="BB362" s="103">
        <f t="shared" si="35"/>
        <v>0</v>
      </c>
      <c r="BC362" s="1">
        <f t="shared" si="36"/>
        <v>0</v>
      </c>
      <c r="BD362" s="1">
        <f t="shared" si="37"/>
        <v>0</v>
      </c>
      <c r="BE362" s="1">
        <f t="shared" si="38"/>
        <v>0</v>
      </c>
    </row>
    <row r="363" spans="2:57" ht="14.4" thickBot="1" x14ac:dyDescent="0.3">
      <c r="B363" s="4"/>
      <c r="C363" s="131"/>
      <c r="D363" s="132"/>
      <c r="E363" s="235"/>
      <c r="F363" s="250"/>
      <c r="G363" s="250"/>
      <c r="H363" s="236"/>
      <c r="I363" s="130"/>
      <c r="J363" s="235"/>
      <c r="K363" s="236"/>
      <c r="L363" s="130"/>
      <c r="M363" s="235"/>
      <c r="N363" s="236"/>
      <c r="O363" s="129"/>
      <c r="P363" s="246">
        <v>0</v>
      </c>
      <c r="Q363" s="247"/>
      <c r="R363" s="129"/>
      <c r="S363" s="243"/>
      <c r="T363" s="244"/>
      <c r="U363" s="244"/>
      <c r="V363" s="244"/>
      <c r="W363" s="245"/>
      <c r="X363" s="7"/>
      <c r="AX363" s="101"/>
      <c r="AY363" s="101"/>
      <c r="AZ363" s="102">
        <f t="shared" si="33"/>
        <v>0</v>
      </c>
      <c r="BA363" s="101">
        <f t="shared" si="34"/>
        <v>0</v>
      </c>
      <c r="BB363" s="103">
        <f t="shared" si="35"/>
        <v>0</v>
      </c>
      <c r="BC363" s="1">
        <f t="shared" si="36"/>
        <v>0</v>
      </c>
      <c r="BD363" s="1">
        <f t="shared" si="37"/>
        <v>0</v>
      </c>
      <c r="BE363" s="1">
        <f t="shared" si="38"/>
        <v>0</v>
      </c>
    </row>
    <row r="364" spans="2:57" ht="14.4" thickBot="1" x14ac:dyDescent="0.3">
      <c r="B364" s="4"/>
      <c r="C364" s="131"/>
      <c r="D364" s="132"/>
      <c r="E364" s="235"/>
      <c r="F364" s="250"/>
      <c r="G364" s="250"/>
      <c r="H364" s="236"/>
      <c r="I364" s="130"/>
      <c r="J364" s="235"/>
      <c r="K364" s="236"/>
      <c r="L364" s="130"/>
      <c r="M364" s="235"/>
      <c r="N364" s="236"/>
      <c r="O364" s="129"/>
      <c r="P364" s="246">
        <v>0</v>
      </c>
      <c r="Q364" s="247"/>
      <c r="R364" s="129"/>
      <c r="S364" s="243"/>
      <c r="T364" s="244"/>
      <c r="U364" s="244"/>
      <c r="V364" s="244"/>
      <c r="W364" s="245"/>
      <c r="X364" s="7"/>
      <c r="AX364" s="101"/>
      <c r="AY364" s="101"/>
      <c r="AZ364" s="102">
        <f t="shared" si="33"/>
        <v>0</v>
      </c>
      <c r="BA364" s="101">
        <f t="shared" si="34"/>
        <v>0</v>
      </c>
      <c r="BB364" s="103">
        <f t="shared" si="35"/>
        <v>0</v>
      </c>
      <c r="BC364" s="1">
        <f t="shared" si="36"/>
        <v>0</v>
      </c>
      <c r="BD364" s="1">
        <f t="shared" si="37"/>
        <v>0</v>
      </c>
      <c r="BE364" s="1">
        <f t="shared" si="38"/>
        <v>0</v>
      </c>
    </row>
    <row r="365" spans="2:57" ht="14.4" thickBot="1" x14ac:dyDescent="0.3">
      <c r="B365" s="4"/>
      <c r="C365" s="131"/>
      <c r="D365" s="132"/>
      <c r="E365" s="235"/>
      <c r="F365" s="250"/>
      <c r="G365" s="250"/>
      <c r="H365" s="236"/>
      <c r="I365" s="130"/>
      <c r="J365" s="235"/>
      <c r="K365" s="236"/>
      <c r="L365" s="130"/>
      <c r="M365" s="235"/>
      <c r="N365" s="236"/>
      <c r="O365" s="129"/>
      <c r="P365" s="246">
        <v>0</v>
      </c>
      <c r="Q365" s="247"/>
      <c r="R365" s="129"/>
      <c r="S365" s="243"/>
      <c r="T365" s="244"/>
      <c r="U365" s="244"/>
      <c r="V365" s="244"/>
      <c r="W365" s="245"/>
      <c r="X365" s="7"/>
      <c r="AX365" s="101"/>
      <c r="AY365" s="101"/>
      <c r="AZ365" s="102">
        <f t="shared" si="33"/>
        <v>0</v>
      </c>
      <c r="BA365" s="101">
        <f t="shared" si="34"/>
        <v>0</v>
      </c>
      <c r="BB365" s="103">
        <f t="shared" si="35"/>
        <v>0</v>
      </c>
      <c r="BC365" s="1">
        <f t="shared" si="36"/>
        <v>0</v>
      </c>
      <c r="BD365" s="1">
        <f t="shared" si="37"/>
        <v>0</v>
      </c>
      <c r="BE365" s="1">
        <f t="shared" si="38"/>
        <v>0</v>
      </c>
    </row>
    <row r="366" spans="2:57" ht="14.4" thickBot="1" x14ac:dyDescent="0.3">
      <c r="B366" s="4"/>
      <c r="C366" s="131"/>
      <c r="D366" s="132"/>
      <c r="E366" s="235"/>
      <c r="F366" s="250"/>
      <c r="G366" s="250"/>
      <c r="H366" s="236"/>
      <c r="I366" s="130"/>
      <c r="J366" s="235"/>
      <c r="K366" s="236"/>
      <c r="L366" s="130"/>
      <c r="M366" s="235"/>
      <c r="N366" s="236"/>
      <c r="O366" s="129"/>
      <c r="P366" s="246">
        <v>0</v>
      </c>
      <c r="Q366" s="247"/>
      <c r="R366" s="129"/>
      <c r="S366" s="243"/>
      <c r="T366" s="244"/>
      <c r="U366" s="244"/>
      <c r="V366" s="244"/>
      <c r="W366" s="245"/>
      <c r="X366" s="7"/>
      <c r="AX366" s="101"/>
      <c r="AY366" s="101"/>
      <c r="AZ366" s="102">
        <f t="shared" si="33"/>
        <v>0</v>
      </c>
      <c r="BA366" s="101">
        <f t="shared" si="34"/>
        <v>0</v>
      </c>
      <c r="BB366" s="103">
        <f t="shared" si="35"/>
        <v>0</v>
      </c>
      <c r="BC366" s="1">
        <f t="shared" si="36"/>
        <v>0</v>
      </c>
      <c r="BD366" s="1">
        <f t="shared" si="37"/>
        <v>0</v>
      </c>
      <c r="BE366" s="1">
        <f t="shared" si="38"/>
        <v>0</v>
      </c>
    </row>
    <row r="367" spans="2:57" ht="14.4" thickBot="1" x14ac:dyDescent="0.3">
      <c r="B367" s="4"/>
      <c r="C367" s="131"/>
      <c r="D367" s="132"/>
      <c r="E367" s="235"/>
      <c r="F367" s="250"/>
      <c r="G367" s="250"/>
      <c r="H367" s="236"/>
      <c r="I367" s="130"/>
      <c r="J367" s="235"/>
      <c r="K367" s="236"/>
      <c r="L367" s="130"/>
      <c r="M367" s="235"/>
      <c r="N367" s="236"/>
      <c r="O367" s="129"/>
      <c r="P367" s="246">
        <v>0</v>
      </c>
      <c r="Q367" s="247"/>
      <c r="R367" s="129"/>
      <c r="S367" s="243"/>
      <c r="T367" s="244"/>
      <c r="U367" s="244"/>
      <c r="V367" s="244"/>
      <c r="W367" s="245"/>
      <c r="X367" s="7"/>
      <c r="AX367" s="101"/>
      <c r="AY367" s="101"/>
      <c r="AZ367" s="102">
        <f t="shared" si="33"/>
        <v>0</v>
      </c>
      <c r="BA367" s="101">
        <f t="shared" si="34"/>
        <v>0</v>
      </c>
      <c r="BB367" s="103">
        <f t="shared" si="35"/>
        <v>0</v>
      </c>
      <c r="BC367" s="1">
        <f t="shared" si="36"/>
        <v>0</v>
      </c>
      <c r="BD367" s="1">
        <f t="shared" si="37"/>
        <v>0</v>
      </c>
      <c r="BE367" s="1">
        <f t="shared" si="38"/>
        <v>0</v>
      </c>
    </row>
    <row r="368" spans="2:57" ht="14.4" thickBot="1" x14ac:dyDescent="0.3">
      <c r="B368" s="4"/>
      <c r="C368" s="131"/>
      <c r="D368" s="132"/>
      <c r="E368" s="235"/>
      <c r="F368" s="250"/>
      <c r="G368" s="250"/>
      <c r="H368" s="236"/>
      <c r="I368" s="130"/>
      <c r="J368" s="235"/>
      <c r="K368" s="236"/>
      <c r="L368" s="130"/>
      <c r="M368" s="235"/>
      <c r="N368" s="236"/>
      <c r="O368" s="129"/>
      <c r="P368" s="246">
        <v>0</v>
      </c>
      <c r="Q368" s="247"/>
      <c r="R368" s="129"/>
      <c r="S368" s="243"/>
      <c r="T368" s="244"/>
      <c r="U368" s="244"/>
      <c r="V368" s="244"/>
      <c r="W368" s="245"/>
      <c r="X368" s="7"/>
      <c r="AX368" s="101"/>
      <c r="AY368" s="101"/>
      <c r="AZ368" s="102">
        <f t="shared" si="33"/>
        <v>0</v>
      </c>
      <c r="BA368" s="101">
        <f t="shared" si="34"/>
        <v>0</v>
      </c>
      <c r="BB368" s="103">
        <f t="shared" si="35"/>
        <v>0</v>
      </c>
      <c r="BC368" s="1">
        <f t="shared" si="36"/>
        <v>0</v>
      </c>
      <c r="BD368" s="1">
        <f t="shared" si="37"/>
        <v>0</v>
      </c>
      <c r="BE368" s="1">
        <f t="shared" si="38"/>
        <v>0</v>
      </c>
    </row>
    <row r="369" spans="2:57" ht="14.4" thickBot="1" x14ac:dyDescent="0.3">
      <c r="B369" s="4"/>
      <c r="C369" s="131"/>
      <c r="D369" s="132"/>
      <c r="E369" s="235"/>
      <c r="F369" s="250"/>
      <c r="G369" s="250"/>
      <c r="H369" s="236"/>
      <c r="I369" s="130"/>
      <c r="J369" s="235"/>
      <c r="K369" s="236"/>
      <c r="L369" s="130"/>
      <c r="M369" s="235"/>
      <c r="N369" s="236"/>
      <c r="O369" s="129"/>
      <c r="P369" s="246">
        <v>0</v>
      </c>
      <c r="Q369" s="247"/>
      <c r="R369" s="129"/>
      <c r="S369" s="243"/>
      <c r="T369" s="244"/>
      <c r="U369" s="244"/>
      <c r="V369" s="244"/>
      <c r="W369" s="245"/>
      <c r="X369" s="7"/>
      <c r="AX369" s="101"/>
      <c r="AY369" s="101"/>
      <c r="AZ369" s="102">
        <f t="shared" si="33"/>
        <v>0</v>
      </c>
      <c r="BA369" s="101">
        <f t="shared" si="34"/>
        <v>0</v>
      </c>
      <c r="BB369" s="103">
        <f t="shared" si="35"/>
        <v>0</v>
      </c>
      <c r="BC369" s="1">
        <f t="shared" si="36"/>
        <v>0</v>
      </c>
      <c r="BD369" s="1">
        <f t="shared" si="37"/>
        <v>0</v>
      </c>
      <c r="BE369" s="1">
        <f t="shared" si="38"/>
        <v>0</v>
      </c>
    </row>
    <row r="370" spans="2:57" ht="14.4" thickBot="1" x14ac:dyDescent="0.3">
      <c r="B370" s="4"/>
      <c r="C370" s="131"/>
      <c r="D370" s="132"/>
      <c r="E370" s="235"/>
      <c r="F370" s="250"/>
      <c r="G370" s="250"/>
      <c r="H370" s="236"/>
      <c r="I370" s="130"/>
      <c r="J370" s="235"/>
      <c r="K370" s="236"/>
      <c r="L370" s="130"/>
      <c r="M370" s="235"/>
      <c r="N370" s="236"/>
      <c r="O370" s="129"/>
      <c r="P370" s="246">
        <v>0</v>
      </c>
      <c r="Q370" s="247"/>
      <c r="R370" s="129"/>
      <c r="S370" s="243"/>
      <c r="T370" s="244"/>
      <c r="U370" s="244"/>
      <c r="V370" s="244"/>
      <c r="W370" s="245"/>
      <c r="X370" s="7"/>
      <c r="AX370" s="101"/>
      <c r="AY370" s="101"/>
      <c r="AZ370" s="102">
        <f t="shared" si="33"/>
        <v>0</v>
      </c>
      <c r="BA370" s="101">
        <f t="shared" si="34"/>
        <v>0</v>
      </c>
      <c r="BB370" s="103">
        <f t="shared" si="35"/>
        <v>0</v>
      </c>
      <c r="BC370" s="1">
        <f t="shared" si="36"/>
        <v>0</v>
      </c>
      <c r="BD370" s="1">
        <f t="shared" si="37"/>
        <v>0</v>
      </c>
      <c r="BE370" s="1">
        <f t="shared" si="38"/>
        <v>0</v>
      </c>
    </row>
    <row r="371" spans="2:57" ht="14.4" thickBot="1" x14ac:dyDescent="0.3">
      <c r="B371" s="4"/>
      <c r="C371" s="131"/>
      <c r="D371" s="132"/>
      <c r="E371" s="235"/>
      <c r="F371" s="250"/>
      <c r="G371" s="250"/>
      <c r="H371" s="236"/>
      <c r="I371" s="130"/>
      <c r="J371" s="235"/>
      <c r="K371" s="236"/>
      <c r="L371" s="130"/>
      <c r="M371" s="235"/>
      <c r="N371" s="236"/>
      <c r="O371" s="129"/>
      <c r="P371" s="246">
        <v>0</v>
      </c>
      <c r="Q371" s="247"/>
      <c r="R371" s="129"/>
      <c r="S371" s="243"/>
      <c r="T371" s="244"/>
      <c r="U371" s="244"/>
      <c r="V371" s="244"/>
      <c r="W371" s="245"/>
      <c r="X371" s="7"/>
      <c r="AX371" s="101"/>
      <c r="AY371" s="101"/>
      <c r="AZ371" s="102">
        <f t="shared" si="33"/>
        <v>0</v>
      </c>
      <c r="BA371" s="101">
        <f t="shared" si="34"/>
        <v>0</v>
      </c>
      <c r="BB371" s="103">
        <f t="shared" si="35"/>
        <v>0</v>
      </c>
      <c r="BC371" s="1">
        <f t="shared" si="36"/>
        <v>0</v>
      </c>
      <c r="BD371" s="1">
        <f t="shared" si="37"/>
        <v>0</v>
      </c>
      <c r="BE371" s="1">
        <f t="shared" si="38"/>
        <v>0</v>
      </c>
    </row>
  </sheetData>
  <mergeCells count="1551">
    <mergeCell ref="V51:W51"/>
    <mergeCell ref="P45:T45"/>
    <mergeCell ref="J27:K27"/>
    <mergeCell ref="V47:W47"/>
    <mergeCell ref="V3:W3"/>
    <mergeCell ref="V4:W4"/>
    <mergeCell ref="B9:C9"/>
    <mergeCell ref="B22:C22"/>
    <mergeCell ref="V14:W14"/>
    <mergeCell ref="V18:W18"/>
    <mergeCell ref="P3:Q3"/>
    <mergeCell ref="P4:Q4"/>
    <mergeCell ref="P5:Q5"/>
    <mergeCell ref="S3:T3"/>
    <mergeCell ref="S4:T4"/>
    <mergeCell ref="S5:T5"/>
    <mergeCell ref="J3:K3"/>
    <mergeCell ref="J4:K4"/>
    <mergeCell ref="J5:K5"/>
    <mergeCell ref="M3:N3"/>
    <mergeCell ref="M4:N4"/>
    <mergeCell ref="M5:N5"/>
    <mergeCell ref="V5:W5"/>
    <mergeCell ref="C6:G6"/>
    <mergeCell ref="C2:G5"/>
    <mergeCell ref="J15:K15"/>
    <mergeCell ref="J17:K18"/>
    <mergeCell ref="J19:K19"/>
    <mergeCell ref="J16:K16"/>
    <mergeCell ref="J29:K30"/>
    <mergeCell ref="J31:K31"/>
    <mergeCell ref="K35:L35"/>
    <mergeCell ref="E115:H115"/>
    <mergeCell ref="E134:H134"/>
    <mergeCell ref="E135:H135"/>
    <mergeCell ref="E136:H136"/>
    <mergeCell ref="E137:H137"/>
    <mergeCell ref="E122:H122"/>
    <mergeCell ref="E123:H123"/>
    <mergeCell ref="E124:H124"/>
    <mergeCell ref="E125:H125"/>
    <mergeCell ref="E207:H207"/>
    <mergeCell ref="E208:H208"/>
    <mergeCell ref="E209:H209"/>
    <mergeCell ref="E161:H161"/>
    <mergeCell ref="E128:H128"/>
    <mergeCell ref="E129:H129"/>
    <mergeCell ref="C69:W69"/>
    <mergeCell ref="J71:K71"/>
    <mergeCell ref="J72:K72"/>
    <mergeCell ref="J73:K73"/>
    <mergeCell ref="J178:K178"/>
    <mergeCell ref="J179:K179"/>
    <mergeCell ref="J180:K180"/>
    <mergeCell ref="J175:K175"/>
    <mergeCell ref="J176:K176"/>
    <mergeCell ref="J165:K165"/>
    <mergeCell ref="J166:K166"/>
    <mergeCell ref="J167:K167"/>
    <mergeCell ref="J168:K168"/>
    <mergeCell ref="J163:K163"/>
    <mergeCell ref="J164:K164"/>
    <mergeCell ref="E163:H163"/>
    <mergeCell ref="J98:K98"/>
    <mergeCell ref="E366:H366"/>
    <mergeCell ref="E367:H367"/>
    <mergeCell ref="E354:H354"/>
    <mergeCell ref="E355:H355"/>
    <mergeCell ref="E342:H342"/>
    <mergeCell ref="E343:H343"/>
    <mergeCell ref="E330:H330"/>
    <mergeCell ref="E331:H331"/>
    <mergeCell ref="E318:H318"/>
    <mergeCell ref="E319:H319"/>
    <mergeCell ref="E306:H306"/>
    <mergeCell ref="E307:H307"/>
    <mergeCell ref="E294:H294"/>
    <mergeCell ref="E295:H295"/>
    <mergeCell ref="E282:H282"/>
    <mergeCell ref="E283:H283"/>
    <mergeCell ref="E270:H270"/>
    <mergeCell ref="E271:H271"/>
    <mergeCell ref="E278:H278"/>
    <mergeCell ref="E279:H279"/>
    <mergeCell ref="E280:H280"/>
    <mergeCell ref="E281:H281"/>
    <mergeCell ref="E362:H362"/>
    <mergeCell ref="E363:H363"/>
    <mergeCell ref="E364:H364"/>
    <mergeCell ref="E365:H365"/>
    <mergeCell ref="E350:H350"/>
    <mergeCell ref="E351:H351"/>
    <mergeCell ref="E352:H352"/>
    <mergeCell ref="E353:H353"/>
    <mergeCell ref="E338:H338"/>
    <mergeCell ref="E339:H339"/>
    <mergeCell ref="E246:H246"/>
    <mergeCell ref="E247:H247"/>
    <mergeCell ref="E234:H234"/>
    <mergeCell ref="E235:H235"/>
    <mergeCell ref="E236:H236"/>
    <mergeCell ref="E237:H237"/>
    <mergeCell ref="E238:H238"/>
    <mergeCell ref="E239:H239"/>
    <mergeCell ref="E240:H240"/>
    <mergeCell ref="E241:H241"/>
    <mergeCell ref="E98:H98"/>
    <mergeCell ref="E99:H99"/>
    <mergeCell ref="E100:H100"/>
    <mergeCell ref="E101:H101"/>
    <mergeCell ref="E86:H86"/>
    <mergeCell ref="E87:H87"/>
    <mergeCell ref="E88:H88"/>
    <mergeCell ref="E89:H89"/>
    <mergeCell ref="E102:H102"/>
    <mergeCell ref="E103:H103"/>
    <mergeCell ref="E90:H90"/>
    <mergeCell ref="E91:H91"/>
    <mergeCell ref="E206:H206"/>
    <mergeCell ref="E194:H194"/>
    <mergeCell ref="E195:H195"/>
    <mergeCell ref="E196:H196"/>
    <mergeCell ref="E197:H197"/>
    <mergeCell ref="E182:H182"/>
    <mergeCell ref="E183:H183"/>
    <mergeCell ref="E184:H184"/>
    <mergeCell ref="E185:H185"/>
    <mergeCell ref="E170:H170"/>
    <mergeCell ref="E173:H173"/>
    <mergeCell ref="E210:H210"/>
    <mergeCell ref="E211:H211"/>
    <mergeCell ref="E198:H198"/>
    <mergeCell ref="E199:H199"/>
    <mergeCell ref="E186:H186"/>
    <mergeCell ref="E187:H187"/>
    <mergeCell ref="E174:H174"/>
    <mergeCell ref="E175:H175"/>
    <mergeCell ref="E200:H200"/>
    <mergeCell ref="E201:H201"/>
    <mergeCell ref="E202:H202"/>
    <mergeCell ref="E203:H203"/>
    <mergeCell ref="E204:H204"/>
    <mergeCell ref="E205:H205"/>
    <mergeCell ref="E188:H188"/>
    <mergeCell ref="E189:H189"/>
    <mergeCell ref="E190:H190"/>
    <mergeCell ref="E191:H191"/>
    <mergeCell ref="E192:H192"/>
    <mergeCell ref="E193:H193"/>
    <mergeCell ref="E176:H176"/>
    <mergeCell ref="E177:H177"/>
    <mergeCell ref="E178:H178"/>
    <mergeCell ref="E179:H179"/>
    <mergeCell ref="E180:H180"/>
    <mergeCell ref="E181:H181"/>
    <mergeCell ref="E340:H340"/>
    <mergeCell ref="E341:H341"/>
    <mergeCell ref="E326:H326"/>
    <mergeCell ref="E327:H327"/>
    <mergeCell ref="E328:H328"/>
    <mergeCell ref="E329:H329"/>
    <mergeCell ref="E314:H314"/>
    <mergeCell ref="E315:H315"/>
    <mergeCell ref="E316:H316"/>
    <mergeCell ref="E317:H317"/>
    <mergeCell ref="J105:K105"/>
    <mergeCell ref="J106:K106"/>
    <mergeCell ref="J107:K107"/>
    <mergeCell ref="J108:K108"/>
    <mergeCell ref="J103:K103"/>
    <mergeCell ref="J104:K104"/>
    <mergeCell ref="J93:K93"/>
    <mergeCell ref="J94:K94"/>
    <mergeCell ref="J95:K95"/>
    <mergeCell ref="J96:K96"/>
    <mergeCell ref="J177:K177"/>
    <mergeCell ref="J141:K141"/>
    <mergeCell ref="E242:H242"/>
    <mergeCell ref="E243:H243"/>
    <mergeCell ref="E244:H244"/>
    <mergeCell ref="E245:H245"/>
    <mergeCell ref="E230:H230"/>
    <mergeCell ref="E231:H231"/>
    <mergeCell ref="E232:H232"/>
    <mergeCell ref="E233:H233"/>
    <mergeCell ref="E171:H171"/>
    <mergeCell ref="E172:H172"/>
    <mergeCell ref="J127:K127"/>
    <mergeCell ref="J128:K128"/>
    <mergeCell ref="J117:K117"/>
    <mergeCell ref="J118:K118"/>
    <mergeCell ref="J119:K119"/>
    <mergeCell ref="J120:K120"/>
    <mergeCell ref="J115:K115"/>
    <mergeCell ref="J116:K116"/>
    <mergeCell ref="J99:K99"/>
    <mergeCell ref="J100:K100"/>
    <mergeCell ref="J101:K101"/>
    <mergeCell ref="J102:K102"/>
    <mergeCell ref="J85:K85"/>
    <mergeCell ref="J86:K86"/>
    <mergeCell ref="J87:K87"/>
    <mergeCell ref="J88:K88"/>
    <mergeCell ref="J89:K89"/>
    <mergeCell ref="J90:K90"/>
    <mergeCell ref="J97:K97"/>
    <mergeCell ref="J112:K112"/>
    <mergeCell ref="J113:K113"/>
    <mergeCell ref="J114:K114"/>
    <mergeCell ref="J91:K91"/>
    <mergeCell ref="J92:K92"/>
    <mergeCell ref="J169:K169"/>
    <mergeCell ref="J170:K170"/>
    <mergeCell ref="J171:K171"/>
    <mergeCell ref="J172:K172"/>
    <mergeCell ref="J173:K173"/>
    <mergeCell ref="J174:K174"/>
    <mergeCell ref="J157:K157"/>
    <mergeCell ref="J158:K158"/>
    <mergeCell ref="J185:K185"/>
    <mergeCell ref="J142:K142"/>
    <mergeCell ref="J143:K143"/>
    <mergeCell ref="J144:K144"/>
    <mergeCell ref="J139:K139"/>
    <mergeCell ref="J140:K140"/>
    <mergeCell ref="J129:K129"/>
    <mergeCell ref="J130:K130"/>
    <mergeCell ref="J131:K131"/>
    <mergeCell ref="J132:K132"/>
    <mergeCell ref="J151:K151"/>
    <mergeCell ref="J152:K152"/>
    <mergeCell ref="J213:K213"/>
    <mergeCell ref="J214:K214"/>
    <mergeCell ref="J215:K215"/>
    <mergeCell ref="J216:K216"/>
    <mergeCell ref="J211:K211"/>
    <mergeCell ref="J212:K212"/>
    <mergeCell ref="J201:K201"/>
    <mergeCell ref="J202:K202"/>
    <mergeCell ref="J203:K203"/>
    <mergeCell ref="J204:K204"/>
    <mergeCell ref="J199:K199"/>
    <mergeCell ref="J200:K200"/>
    <mergeCell ref="J189:K189"/>
    <mergeCell ref="J190:K190"/>
    <mergeCell ref="J191:K191"/>
    <mergeCell ref="J192:K192"/>
    <mergeCell ref="J187:K187"/>
    <mergeCell ref="J188:K188"/>
    <mergeCell ref="J208:K208"/>
    <mergeCell ref="J209:K209"/>
    <mergeCell ref="J210:K210"/>
    <mergeCell ref="J250:K250"/>
    <mergeCell ref="J251:K251"/>
    <mergeCell ref="J252:K252"/>
    <mergeCell ref="J247:K247"/>
    <mergeCell ref="J248:K248"/>
    <mergeCell ref="J237:K237"/>
    <mergeCell ref="J238:K238"/>
    <mergeCell ref="J239:K239"/>
    <mergeCell ref="J240:K240"/>
    <mergeCell ref="J235:K235"/>
    <mergeCell ref="J236:K236"/>
    <mergeCell ref="J225:K225"/>
    <mergeCell ref="J226:K226"/>
    <mergeCell ref="J227:K227"/>
    <mergeCell ref="J228:K228"/>
    <mergeCell ref="J223:K223"/>
    <mergeCell ref="J224:K224"/>
    <mergeCell ref="J241:K241"/>
    <mergeCell ref="J242:K242"/>
    <mergeCell ref="J243:K243"/>
    <mergeCell ref="J244:K244"/>
    <mergeCell ref="J245:K245"/>
    <mergeCell ref="J246:K246"/>
    <mergeCell ref="J229:K229"/>
    <mergeCell ref="J230:K230"/>
    <mergeCell ref="J231:K231"/>
    <mergeCell ref="J232:K232"/>
    <mergeCell ref="J233:K233"/>
    <mergeCell ref="J234:K234"/>
    <mergeCell ref="J295:K295"/>
    <mergeCell ref="J296:K296"/>
    <mergeCell ref="J285:K285"/>
    <mergeCell ref="J286:K286"/>
    <mergeCell ref="J287:K287"/>
    <mergeCell ref="J288:K288"/>
    <mergeCell ref="J283:K283"/>
    <mergeCell ref="J284:K284"/>
    <mergeCell ref="J273:K273"/>
    <mergeCell ref="J274:K274"/>
    <mergeCell ref="J275:K275"/>
    <mergeCell ref="J276:K276"/>
    <mergeCell ref="J271:K271"/>
    <mergeCell ref="J272:K272"/>
    <mergeCell ref="J261:K261"/>
    <mergeCell ref="J262:K262"/>
    <mergeCell ref="J263:K263"/>
    <mergeCell ref="J264:K264"/>
    <mergeCell ref="J331:K331"/>
    <mergeCell ref="J332:K332"/>
    <mergeCell ref="J321:K321"/>
    <mergeCell ref="J322:K322"/>
    <mergeCell ref="J323:K323"/>
    <mergeCell ref="J324:K324"/>
    <mergeCell ref="J319:K319"/>
    <mergeCell ref="J320:K320"/>
    <mergeCell ref="J309:K309"/>
    <mergeCell ref="J310:K310"/>
    <mergeCell ref="J311:K311"/>
    <mergeCell ref="J312:K312"/>
    <mergeCell ref="J307:K307"/>
    <mergeCell ref="J308:K308"/>
    <mergeCell ref="J297:K297"/>
    <mergeCell ref="J298:K298"/>
    <mergeCell ref="J299:K299"/>
    <mergeCell ref="J300:K300"/>
    <mergeCell ref="J330:K330"/>
    <mergeCell ref="J313:K313"/>
    <mergeCell ref="J314:K314"/>
    <mergeCell ref="J367:K367"/>
    <mergeCell ref="J368:K368"/>
    <mergeCell ref="J357:K357"/>
    <mergeCell ref="J358:K358"/>
    <mergeCell ref="J359:K359"/>
    <mergeCell ref="J360:K360"/>
    <mergeCell ref="J355:K355"/>
    <mergeCell ref="J356:K356"/>
    <mergeCell ref="J345:K345"/>
    <mergeCell ref="J346:K346"/>
    <mergeCell ref="J347:K347"/>
    <mergeCell ref="J348:K348"/>
    <mergeCell ref="J343:K343"/>
    <mergeCell ref="J344:K344"/>
    <mergeCell ref="J333:K333"/>
    <mergeCell ref="J334:K334"/>
    <mergeCell ref="J335:K335"/>
    <mergeCell ref="J336:K336"/>
    <mergeCell ref="J361:K361"/>
    <mergeCell ref="J362:K362"/>
    <mergeCell ref="J363:K363"/>
    <mergeCell ref="J364:K364"/>
    <mergeCell ref="J365:K365"/>
    <mergeCell ref="J366:K366"/>
    <mergeCell ref="J349:K349"/>
    <mergeCell ref="J350:K350"/>
    <mergeCell ref="J351:K351"/>
    <mergeCell ref="J352:K352"/>
    <mergeCell ref="J353:K353"/>
    <mergeCell ref="J354:K354"/>
    <mergeCell ref="J337:K337"/>
    <mergeCell ref="J338:K338"/>
    <mergeCell ref="M97:N97"/>
    <mergeCell ref="M98:N98"/>
    <mergeCell ref="M93:N93"/>
    <mergeCell ref="M94:N94"/>
    <mergeCell ref="M83:N83"/>
    <mergeCell ref="M84:N84"/>
    <mergeCell ref="M85:N85"/>
    <mergeCell ref="M86:N86"/>
    <mergeCell ref="M82:N82"/>
    <mergeCell ref="M99:N99"/>
    <mergeCell ref="M100:N100"/>
    <mergeCell ref="M101:N101"/>
    <mergeCell ref="M102:N102"/>
    <mergeCell ref="M103:N103"/>
    <mergeCell ref="M104:N104"/>
    <mergeCell ref="M87:N87"/>
    <mergeCell ref="M88:N88"/>
    <mergeCell ref="M89:N89"/>
    <mergeCell ref="M90:N90"/>
    <mergeCell ref="M91:N91"/>
    <mergeCell ref="M92:N92"/>
    <mergeCell ref="M143:N143"/>
    <mergeCell ref="M144:N144"/>
    <mergeCell ref="M145:N145"/>
    <mergeCell ref="M146:N146"/>
    <mergeCell ref="M141:N141"/>
    <mergeCell ref="M142:N142"/>
    <mergeCell ref="M131:N131"/>
    <mergeCell ref="M132:N132"/>
    <mergeCell ref="M133:N133"/>
    <mergeCell ref="M134:N134"/>
    <mergeCell ref="M129:N129"/>
    <mergeCell ref="M130:N130"/>
    <mergeCell ref="M119:N119"/>
    <mergeCell ref="M120:N120"/>
    <mergeCell ref="M121:N121"/>
    <mergeCell ref="M122:N122"/>
    <mergeCell ref="M117:N117"/>
    <mergeCell ref="M118:N118"/>
    <mergeCell ref="M169:N169"/>
    <mergeCell ref="M170:N170"/>
    <mergeCell ref="M165:N165"/>
    <mergeCell ref="M166:N166"/>
    <mergeCell ref="M155:N155"/>
    <mergeCell ref="M156:N156"/>
    <mergeCell ref="M157:N157"/>
    <mergeCell ref="M158:N158"/>
    <mergeCell ref="M153:N153"/>
    <mergeCell ref="M154:N154"/>
    <mergeCell ref="M171:N171"/>
    <mergeCell ref="M172:N172"/>
    <mergeCell ref="M173:N173"/>
    <mergeCell ref="M174:N174"/>
    <mergeCell ref="M175:N175"/>
    <mergeCell ref="M176:N176"/>
    <mergeCell ref="M159:N159"/>
    <mergeCell ref="M160:N160"/>
    <mergeCell ref="M161:N161"/>
    <mergeCell ref="M162:N162"/>
    <mergeCell ref="M163:N163"/>
    <mergeCell ref="M164:N164"/>
    <mergeCell ref="M215:N215"/>
    <mergeCell ref="M216:N216"/>
    <mergeCell ref="M217:N217"/>
    <mergeCell ref="M218:N218"/>
    <mergeCell ref="M213:N213"/>
    <mergeCell ref="M214:N214"/>
    <mergeCell ref="M203:N203"/>
    <mergeCell ref="M204:N204"/>
    <mergeCell ref="M205:N205"/>
    <mergeCell ref="M206:N206"/>
    <mergeCell ref="M201:N201"/>
    <mergeCell ref="M202:N202"/>
    <mergeCell ref="M191:N191"/>
    <mergeCell ref="M192:N192"/>
    <mergeCell ref="M193:N193"/>
    <mergeCell ref="M194:N194"/>
    <mergeCell ref="M189:N189"/>
    <mergeCell ref="M190:N190"/>
    <mergeCell ref="M241:N241"/>
    <mergeCell ref="M242:N242"/>
    <mergeCell ref="M237:N237"/>
    <mergeCell ref="M238:N238"/>
    <mergeCell ref="M227:N227"/>
    <mergeCell ref="M228:N228"/>
    <mergeCell ref="M229:N229"/>
    <mergeCell ref="M230:N230"/>
    <mergeCell ref="M225:N225"/>
    <mergeCell ref="M226:N226"/>
    <mergeCell ref="M243:N243"/>
    <mergeCell ref="M244:N244"/>
    <mergeCell ref="M245:N245"/>
    <mergeCell ref="M246:N246"/>
    <mergeCell ref="M247:N247"/>
    <mergeCell ref="M248:N248"/>
    <mergeCell ref="M231:N231"/>
    <mergeCell ref="M232:N232"/>
    <mergeCell ref="M233:N233"/>
    <mergeCell ref="M234:N234"/>
    <mergeCell ref="M235:N235"/>
    <mergeCell ref="M236:N236"/>
    <mergeCell ref="M287:N287"/>
    <mergeCell ref="M288:N288"/>
    <mergeCell ref="M289:N289"/>
    <mergeCell ref="M290:N290"/>
    <mergeCell ref="M285:N285"/>
    <mergeCell ref="M286:N286"/>
    <mergeCell ref="M275:N275"/>
    <mergeCell ref="M276:N276"/>
    <mergeCell ref="M277:N277"/>
    <mergeCell ref="M278:N278"/>
    <mergeCell ref="M273:N273"/>
    <mergeCell ref="M274:N274"/>
    <mergeCell ref="M263:N263"/>
    <mergeCell ref="M264:N264"/>
    <mergeCell ref="M265:N265"/>
    <mergeCell ref="M266:N266"/>
    <mergeCell ref="M261:N261"/>
    <mergeCell ref="M262:N262"/>
    <mergeCell ref="M333:N333"/>
    <mergeCell ref="M334:N334"/>
    <mergeCell ref="M323:N323"/>
    <mergeCell ref="M324:N324"/>
    <mergeCell ref="M325:N325"/>
    <mergeCell ref="M326:N326"/>
    <mergeCell ref="M321:N321"/>
    <mergeCell ref="M322:N322"/>
    <mergeCell ref="M311:N311"/>
    <mergeCell ref="M312:N312"/>
    <mergeCell ref="M313:N313"/>
    <mergeCell ref="M314:N314"/>
    <mergeCell ref="M309:N309"/>
    <mergeCell ref="M310:N310"/>
    <mergeCell ref="M299:N299"/>
    <mergeCell ref="M300:N300"/>
    <mergeCell ref="M301:N301"/>
    <mergeCell ref="M302:N302"/>
    <mergeCell ref="M331:N331"/>
    <mergeCell ref="M332:N332"/>
    <mergeCell ref="M315:N315"/>
    <mergeCell ref="M316:N316"/>
    <mergeCell ref="M317:N317"/>
    <mergeCell ref="M318:N318"/>
    <mergeCell ref="M319:N319"/>
    <mergeCell ref="M320:N320"/>
    <mergeCell ref="M303:N303"/>
    <mergeCell ref="M304:N304"/>
    <mergeCell ref="M305:N305"/>
    <mergeCell ref="M306:N306"/>
    <mergeCell ref="M307:N307"/>
    <mergeCell ref="M308:N308"/>
    <mergeCell ref="M369:N369"/>
    <mergeCell ref="M370:N370"/>
    <mergeCell ref="M359:N359"/>
    <mergeCell ref="M360:N360"/>
    <mergeCell ref="M361:N361"/>
    <mergeCell ref="M362:N362"/>
    <mergeCell ref="M357:N357"/>
    <mergeCell ref="M358:N358"/>
    <mergeCell ref="M347:N347"/>
    <mergeCell ref="M348:N348"/>
    <mergeCell ref="M349:N349"/>
    <mergeCell ref="M350:N350"/>
    <mergeCell ref="M345:N345"/>
    <mergeCell ref="M346:N346"/>
    <mergeCell ref="M335:N335"/>
    <mergeCell ref="M336:N336"/>
    <mergeCell ref="M337:N337"/>
    <mergeCell ref="M338:N338"/>
    <mergeCell ref="M341:N341"/>
    <mergeCell ref="M342:N342"/>
    <mergeCell ref="M343:N343"/>
    <mergeCell ref="M344:N344"/>
    <mergeCell ref="E96:H96"/>
    <mergeCell ref="E97:H97"/>
    <mergeCell ref="E80:H80"/>
    <mergeCell ref="E81:H81"/>
    <mergeCell ref="E82:H82"/>
    <mergeCell ref="E83:H83"/>
    <mergeCell ref="E84:H84"/>
    <mergeCell ref="E85:H85"/>
    <mergeCell ref="E70:H70"/>
    <mergeCell ref="E71:H71"/>
    <mergeCell ref="E72:H72"/>
    <mergeCell ref="E73:H73"/>
    <mergeCell ref="E74:H74"/>
    <mergeCell ref="E75:H75"/>
    <mergeCell ref="E76:H76"/>
    <mergeCell ref="E77:H77"/>
    <mergeCell ref="E78:H78"/>
    <mergeCell ref="E79:H79"/>
    <mergeCell ref="E92:H92"/>
    <mergeCell ref="E93:H93"/>
    <mergeCell ref="E94:H94"/>
    <mergeCell ref="E95:H95"/>
    <mergeCell ref="E130:H130"/>
    <mergeCell ref="E131:H131"/>
    <mergeCell ref="E132:H132"/>
    <mergeCell ref="E133:H133"/>
    <mergeCell ref="E116:H116"/>
    <mergeCell ref="E117:H117"/>
    <mergeCell ref="E118:H118"/>
    <mergeCell ref="E119:H119"/>
    <mergeCell ref="E120:H120"/>
    <mergeCell ref="E121:H121"/>
    <mergeCell ref="E104:H104"/>
    <mergeCell ref="E105:H105"/>
    <mergeCell ref="E106:H106"/>
    <mergeCell ref="E107:H107"/>
    <mergeCell ref="E108:H108"/>
    <mergeCell ref="E109:H109"/>
    <mergeCell ref="E164:H164"/>
    <mergeCell ref="E110:H110"/>
    <mergeCell ref="E111:H111"/>
    <mergeCell ref="E112:H112"/>
    <mergeCell ref="E113:H113"/>
    <mergeCell ref="E158:H158"/>
    <mergeCell ref="E159:H159"/>
    <mergeCell ref="E160:H160"/>
    <mergeCell ref="E162:H162"/>
    <mergeCell ref="E150:H150"/>
    <mergeCell ref="E151:H151"/>
    <mergeCell ref="E138:H138"/>
    <mergeCell ref="E139:H139"/>
    <mergeCell ref="E126:H126"/>
    <mergeCell ref="E127:H127"/>
    <mergeCell ref="E114:H114"/>
    <mergeCell ref="E165:H165"/>
    <mergeCell ref="E166:H166"/>
    <mergeCell ref="E167:H167"/>
    <mergeCell ref="E168:H168"/>
    <mergeCell ref="E169:H169"/>
    <mergeCell ref="E152:H152"/>
    <mergeCell ref="E153:H153"/>
    <mergeCell ref="E154:H154"/>
    <mergeCell ref="E155:H155"/>
    <mergeCell ref="E156:H156"/>
    <mergeCell ref="E157:H157"/>
    <mergeCell ref="E140:H140"/>
    <mergeCell ref="E141:H141"/>
    <mergeCell ref="E142:H142"/>
    <mergeCell ref="E143:H143"/>
    <mergeCell ref="E144:H144"/>
    <mergeCell ref="E145:H145"/>
    <mergeCell ref="E146:H146"/>
    <mergeCell ref="E147:H147"/>
    <mergeCell ref="E148:H148"/>
    <mergeCell ref="E149:H149"/>
    <mergeCell ref="E224:H224"/>
    <mergeCell ref="E225:H225"/>
    <mergeCell ref="E226:H226"/>
    <mergeCell ref="E227:H227"/>
    <mergeCell ref="E228:H228"/>
    <mergeCell ref="E229:H229"/>
    <mergeCell ref="E212:H212"/>
    <mergeCell ref="E213:H213"/>
    <mergeCell ref="E214:H214"/>
    <mergeCell ref="E215:H215"/>
    <mergeCell ref="E216:H216"/>
    <mergeCell ref="E217:H217"/>
    <mergeCell ref="E218:H218"/>
    <mergeCell ref="E219:H219"/>
    <mergeCell ref="E220:H220"/>
    <mergeCell ref="E221:H221"/>
    <mergeCell ref="E222:H222"/>
    <mergeCell ref="E223:H223"/>
    <mergeCell ref="E260:H260"/>
    <mergeCell ref="E261:H261"/>
    <mergeCell ref="E262:H262"/>
    <mergeCell ref="E263:H263"/>
    <mergeCell ref="E264:H264"/>
    <mergeCell ref="E265:H265"/>
    <mergeCell ref="E248:H248"/>
    <mergeCell ref="E249:H249"/>
    <mergeCell ref="E250:H250"/>
    <mergeCell ref="E251:H251"/>
    <mergeCell ref="E252:H252"/>
    <mergeCell ref="E253:H253"/>
    <mergeCell ref="E266:H266"/>
    <mergeCell ref="E267:H267"/>
    <mergeCell ref="E268:H268"/>
    <mergeCell ref="E269:H269"/>
    <mergeCell ref="E254:H254"/>
    <mergeCell ref="E255:H255"/>
    <mergeCell ref="E256:H256"/>
    <mergeCell ref="E257:H257"/>
    <mergeCell ref="E258:H258"/>
    <mergeCell ref="E259:H259"/>
    <mergeCell ref="E284:H284"/>
    <mergeCell ref="E285:H285"/>
    <mergeCell ref="E286:H286"/>
    <mergeCell ref="E287:H287"/>
    <mergeCell ref="E288:H288"/>
    <mergeCell ref="E289:H289"/>
    <mergeCell ref="E302:H302"/>
    <mergeCell ref="E303:H303"/>
    <mergeCell ref="E304:H304"/>
    <mergeCell ref="E305:H305"/>
    <mergeCell ref="E290:H290"/>
    <mergeCell ref="E291:H291"/>
    <mergeCell ref="E292:H292"/>
    <mergeCell ref="E293:H293"/>
    <mergeCell ref="E272:H272"/>
    <mergeCell ref="E273:H273"/>
    <mergeCell ref="E274:H274"/>
    <mergeCell ref="E275:H275"/>
    <mergeCell ref="E276:H276"/>
    <mergeCell ref="E277:H277"/>
    <mergeCell ref="E336:H336"/>
    <mergeCell ref="E337:H337"/>
    <mergeCell ref="E320:H320"/>
    <mergeCell ref="E321:H321"/>
    <mergeCell ref="E322:H322"/>
    <mergeCell ref="E323:H323"/>
    <mergeCell ref="E324:H324"/>
    <mergeCell ref="E325:H325"/>
    <mergeCell ref="E308:H308"/>
    <mergeCell ref="E309:H309"/>
    <mergeCell ref="E310:H310"/>
    <mergeCell ref="E311:H311"/>
    <mergeCell ref="E312:H312"/>
    <mergeCell ref="E313:H313"/>
    <mergeCell ref="E296:H296"/>
    <mergeCell ref="E297:H297"/>
    <mergeCell ref="E298:H298"/>
    <mergeCell ref="E299:H299"/>
    <mergeCell ref="E300:H300"/>
    <mergeCell ref="E301:H301"/>
    <mergeCell ref="M109:N109"/>
    <mergeCell ref="M110:N110"/>
    <mergeCell ref="M105:N105"/>
    <mergeCell ref="M106:N106"/>
    <mergeCell ref="M95:N95"/>
    <mergeCell ref="M96:N96"/>
    <mergeCell ref="E368:H368"/>
    <mergeCell ref="E369:H369"/>
    <mergeCell ref="E370:H370"/>
    <mergeCell ref="E371:H371"/>
    <mergeCell ref="M70:N70"/>
    <mergeCell ref="M71:N71"/>
    <mergeCell ref="M72:N72"/>
    <mergeCell ref="M73:N73"/>
    <mergeCell ref="M74:N74"/>
    <mergeCell ref="M75:N75"/>
    <mergeCell ref="E356:H356"/>
    <mergeCell ref="E357:H357"/>
    <mergeCell ref="E358:H358"/>
    <mergeCell ref="E359:H359"/>
    <mergeCell ref="E360:H360"/>
    <mergeCell ref="E361:H361"/>
    <mergeCell ref="E344:H344"/>
    <mergeCell ref="E345:H345"/>
    <mergeCell ref="E346:H346"/>
    <mergeCell ref="E347:H347"/>
    <mergeCell ref="E348:H348"/>
    <mergeCell ref="E349:H349"/>
    <mergeCell ref="E332:H332"/>
    <mergeCell ref="E333:H333"/>
    <mergeCell ref="E334:H334"/>
    <mergeCell ref="E335:H335"/>
    <mergeCell ref="M181:N181"/>
    <mergeCell ref="M182:N182"/>
    <mergeCell ref="M177:N177"/>
    <mergeCell ref="M178:N178"/>
    <mergeCell ref="M167:N167"/>
    <mergeCell ref="M168:N168"/>
    <mergeCell ref="M76:N76"/>
    <mergeCell ref="M77:N77"/>
    <mergeCell ref="M78:N78"/>
    <mergeCell ref="M79:N79"/>
    <mergeCell ref="M80:N80"/>
    <mergeCell ref="M81:N81"/>
    <mergeCell ref="M135:N135"/>
    <mergeCell ref="M136:N136"/>
    <mergeCell ref="M137:N137"/>
    <mergeCell ref="M138:N138"/>
    <mergeCell ref="M139:N139"/>
    <mergeCell ref="M140:N140"/>
    <mergeCell ref="M123:N123"/>
    <mergeCell ref="M124:N124"/>
    <mergeCell ref="M125:N125"/>
    <mergeCell ref="M126:N126"/>
    <mergeCell ref="M127:N127"/>
    <mergeCell ref="M128:N128"/>
    <mergeCell ref="M111:N111"/>
    <mergeCell ref="M112:N112"/>
    <mergeCell ref="M113:N113"/>
    <mergeCell ref="M114:N114"/>
    <mergeCell ref="M115:N115"/>
    <mergeCell ref="M116:N116"/>
    <mergeCell ref="M107:N107"/>
    <mergeCell ref="M108:N108"/>
    <mergeCell ref="M253:N253"/>
    <mergeCell ref="M254:N254"/>
    <mergeCell ref="M249:N249"/>
    <mergeCell ref="M250:N250"/>
    <mergeCell ref="M239:N239"/>
    <mergeCell ref="M240:N240"/>
    <mergeCell ref="M147:N147"/>
    <mergeCell ref="M148:N148"/>
    <mergeCell ref="M149:N149"/>
    <mergeCell ref="M150:N150"/>
    <mergeCell ref="M151:N151"/>
    <mergeCell ref="M152:N152"/>
    <mergeCell ref="M207:N207"/>
    <mergeCell ref="M208:N208"/>
    <mergeCell ref="M209:N209"/>
    <mergeCell ref="M210:N210"/>
    <mergeCell ref="M211:N211"/>
    <mergeCell ref="M212:N212"/>
    <mergeCell ref="M195:N195"/>
    <mergeCell ref="M196:N196"/>
    <mergeCell ref="M197:N197"/>
    <mergeCell ref="M198:N198"/>
    <mergeCell ref="M199:N199"/>
    <mergeCell ref="M200:N200"/>
    <mergeCell ref="M183:N183"/>
    <mergeCell ref="M184:N184"/>
    <mergeCell ref="M185:N185"/>
    <mergeCell ref="M186:N186"/>
    <mergeCell ref="M187:N187"/>
    <mergeCell ref="M188:N188"/>
    <mergeCell ref="M179:N179"/>
    <mergeCell ref="M180:N180"/>
    <mergeCell ref="M371:N371"/>
    <mergeCell ref="P70:Q70"/>
    <mergeCell ref="P71:Q71"/>
    <mergeCell ref="P72:Q72"/>
    <mergeCell ref="P73:Q73"/>
    <mergeCell ref="P74:Q74"/>
    <mergeCell ref="P75:Q75"/>
    <mergeCell ref="P76:Q76"/>
    <mergeCell ref="P77:Q77"/>
    <mergeCell ref="P78:Q78"/>
    <mergeCell ref="M363:N363"/>
    <mergeCell ref="M364:N364"/>
    <mergeCell ref="M365:N365"/>
    <mergeCell ref="M366:N366"/>
    <mergeCell ref="M367:N367"/>
    <mergeCell ref="M368:N368"/>
    <mergeCell ref="M351:N351"/>
    <mergeCell ref="M352:N352"/>
    <mergeCell ref="M353:N353"/>
    <mergeCell ref="M354:N354"/>
    <mergeCell ref="M355:N355"/>
    <mergeCell ref="M356:N356"/>
    <mergeCell ref="M339:N339"/>
    <mergeCell ref="M340:N340"/>
    <mergeCell ref="M219:N219"/>
    <mergeCell ref="M220:N220"/>
    <mergeCell ref="M221:N221"/>
    <mergeCell ref="M222:N222"/>
    <mergeCell ref="M223:N223"/>
    <mergeCell ref="M224:N224"/>
    <mergeCell ref="M279:N279"/>
    <mergeCell ref="M280:N280"/>
    <mergeCell ref="P79:Q79"/>
    <mergeCell ref="P80:Q80"/>
    <mergeCell ref="P81:Q81"/>
    <mergeCell ref="P82:Q82"/>
    <mergeCell ref="P83:Q83"/>
    <mergeCell ref="P84:Q84"/>
    <mergeCell ref="P109:Q109"/>
    <mergeCell ref="P110:Q110"/>
    <mergeCell ref="P111:Q111"/>
    <mergeCell ref="P112:Q112"/>
    <mergeCell ref="P113:Q113"/>
    <mergeCell ref="P114:Q114"/>
    <mergeCell ref="P103:Q103"/>
    <mergeCell ref="P104:Q104"/>
    <mergeCell ref="P105:Q105"/>
    <mergeCell ref="P106:Q106"/>
    <mergeCell ref="M291:N291"/>
    <mergeCell ref="M281:N281"/>
    <mergeCell ref="M282:N282"/>
    <mergeCell ref="M283:N283"/>
    <mergeCell ref="M284:N284"/>
    <mergeCell ref="M267:N267"/>
    <mergeCell ref="M268:N268"/>
    <mergeCell ref="M269:N269"/>
    <mergeCell ref="M270:N270"/>
    <mergeCell ref="M271:N271"/>
    <mergeCell ref="M272:N272"/>
    <mergeCell ref="M255:N255"/>
    <mergeCell ref="M256:N256"/>
    <mergeCell ref="M257:N257"/>
    <mergeCell ref="M258:N258"/>
    <mergeCell ref="M259:N259"/>
    <mergeCell ref="P115:Q115"/>
    <mergeCell ref="P116:Q116"/>
    <mergeCell ref="P117:Q117"/>
    <mergeCell ref="P118:Q118"/>
    <mergeCell ref="P119:Q119"/>
    <mergeCell ref="P120:Q120"/>
    <mergeCell ref="M327:N327"/>
    <mergeCell ref="M328:N328"/>
    <mergeCell ref="M329:N329"/>
    <mergeCell ref="M330:N330"/>
    <mergeCell ref="P91:Q91"/>
    <mergeCell ref="P92:Q92"/>
    <mergeCell ref="P93:Q93"/>
    <mergeCell ref="P94:Q94"/>
    <mergeCell ref="P95:Q95"/>
    <mergeCell ref="P96:Q96"/>
    <mergeCell ref="P85:Q85"/>
    <mergeCell ref="P86:Q86"/>
    <mergeCell ref="P87:Q87"/>
    <mergeCell ref="P88:Q88"/>
    <mergeCell ref="P89:Q89"/>
    <mergeCell ref="P90:Q90"/>
    <mergeCell ref="M292:N292"/>
    <mergeCell ref="M293:N293"/>
    <mergeCell ref="M294:N294"/>
    <mergeCell ref="M295:N295"/>
    <mergeCell ref="M296:N296"/>
    <mergeCell ref="M297:N297"/>
    <mergeCell ref="M298:N298"/>
    <mergeCell ref="M260:N260"/>
    <mergeCell ref="M251:N251"/>
    <mergeCell ref="M252:N252"/>
    <mergeCell ref="P139:Q139"/>
    <mergeCell ref="P140:Q140"/>
    <mergeCell ref="P141:Q141"/>
    <mergeCell ref="P142:Q142"/>
    <mergeCell ref="P143:Q143"/>
    <mergeCell ref="P144:Q144"/>
    <mergeCell ref="P133:Q133"/>
    <mergeCell ref="P134:Q134"/>
    <mergeCell ref="P135:Q135"/>
    <mergeCell ref="P136:Q136"/>
    <mergeCell ref="P137:Q137"/>
    <mergeCell ref="P138:Q138"/>
    <mergeCell ref="P107:Q107"/>
    <mergeCell ref="P108:Q108"/>
    <mergeCell ref="P97:Q97"/>
    <mergeCell ref="P98:Q98"/>
    <mergeCell ref="P99:Q99"/>
    <mergeCell ref="P100:Q100"/>
    <mergeCell ref="P101:Q101"/>
    <mergeCell ref="P102:Q102"/>
    <mergeCell ref="P127:Q127"/>
    <mergeCell ref="P128:Q128"/>
    <mergeCell ref="P129:Q129"/>
    <mergeCell ref="P130:Q130"/>
    <mergeCell ref="P131:Q131"/>
    <mergeCell ref="P132:Q132"/>
    <mergeCell ref="P121:Q121"/>
    <mergeCell ref="P122:Q122"/>
    <mergeCell ref="P123:Q123"/>
    <mergeCell ref="P124:Q124"/>
    <mergeCell ref="P125:Q125"/>
    <mergeCell ref="P126:Q126"/>
    <mergeCell ref="P157:Q157"/>
    <mergeCell ref="P158:Q158"/>
    <mergeCell ref="P159:Q159"/>
    <mergeCell ref="P160:Q160"/>
    <mergeCell ref="P161:Q161"/>
    <mergeCell ref="P162:Q162"/>
    <mergeCell ref="P151:Q151"/>
    <mergeCell ref="P152:Q152"/>
    <mergeCell ref="P153:Q153"/>
    <mergeCell ref="P154:Q154"/>
    <mergeCell ref="P155:Q155"/>
    <mergeCell ref="P156:Q156"/>
    <mergeCell ref="P145:Q145"/>
    <mergeCell ref="P146:Q146"/>
    <mergeCell ref="P147:Q147"/>
    <mergeCell ref="P148:Q148"/>
    <mergeCell ref="P149:Q149"/>
    <mergeCell ref="P150:Q150"/>
    <mergeCell ref="P175:Q175"/>
    <mergeCell ref="P176:Q176"/>
    <mergeCell ref="P177:Q177"/>
    <mergeCell ref="P178:Q178"/>
    <mergeCell ref="P179:Q179"/>
    <mergeCell ref="P180:Q180"/>
    <mergeCell ref="P169:Q169"/>
    <mergeCell ref="P170:Q170"/>
    <mergeCell ref="P171:Q171"/>
    <mergeCell ref="P172:Q172"/>
    <mergeCell ref="P173:Q173"/>
    <mergeCell ref="P174:Q174"/>
    <mergeCell ref="P163:Q163"/>
    <mergeCell ref="P164:Q164"/>
    <mergeCell ref="P165:Q165"/>
    <mergeCell ref="P166:Q166"/>
    <mergeCell ref="P167:Q167"/>
    <mergeCell ref="P168:Q168"/>
    <mergeCell ref="P193:Q193"/>
    <mergeCell ref="P194:Q194"/>
    <mergeCell ref="P195:Q195"/>
    <mergeCell ref="P196:Q196"/>
    <mergeCell ref="P197:Q197"/>
    <mergeCell ref="P198:Q198"/>
    <mergeCell ref="P187:Q187"/>
    <mergeCell ref="P188:Q188"/>
    <mergeCell ref="P189:Q189"/>
    <mergeCell ref="P190:Q190"/>
    <mergeCell ref="P191:Q191"/>
    <mergeCell ref="P192:Q192"/>
    <mergeCell ref="P181:Q181"/>
    <mergeCell ref="P182:Q182"/>
    <mergeCell ref="P183:Q183"/>
    <mergeCell ref="P184:Q184"/>
    <mergeCell ref="P185:Q185"/>
    <mergeCell ref="P186:Q186"/>
    <mergeCell ref="P211:Q211"/>
    <mergeCell ref="P212:Q212"/>
    <mergeCell ref="P213:Q213"/>
    <mergeCell ref="P214:Q214"/>
    <mergeCell ref="P215:Q215"/>
    <mergeCell ref="P216:Q216"/>
    <mergeCell ref="P205:Q205"/>
    <mergeCell ref="P206:Q206"/>
    <mergeCell ref="P207:Q207"/>
    <mergeCell ref="P208:Q208"/>
    <mergeCell ref="P209:Q209"/>
    <mergeCell ref="P210:Q210"/>
    <mergeCell ref="P199:Q199"/>
    <mergeCell ref="P200:Q200"/>
    <mergeCell ref="P201:Q201"/>
    <mergeCell ref="P202:Q202"/>
    <mergeCell ref="P203:Q203"/>
    <mergeCell ref="P204:Q204"/>
    <mergeCell ref="P229:Q229"/>
    <mergeCell ref="P230:Q230"/>
    <mergeCell ref="P231:Q231"/>
    <mergeCell ref="P232:Q232"/>
    <mergeCell ref="P233:Q233"/>
    <mergeCell ref="P234:Q234"/>
    <mergeCell ref="P223:Q223"/>
    <mergeCell ref="P224:Q224"/>
    <mergeCell ref="P225:Q225"/>
    <mergeCell ref="P226:Q226"/>
    <mergeCell ref="P227:Q227"/>
    <mergeCell ref="P228:Q228"/>
    <mergeCell ref="P217:Q217"/>
    <mergeCell ref="P218:Q218"/>
    <mergeCell ref="P219:Q219"/>
    <mergeCell ref="P220:Q220"/>
    <mergeCell ref="P221:Q221"/>
    <mergeCell ref="P222:Q222"/>
    <mergeCell ref="P247:Q247"/>
    <mergeCell ref="P248:Q248"/>
    <mergeCell ref="P249:Q249"/>
    <mergeCell ref="P250:Q250"/>
    <mergeCell ref="P251:Q251"/>
    <mergeCell ref="P252:Q252"/>
    <mergeCell ref="P241:Q241"/>
    <mergeCell ref="P242:Q242"/>
    <mergeCell ref="P243:Q243"/>
    <mergeCell ref="P244:Q244"/>
    <mergeCell ref="P245:Q245"/>
    <mergeCell ref="P246:Q246"/>
    <mergeCell ref="P235:Q235"/>
    <mergeCell ref="P236:Q236"/>
    <mergeCell ref="P237:Q237"/>
    <mergeCell ref="P238:Q238"/>
    <mergeCell ref="P239:Q239"/>
    <mergeCell ref="P240:Q240"/>
    <mergeCell ref="P265:Q265"/>
    <mergeCell ref="P266:Q266"/>
    <mergeCell ref="P267:Q267"/>
    <mergeCell ref="P268:Q268"/>
    <mergeCell ref="P269:Q269"/>
    <mergeCell ref="P270:Q270"/>
    <mergeCell ref="P259:Q259"/>
    <mergeCell ref="P260:Q260"/>
    <mergeCell ref="P261:Q261"/>
    <mergeCell ref="P262:Q262"/>
    <mergeCell ref="P263:Q263"/>
    <mergeCell ref="P264:Q264"/>
    <mergeCell ref="P253:Q253"/>
    <mergeCell ref="P254:Q254"/>
    <mergeCell ref="P255:Q255"/>
    <mergeCell ref="P256:Q256"/>
    <mergeCell ref="P257:Q257"/>
    <mergeCell ref="P258:Q258"/>
    <mergeCell ref="P283:Q283"/>
    <mergeCell ref="P284:Q284"/>
    <mergeCell ref="P285:Q285"/>
    <mergeCell ref="P286:Q286"/>
    <mergeCell ref="P287:Q287"/>
    <mergeCell ref="P288:Q288"/>
    <mergeCell ref="P277:Q277"/>
    <mergeCell ref="P278:Q278"/>
    <mergeCell ref="P279:Q279"/>
    <mergeCell ref="P280:Q280"/>
    <mergeCell ref="P281:Q281"/>
    <mergeCell ref="P282:Q282"/>
    <mergeCell ref="P271:Q271"/>
    <mergeCell ref="P272:Q272"/>
    <mergeCell ref="P273:Q273"/>
    <mergeCell ref="P274:Q274"/>
    <mergeCell ref="P275:Q275"/>
    <mergeCell ref="P276:Q276"/>
    <mergeCell ref="P301:Q301"/>
    <mergeCell ref="P302:Q302"/>
    <mergeCell ref="P303:Q303"/>
    <mergeCell ref="P304:Q304"/>
    <mergeCell ref="P305:Q305"/>
    <mergeCell ref="P306:Q306"/>
    <mergeCell ref="P295:Q295"/>
    <mergeCell ref="P296:Q296"/>
    <mergeCell ref="P297:Q297"/>
    <mergeCell ref="P298:Q298"/>
    <mergeCell ref="P299:Q299"/>
    <mergeCell ref="P300:Q300"/>
    <mergeCell ref="P289:Q289"/>
    <mergeCell ref="P290:Q290"/>
    <mergeCell ref="P291:Q291"/>
    <mergeCell ref="P292:Q292"/>
    <mergeCell ref="P293:Q293"/>
    <mergeCell ref="P294:Q294"/>
    <mergeCell ref="P319:Q319"/>
    <mergeCell ref="P320:Q320"/>
    <mergeCell ref="P321:Q321"/>
    <mergeCell ref="P322:Q322"/>
    <mergeCell ref="P323:Q323"/>
    <mergeCell ref="P324:Q324"/>
    <mergeCell ref="P313:Q313"/>
    <mergeCell ref="P314:Q314"/>
    <mergeCell ref="P315:Q315"/>
    <mergeCell ref="P316:Q316"/>
    <mergeCell ref="P317:Q317"/>
    <mergeCell ref="P318:Q318"/>
    <mergeCell ref="P307:Q307"/>
    <mergeCell ref="P308:Q308"/>
    <mergeCell ref="P309:Q309"/>
    <mergeCell ref="P310:Q310"/>
    <mergeCell ref="P311:Q311"/>
    <mergeCell ref="P312:Q312"/>
    <mergeCell ref="S70:W70"/>
    <mergeCell ref="S71:W71"/>
    <mergeCell ref="S72:W72"/>
    <mergeCell ref="S73:W73"/>
    <mergeCell ref="S74:W74"/>
    <mergeCell ref="P361:Q361"/>
    <mergeCell ref="P362:Q362"/>
    <mergeCell ref="P363:Q363"/>
    <mergeCell ref="P364:Q364"/>
    <mergeCell ref="P365:Q365"/>
    <mergeCell ref="P366:Q366"/>
    <mergeCell ref="P355:Q355"/>
    <mergeCell ref="P356:Q356"/>
    <mergeCell ref="P357:Q357"/>
    <mergeCell ref="P358:Q358"/>
    <mergeCell ref="P359:Q359"/>
    <mergeCell ref="P360:Q360"/>
    <mergeCell ref="P349:Q349"/>
    <mergeCell ref="P350:Q350"/>
    <mergeCell ref="P351:Q351"/>
    <mergeCell ref="P352:Q352"/>
    <mergeCell ref="P353:Q353"/>
    <mergeCell ref="P354:Q354"/>
    <mergeCell ref="P343:Q343"/>
    <mergeCell ref="P344:Q344"/>
    <mergeCell ref="P345:Q345"/>
    <mergeCell ref="P346:Q346"/>
    <mergeCell ref="P347:Q347"/>
    <mergeCell ref="P348:Q348"/>
    <mergeCell ref="P337:Q337"/>
    <mergeCell ref="P338:Q338"/>
    <mergeCell ref="P339:Q339"/>
    <mergeCell ref="S81:W81"/>
    <mergeCell ref="S82:W82"/>
    <mergeCell ref="S83:W83"/>
    <mergeCell ref="S84:W84"/>
    <mergeCell ref="S85:W85"/>
    <mergeCell ref="S86:W86"/>
    <mergeCell ref="S75:W75"/>
    <mergeCell ref="S76:W76"/>
    <mergeCell ref="S77:W77"/>
    <mergeCell ref="S78:W78"/>
    <mergeCell ref="S79:W79"/>
    <mergeCell ref="S80:W80"/>
    <mergeCell ref="P367:Q367"/>
    <mergeCell ref="P368:Q368"/>
    <mergeCell ref="P369:Q369"/>
    <mergeCell ref="P370:Q370"/>
    <mergeCell ref="P371:Q371"/>
    <mergeCell ref="P340:Q340"/>
    <mergeCell ref="P341:Q341"/>
    <mergeCell ref="P342:Q342"/>
    <mergeCell ref="P331:Q331"/>
    <mergeCell ref="P332:Q332"/>
    <mergeCell ref="P333:Q333"/>
    <mergeCell ref="P334:Q334"/>
    <mergeCell ref="P335:Q335"/>
    <mergeCell ref="P336:Q336"/>
    <mergeCell ref="P325:Q325"/>
    <mergeCell ref="P326:Q326"/>
    <mergeCell ref="P327:Q327"/>
    <mergeCell ref="P328:Q328"/>
    <mergeCell ref="P329:Q329"/>
    <mergeCell ref="P330:Q330"/>
    <mergeCell ref="S99:W99"/>
    <mergeCell ref="S100:W100"/>
    <mergeCell ref="S101:W101"/>
    <mergeCell ref="S102:W102"/>
    <mergeCell ref="S103:W103"/>
    <mergeCell ref="S104:W104"/>
    <mergeCell ref="S93:W93"/>
    <mergeCell ref="S94:W94"/>
    <mergeCell ref="S95:W95"/>
    <mergeCell ref="S96:W96"/>
    <mergeCell ref="S97:W97"/>
    <mergeCell ref="S98:W98"/>
    <mergeCell ref="S87:W87"/>
    <mergeCell ref="S88:W88"/>
    <mergeCell ref="S89:W89"/>
    <mergeCell ref="S90:W90"/>
    <mergeCell ref="S91:W91"/>
    <mergeCell ref="S92:W92"/>
    <mergeCell ref="S117:W117"/>
    <mergeCell ref="S118:W118"/>
    <mergeCell ref="S119:W119"/>
    <mergeCell ref="S120:W120"/>
    <mergeCell ref="S121:W121"/>
    <mergeCell ref="S122:W122"/>
    <mergeCell ref="S111:W111"/>
    <mergeCell ref="S112:W112"/>
    <mergeCell ref="S113:W113"/>
    <mergeCell ref="S114:W114"/>
    <mergeCell ref="S115:W115"/>
    <mergeCell ref="S116:W116"/>
    <mergeCell ref="S105:W105"/>
    <mergeCell ref="S106:W106"/>
    <mergeCell ref="S107:W107"/>
    <mergeCell ref="S108:W108"/>
    <mergeCell ref="S109:W109"/>
    <mergeCell ref="S110:W110"/>
    <mergeCell ref="S135:W135"/>
    <mergeCell ref="S136:W136"/>
    <mergeCell ref="S137:W137"/>
    <mergeCell ref="S138:W138"/>
    <mergeCell ref="S139:W139"/>
    <mergeCell ref="S140:W140"/>
    <mergeCell ref="S129:W129"/>
    <mergeCell ref="S130:W130"/>
    <mergeCell ref="S131:W131"/>
    <mergeCell ref="S132:W132"/>
    <mergeCell ref="S133:W133"/>
    <mergeCell ref="S134:W134"/>
    <mergeCell ref="S123:W123"/>
    <mergeCell ref="S124:W124"/>
    <mergeCell ref="S125:W125"/>
    <mergeCell ref="S126:W126"/>
    <mergeCell ref="S127:W127"/>
    <mergeCell ref="S128:W128"/>
    <mergeCell ref="S153:W153"/>
    <mergeCell ref="S154:W154"/>
    <mergeCell ref="S155:W155"/>
    <mergeCell ref="S156:W156"/>
    <mergeCell ref="S157:W157"/>
    <mergeCell ref="S158:W158"/>
    <mergeCell ref="S147:W147"/>
    <mergeCell ref="S148:W148"/>
    <mergeCell ref="S149:W149"/>
    <mergeCell ref="S150:W150"/>
    <mergeCell ref="S151:W151"/>
    <mergeCell ref="S152:W152"/>
    <mergeCell ref="S141:W141"/>
    <mergeCell ref="S142:W142"/>
    <mergeCell ref="S143:W143"/>
    <mergeCell ref="S144:W144"/>
    <mergeCell ref="S145:W145"/>
    <mergeCell ref="S146:W146"/>
    <mergeCell ref="S171:W171"/>
    <mergeCell ref="S172:W172"/>
    <mergeCell ref="S173:W173"/>
    <mergeCell ref="S174:W174"/>
    <mergeCell ref="S175:W175"/>
    <mergeCell ref="S176:W176"/>
    <mergeCell ref="S165:W165"/>
    <mergeCell ref="S166:W166"/>
    <mergeCell ref="S167:W167"/>
    <mergeCell ref="S168:W168"/>
    <mergeCell ref="S169:W169"/>
    <mergeCell ref="S170:W170"/>
    <mergeCell ref="S159:W159"/>
    <mergeCell ref="S160:W160"/>
    <mergeCell ref="S161:W161"/>
    <mergeCell ref="S162:W162"/>
    <mergeCell ref="S163:W163"/>
    <mergeCell ref="S164:W164"/>
    <mergeCell ref="S189:W189"/>
    <mergeCell ref="S190:W190"/>
    <mergeCell ref="S191:W191"/>
    <mergeCell ref="S192:W192"/>
    <mergeCell ref="S193:W193"/>
    <mergeCell ref="S194:W194"/>
    <mergeCell ref="S183:W183"/>
    <mergeCell ref="S184:W184"/>
    <mergeCell ref="S185:W185"/>
    <mergeCell ref="S186:W186"/>
    <mergeCell ref="S187:W187"/>
    <mergeCell ref="S188:W188"/>
    <mergeCell ref="S177:W177"/>
    <mergeCell ref="S178:W178"/>
    <mergeCell ref="S179:W179"/>
    <mergeCell ref="S180:W180"/>
    <mergeCell ref="S181:W181"/>
    <mergeCell ref="S182:W182"/>
    <mergeCell ref="S207:W207"/>
    <mergeCell ref="S208:W208"/>
    <mergeCell ref="S209:W209"/>
    <mergeCell ref="S210:W210"/>
    <mergeCell ref="S211:W211"/>
    <mergeCell ref="S212:W212"/>
    <mergeCell ref="S201:W201"/>
    <mergeCell ref="S202:W202"/>
    <mergeCell ref="S203:W203"/>
    <mergeCell ref="S204:W204"/>
    <mergeCell ref="S205:W205"/>
    <mergeCell ref="S206:W206"/>
    <mergeCell ref="S195:W195"/>
    <mergeCell ref="S196:W196"/>
    <mergeCell ref="S197:W197"/>
    <mergeCell ref="S198:W198"/>
    <mergeCell ref="S199:W199"/>
    <mergeCell ref="S200:W200"/>
    <mergeCell ref="S225:W225"/>
    <mergeCell ref="S226:W226"/>
    <mergeCell ref="S227:W227"/>
    <mergeCell ref="S228:W228"/>
    <mergeCell ref="S229:W229"/>
    <mergeCell ref="S230:W230"/>
    <mergeCell ref="S219:W219"/>
    <mergeCell ref="S220:W220"/>
    <mergeCell ref="S221:W221"/>
    <mergeCell ref="S222:W222"/>
    <mergeCell ref="S223:W223"/>
    <mergeCell ref="S224:W224"/>
    <mergeCell ref="S213:W213"/>
    <mergeCell ref="S214:W214"/>
    <mergeCell ref="S215:W215"/>
    <mergeCell ref="S216:W216"/>
    <mergeCell ref="S217:W217"/>
    <mergeCell ref="S218:W218"/>
    <mergeCell ref="S243:W243"/>
    <mergeCell ref="S244:W244"/>
    <mergeCell ref="S245:W245"/>
    <mergeCell ref="S246:W246"/>
    <mergeCell ref="S247:W247"/>
    <mergeCell ref="S248:W248"/>
    <mergeCell ref="S237:W237"/>
    <mergeCell ref="S238:W238"/>
    <mergeCell ref="S239:W239"/>
    <mergeCell ref="S240:W240"/>
    <mergeCell ref="S241:W241"/>
    <mergeCell ref="S242:W242"/>
    <mergeCell ref="S231:W231"/>
    <mergeCell ref="S232:W232"/>
    <mergeCell ref="S233:W233"/>
    <mergeCell ref="S234:W234"/>
    <mergeCell ref="S235:W235"/>
    <mergeCell ref="S236:W236"/>
    <mergeCell ref="S261:W261"/>
    <mergeCell ref="S262:W262"/>
    <mergeCell ref="S263:W263"/>
    <mergeCell ref="S264:W264"/>
    <mergeCell ref="S265:W265"/>
    <mergeCell ref="S266:W266"/>
    <mergeCell ref="S255:W255"/>
    <mergeCell ref="S256:W256"/>
    <mergeCell ref="S257:W257"/>
    <mergeCell ref="S258:W258"/>
    <mergeCell ref="S259:W259"/>
    <mergeCell ref="S260:W260"/>
    <mergeCell ref="S249:W249"/>
    <mergeCell ref="S250:W250"/>
    <mergeCell ref="S251:W251"/>
    <mergeCell ref="S252:W252"/>
    <mergeCell ref="S253:W253"/>
    <mergeCell ref="S254:W254"/>
    <mergeCell ref="S279:W279"/>
    <mergeCell ref="S280:W280"/>
    <mergeCell ref="S281:W281"/>
    <mergeCell ref="S282:W282"/>
    <mergeCell ref="S283:W283"/>
    <mergeCell ref="S284:W284"/>
    <mergeCell ref="S273:W273"/>
    <mergeCell ref="S274:W274"/>
    <mergeCell ref="S275:W275"/>
    <mergeCell ref="S276:W276"/>
    <mergeCell ref="S277:W277"/>
    <mergeCell ref="S278:W278"/>
    <mergeCell ref="S267:W267"/>
    <mergeCell ref="S268:W268"/>
    <mergeCell ref="S269:W269"/>
    <mergeCell ref="S270:W270"/>
    <mergeCell ref="S271:W271"/>
    <mergeCell ref="S272:W272"/>
    <mergeCell ref="S297:W297"/>
    <mergeCell ref="S298:W298"/>
    <mergeCell ref="S299:W299"/>
    <mergeCell ref="S300:W300"/>
    <mergeCell ref="S301:W301"/>
    <mergeCell ref="S302:W302"/>
    <mergeCell ref="S291:W291"/>
    <mergeCell ref="S292:W292"/>
    <mergeCell ref="S293:W293"/>
    <mergeCell ref="S294:W294"/>
    <mergeCell ref="S295:W295"/>
    <mergeCell ref="S296:W296"/>
    <mergeCell ref="S285:W285"/>
    <mergeCell ref="S286:W286"/>
    <mergeCell ref="S287:W287"/>
    <mergeCell ref="S288:W288"/>
    <mergeCell ref="S289:W289"/>
    <mergeCell ref="S290:W290"/>
    <mergeCell ref="S315:W315"/>
    <mergeCell ref="S316:W316"/>
    <mergeCell ref="S317:W317"/>
    <mergeCell ref="S318:W318"/>
    <mergeCell ref="S319:W319"/>
    <mergeCell ref="S320:W320"/>
    <mergeCell ref="S309:W309"/>
    <mergeCell ref="S310:W310"/>
    <mergeCell ref="S311:W311"/>
    <mergeCell ref="S312:W312"/>
    <mergeCell ref="S313:W313"/>
    <mergeCell ref="S314:W314"/>
    <mergeCell ref="S303:W303"/>
    <mergeCell ref="S304:W304"/>
    <mergeCell ref="S305:W305"/>
    <mergeCell ref="S306:W306"/>
    <mergeCell ref="S307:W307"/>
    <mergeCell ref="S308:W308"/>
    <mergeCell ref="S343:W343"/>
    <mergeCell ref="S344:W344"/>
    <mergeCell ref="S333:W333"/>
    <mergeCell ref="S334:W334"/>
    <mergeCell ref="S335:W335"/>
    <mergeCell ref="S336:W336"/>
    <mergeCell ref="S337:W337"/>
    <mergeCell ref="S338:W338"/>
    <mergeCell ref="S327:W327"/>
    <mergeCell ref="S328:W328"/>
    <mergeCell ref="S329:W329"/>
    <mergeCell ref="S330:W330"/>
    <mergeCell ref="S331:W331"/>
    <mergeCell ref="S332:W332"/>
    <mergeCell ref="S321:W321"/>
    <mergeCell ref="S322:W322"/>
    <mergeCell ref="S323:W323"/>
    <mergeCell ref="S324:W324"/>
    <mergeCell ref="S325:W325"/>
    <mergeCell ref="S326:W326"/>
    <mergeCell ref="S369:W369"/>
    <mergeCell ref="S370:W370"/>
    <mergeCell ref="S371:W371"/>
    <mergeCell ref="S363:W363"/>
    <mergeCell ref="S364:W364"/>
    <mergeCell ref="S365:W365"/>
    <mergeCell ref="S366:W366"/>
    <mergeCell ref="S367:W367"/>
    <mergeCell ref="S368:W368"/>
    <mergeCell ref="S357:W357"/>
    <mergeCell ref="S358:W358"/>
    <mergeCell ref="S359:W359"/>
    <mergeCell ref="S360:W360"/>
    <mergeCell ref="S361:W361"/>
    <mergeCell ref="S362:W362"/>
    <mergeCell ref="S351:W351"/>
    <mergeCell ref="S352:W352"/>
    <mergeCell ref="S353:W353"/>
    <mergeCell ref="S354:W354"/>
    <mergeCell ref="S355:W355"/>
    <mergeCell ref="S356:W356"/>
    <mergeCell ref="S345:W345"/>
    <mergeCell ref="S346:W346"/>
    <mergeCell ref="S347:W347"/>
    <mergeCell ref="S348:W348"/>
    <mergeCell ref="S349:W349"/>
    <mergeCell ref="S350:W350"/>
    <mergeCell ref="S339:W339"/>
    <mergeCell ref="S340:W340"/>
    <mergeCell ref="S341:W341"/>
    <mergeCell ref="S342:W342"/>
    <mergeCell ref="J249:K249"/>
    <mergeCell ref="J74:K74"/>
    <mergeCell ref="J75:K75"/>
    <mergeCell ref="J76:K76"/>
    <mergeCell ref="J77:K77"/>
    <mergeCell ref="J78:K78"/>
    <mergeCell ref="J79:K79"/>
    <mergeCell ref="J133:K133"/>
    <mergeCell ref="J134:K134"/>
    <mergeCell ref="J135:K135"/>
    <mergeCell ref="J136:K136"/>
    <mergeCell ref="J137:K137"/>
    <mergeCell ref="J138:K138"/>
    <mergeCell ref="J121:K121"/>
    <mergeCell ref="J122:K122"/>
    <mergeCell ref="J123:K123"/>
    <mergeCell ref="J124:K124"/>
    <mergeCell ref="J125:K125"/>
    <mergeCell ref="J126:K126"/>
    <mergeCell ref="J109:K109"/>
    <mergeCell ref="J110:K110"/>
    <mergeCell ref="J111:K111"/>
    <mergeCell ref="J81:K81"/>
    <mergeCell ref="J82:K82"/>
    <mergeCell ref="J83:K83"/>
    <mergeCell ref="J84:K84"/>
    <mergeCell ref="J80:K80"/>
    <mergeCell ref="J160:K160"/>
    <mergeCell ref="J161:K161"/>
    <mergeCell ref="J162:K162"/>
    <mergeCell ref="J145:K145"/>
    <mergeCell ref="J146:K146"/>
    <mergeCell ref="J147:K147"/>
    <mergeCell ref="J148:K148"/>
    <mergeCell ref="J149:K149"/>
    <mergeCell ref="J150:K150"/>
    <mergeCell ref="J205:K205"/>
    <mergeCell ref="J206:K206"/>
    <mergeCell ref="J207:K207"/>
    <mergeCell ref="J193:K193"/>
    <mergeCell ref="J194:K194"/>
    <mergeCell ref="J195:K195"/>
    <mergeCell ref="J196:K196"/>
    <mergeCell ref="J197:K197"/>
    <mergeCell ref="J198:K198"/>
    <mergeCell ref="J181:K181"/>
    <mergeCell ref="J182:K182"/>
    <mergeCell ref="J183:K183"/>
    <mergeCell ref="J184:K184"/>
    <mergeCell ref="J186:K186"/>
    <mergeCell ref="J153:K153"/>
    <mergeCell ref="J154:K154"/>
    <mergeCell ref="J155:K155"/>
    <mergeCell ref="J156:K156"/>
    <mergeCell ref="J48:K48"/>
    <mergeCell ref="J50:K51"/>
    <mergeCell ref="J52:K52"/>
    <mergeCell ref="J217:K217"/>
    <mergeCell ref="J218:K218"/>
    <mergeCell ref="J219:K219"/>
    <mergeCell ref="J220:K220"/>
    <mergeCell ref="J221:K221"/>
    <mergeCell ref="J222:K222"/>
    <mergeCell ref="J293:K293"/>
    <mergeCell ref="J294:K294"/>
    <mergeCell ref="J277:K277"/>
    <mergeCell ref="J278:K278"/>
    <mergeCell ref="J279:K279"/>
    <mergeCell ref="J280:K280"/>
    <mergeCell ref="J281:K281"/>
    <mergeCell ref="J282:K282"/>
    <mergeCell ref="J265:K265"/>
    <mergeCell ref="J266:K266"/>
    <mergeCell ref="J267:K267"/>
    <mergeCell ref="J268:K268"/>
    <mergeCell ref="J269:K269"/>
    <mergeCell ref="J270:K270"/>
    <mergeCell ref="J253:K253"/>
    <mergeCell ref="J254:K254"/>
    <mergeCell ref="J255:K255"/>
    <mergeCell ref="J256:K256"/>
    <mergeCell ref="J257:K257"/>
    <mergeCell ref="J258:K258"/>
    <mergeCell ref="J259:K259"/>
    <mergeCell ref="J260:K260"/>
    <mergeCell ref="J159:K159"/>
    <mergeCell ref="M24:Q24"/>
    <mergeCell ref="J369:K369"/>
    <mergeCell ref="J370:K370"/>
    <mergeCell ref="J371:K371"/>
    <mergeCell ref="J70:K70"/>
    <mergeCell ref="J315:K315"/>
    <mergeCell ref="J316:K316"/>
    <mergeCell ref="J317:K317"/>
    <mergeCell ref="J318:K318"/>
    <mergeCell ref="J301:K301"/>
    <mergeCell ref="J302:K302"/>
    <mergeCell ref="J303:K303"/>
    <mergeCell ref="J304:K304"/>
    <mergeCell ref="J305:K305"/>
    <mergeCell ref="J306:K306"/>
    <mergeCell ref="J289:K289"/>
    <mergeCell ref="J290:K290"/>
    <mergeCell ref="J291:K291"/>
    <mergeCell ref="J292:K292"/>
    <mergeCell ref="J339:K339"/>
    <mergeCell ref="J340:K340"/>
    <mergeCell ref="J341:K341"/>
    <mergeCell ref="J342:K342"/>
    <mergeCell ref="J325:K325"/>
    <mergeCell ref="J326:K326"/>
    <mergeCell ref="J327:K327"/>
    <mergeCell ref="J328:K328"/>
    <mergeCell ref="J329:K329"/>
    <mergeCell ref="J61:K61"/>
    <mergeCell ref="J63:K64"/>
    <mergeCell ref="J65:K65"/>
    <mergeCell ref="P58:T58"/>
  </mergeCells>
  <conditionalFormatting sqref="G12:G20">
    <cfRule type="cellIs" dxfId="203" priority="25" operator="lessThan">
      <formula>0</formula>
    </cfRule>
    <cfRule type="cellIs" dxfId="202" priority="29" operator="greaterThan">
      <formula>"&gt;=0"</formula>
    </cfRule>
    <cfRule type="cellIs" dxfId="201" priority="30" operator="greaterThan">
      <formula>0</formula>
    </cfRule>
    <cfRule type="cellIs" dxfId="200" priority="31" operator="lessThan">
      <formula>0</formula>
    </cfRule>
    <cfRule type="cellIs" dxfId="199" priority="32" operator="greaterThan">
      <formula>1</formula>
    </cfRule>
  </conditionalFormatting>
  <conditionalFormatting sqref="G25:G41">
    <cfRule type="cellIs" dxfId="198" priority="26" operator="lessThan">
      <formula>0</formula>
    </cfRule>
    <cfRule type="cellIs" dxfId="197" priority="27" operator="greaterThan">
      <formula>1</formula>
    </cfRule>
  </conditionalFormatting>
  <conditionalFormatting sqref="G46:G54">
    <cfRule type="cellIs" dxfId="196" priority="23" operator="lessThan">
      <formula>0</formula>
    </cfRule>
    <cfRule type="cellIs" dxfId="195" priority="24" operator="greaterThan">
      <formula>1</formula>
    </cfRule>
  </conditionalFormatting>
  <conditionalFormatting sqref="G59:G67">
    <cfRule type="cellIs" dxfId="194" priority="21" operator="greaterThan">
      <formula>0</formula>
    </cfRule>
    <cfRule type="cellIs" dxfId="193" priority="22" operator="lessThan">
      <formula>0</formula>
    </cfRule>
  </conditionalFormatting>
  <conditionalFormatting sqref="J29:K30">
    <cfRule type="cellIs" dxfId="192" priority="15" operator="lessThan">
      <formula>1</formula>
    </cfRule>
    <cfRule type="cellIs" dxfId="191" priority="19" operator="greaterThan">
      <formula>1</formula>
    </cfRule>
  </conditionalFormatting>
  <conditionalFormatting sqref="J50:K51">
    <cfRule type="cellIs" dxfId="190" priority="1" operator="greaterThan">
      <formula>1</formula>
    </cfRule>
    <cfRule type="cellIs" dxfId="189" priority="2" operator="lessThan">
      <formula>1</formula>
    </cfRule>
  </conditionalFormatting>
  <conditionalFormatting sqref="J63:K64">
    <cfRule type="cellIs" dxfId="188" priority="8" operator="lessThan">
      <formula>1</formula>
    </cfRule>
    <cfRule type="cellIs" dxfId="187" priority="9" operator="greaterThan">
      <formula>1</formula>
    </cfRule>
  </conditionalFormatting>
  <dataValidations count="2">
    <dataValidation type="list" allowBlank="1" showInputMessage="1" showErrorMessage="1" sqref="J71:K78" xr:uid="{7CB54ECB-8904-44DF-8EF6-FB4A837A8DC7}">
      <formula1>Tipo</formula1>
    </dataValidation>
    <dataValidation type="list" allowBlank="1" showInputMessage="1" showErrorMessage="1" sqref="M71:N370" xr:uid="{DD09CEB2-3FDB-46EF-9CEB-69A12BF22C69}">
      <formula1>INDIRECT(J71)</formula1>
    </dataValidation>
  </dataValidations>
  <pageMargins left="0.7" right="0.7" top="0.75" bottom="0.75" header="0.3" footer="0.3"/>
  <pageSetup paperSize="9" orientation="portrait" verticalDpi="0" r:id="rId1"/>
  <drawing r:id="rId2"/>
  <picture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318179FC-3309-48DB-841C-70A7874430BC}">
          <x14:formula1>
            <xm:f>'Base de Dados'!$BF$2:$BF$13</xm:f>
          </x14:formula1>
          <xm:sqref>C2:G5</xm:sqref>
        </x14:dataValidation>
        <x14:dataValidation type="list" allowBlank="1" showInputMessage="1" showErrorMessage="1" xr:uid="{732C4E4A-1125-46C7-A3E2-5632CA3D64EB}">
          <x14:formula1>
            <xm:f>'Base de Dados'!$BE$2:$BE$6</xm:f>
          </x14:formula1>
          <xm:sqref>J79:K371</xm:sqref>
        </x14:dataValidation>
        <x14:dataValidation type="list" allowBlank="1" showInputMessage="1" showErrorMessage="1" xr:uid="{7E447538-69BB-4868-9CDD-DE41DFFB4230}">
          <x14:formula1>
            <xm:f>'Base de Dados'!$BD$2:$BD$42</xm:f>
          </x14:formula1>
          <xm:sqref>M371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242EF-536F-4C4D-BDDE-9FA17EEFB032}">
  <dimension ref="B1:BE371"/>
  <sheetViews>
    <sheetView showGridLines="0" topLeftCell="A22" zoomScale="85" zoomScaleNormal="85" workbookViewId="0">
      <selection activeCell="P91" sqref="P91:Q91"/>
    </sheetView>
  </sheetViews>
  <sheetFormatPr defaultColWidth="9.109375" defaultRowHeight="13.8" x14ac:dyDescent="0.25"/>
  <cols>
    <col min="1" max="1" width="10.6640625" style="1" customWidth="1"/>
    <col min="2" max="2" width="0.88671875" style="1" customWidth="1"/>
    <col min="3" max="3" width="15" style="1" bestFit="1" customWidth="1"/>
    <col min="4" max="4" width="1.109375" style="1" customWidth="1"/>
    <col min="5" max="7" width="9.109375" style="1"/>
    <col min="8" max="9" width="0.88671875" style="1" customWidth="1"/>
    <col min="10" max="10" width="14" style="1" customWidth="1"/>
    <col min="11" max="11" width="11.5546875" style="1" customWidth="1"/>
    <col min="12" max="12" width="0.88671875" style="1" customWidth="1"/>
    <col min="13" max="13" width="11.6640625" style="1" customWidth="1"/>
    <col min="14" max="14" width="13.44140625" style="1" customWidth="1"/>
    <col min="15" max="15" width="0.88671875" style="1" customWidth="1"/>
    <col min="16" max="16" width="10.33203125" style="1" customWidth="1"/>
    <col min="17" max="17" width="12.5546875" style="1" customWidth="1"/>
    <col min="18" max="18" width="0.88671875" style="1" customWidth="1"/>
    <col min="19" max="19" width="8.33203125" style="1" customWidth="1"/>
    <col min="20" max="20" width="12" style="1" customWidth="1"/>
    <col min="21" max="21" width="0.88671875" style="1" customWidth="1"/>
    <col min="22" max="22" width="10" style="1" customWidth="1"/>
    <col min="23" max="23" width="11" style="1" customWidth="1"/>
    <col min="24" max="24" width="0.88671875" style="1" customWidth="1"/>
    <col min="25" max="33" width="9.109375" style="1"/>
    <col min="34" max="34" width="16.6640625" style="1" customWidth="1"/>
    <col min="35" max="35" width="21" style="1" customWidth="1"/>
    <col min="36" max="49" width="9.109375" style="1"/>
    <col min="50" max="50" width="11.44140625" style="1" bestFit="1" customWidth="1"/>
    <col min="51" max="51" width="9.109375" style="1"/>
    <col min="52" max="52" width="11.44140625" style="1" bestFit="1" customWidth="1"/>
    <col min="53" max="53" width="9.21875" style="1" bestFit="1" customWidth="1"/>
    <col min="54" max="54" width="11" style="1" bestFit="1" customWidth="1"/>
    <col min="55" max="55" width="12.6640625" style="1" bestFit="1" customWidth="1"/>
    <col min="56" max="56" width="16.21875" style="1" bestFit="1" customWidth="1"/>
    <col min="57" max="57" width="9.21875" style="1" bestFit="1" customWidth="1"/>
    <col min="58" max="58" width="8.88671875" style="1" bestFit="1" customWidth="1"/>
    <col min="59" max="16384" width="9.109375" style="1"/>
  </cols>
  <sheetData>
    <row r="1" spans="2:34" ht="8.1" customHeight="1" x14ac:dyDescent="0.25"/>
    <row r="2" spans="2:34" ht="5.0999999999999996" customHeight="1" x14ac:dyDescent="0.25">
      <c r="B2" s="4"/>
      <c r="C2" s="274" t="s">
        <v>82</v>
      </c>
      <c r="D2" s="274"/>
      <c r="E2" s="274"/>
      <c r="F2" s="274"/>
      <c r="G2" s="274"/>
      <c r="H2" s="4"/>
      <c r="J2" s="54"/>
      <c r="K2" s="54"/>
      <c r="M2" s="55"/>
      <c r="N2" s="55"/>
      <c r="P2" s="56"/>
      <c r="Q2" s="56"/>
      <c r="S2" s="56"/>
      <c r="T2" s="56"/>
      <c r="V2" s="4"/>
      <c r="W2" s="4"/>
      <c r="X2" s="4"/>
    </row>
    <row r="3" spans="2:34" ht="12" customHeight="1" x14ac:dyDescent="0.25">
      <c r="B3" s="4"/>
      <c r="C3" s="274"/>
      <c r="D3" s="274"/>
      <c r="E3" s="274"/>
      <c r="F3" s="274"/>
      <c r="G3" s="274"/>
      <c r="H3" s="4"/>
      <c r="J3" s="268">
        <f>SUM(F12:F19)</f>
        <v>12150</v>
      </c>
      <c r="K3" s="268"/>
      <c r="L3" s="58"/>
      <c r="M3" s="270">
        <f>SUM(F25:F40)</f>
        <v>2468</v>
      </c>
      <c r="N3" s="271"/>
      <c r="O3" s="58"/>
      <c r="P3" s="262">
        <f>SUM(F46:F53)</f>
        <v>1700</v>
      </c>
      <c r="Q3" s="263"/>
      <c r="R3" s="58"/>
      <c r="S3" s="265">
        <f>SUM(F59:F66)</f>
        <v>640</v>
      </c>
      <c r="T3" s="266"/>
      <c r="V3" s="256">
        <f>+J3-M3-P3-S3</f>
        <v>7342</v>
      </c>
      <c r="W3" s="257">
        <f t="shared" ref="W3" si="0">+K1-N1-Q1-T1</f>
        <v>0</v>
      </c>
      <c r="X3" s="4"/>
      <c r="AH3" s="88"/>
    </row>
    <row r="4" spans="2:34" ht="12" customHeight="1" x14ac:dyDescent="0.25">
      <c r="B4" s="4"/>
      <c r="C4" s="274"/>
      <c r="D4" s="274"/>
      <c r="E4" s="274"/>
      <c r="F4" s="274"/>
      <c r="G4" s="274"/>
      <c r="H4" s="4"/>
      <c r="J4" s="258" t="s">
        <v>61</v>
      </c>
      <c r="K4" s="258"/>
      <c r="L4" s="59"/>
      <c r="M4" s="258" t="s">
        <v>99</v>
      </c>
      <c r="N4" s="258"/>
      <c r="O4" s="59"/>
      <c r="P4" s="258" t="s">
        <v>100</v>
      </c>
      <c r="Q4" s="258"/>
      <c r="R4" s="59"/>
      <c r="S4" s="258" t="s">
        <v>101</v>
      </c>
      <c r="T4" s="258"/>
      <c r="U4" s="35"/>
      <c r="V4" s="258" t="s">
        <v>102</v>
      </c>
      <c r="W4" s="258"/>
      <c r="X4" s="4"/>
      <c r="AH4" s="88"/>
    </row>
    <row r="5" spans="2:34" ht="12" customHeight="1" x14ac:dyDescent="0.7">
      <c r="B5" s="4"/>
      <c r="C5" s="274"/>
      <c r="D5" s="274"/>
      <c r="E5" s="274"/>
      <c r="F5" s="274"/>
      <c r="G5" s="274"/>
      <c r="H5" s="4"/>
      <c r="J5" s="269" t="str">
        <f>REPT("|",J6*220)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5" s="269"/>
      <c r="L5" s="98"/>
      <c r="M5" s="272" t="str">
        <f>REPT("|",M6*95)</f>
        <v>|||||||||||||||||||||||||||||||||||||||||||||||||||||||||||||||</v>
      </c>
      <c r="N5" s="272"/>
      <c r="O5" s="98"/>
      <c r="P5" s="264" t="str">
        <f>REPT("|",P6*95)</f>
        <v>||||||||||||||||||||||||||||||||||||||||||||||||||||</v>
      </c>
      <c r="Q5" s="264"/>
      <c r="R5" s="98"/>
      <c r="S5" s="267" t="str">
        <f>REPT("|",S6*95)</f>
        <v>|||||||||||</v>
      </c>
      <c r="T5" s="267"/>
      <c r="U5" s="99"/>
      <c r="V5" s="272" t="str">
        <f>REPT("|",V6*95)</f>
        <v>|||||||||||||||||||||||||||||||||||||||||||||||||||||||||</v>
      </c>
      <c r="W5" s="272"/>
      <c r="X5" s="100"/>
      <c r="AH5" s="88"/>
    </row>
    <row r="6" spans="2:34" ht="16.8" x14ac:dyDescent="0.25">
      <c r="B6" s="4"/>
      <c r="C6" s="273" t="s">
        <v>93</v>
      </c>
      <c r="D6" s="273"/>
      <c r="E6" s="273"/>
      <c r="F6" s="273"/>
      <c r="G6" s="273"/>
      <c r="H6" s="4"/>
      <c r="J6" s="147">
        <f>J3/SUM(E12:E19)</f>
        <v>1.2616822429906542</v>
      </c>
      <c r="K6" s="148" t="str" cm="1">
        <f t="array" ref="K6">_xlfn.IFS(J3&gt;SUM(E12:E19),'Base de Dados'!BE12,Fev!J3&lt;SUM(Fev!E12:E19),'Base de Dados'!BE11,Fev!J3=SUM(Fev!E12:E19),'Base de Dados'!BE13)</f>
        <v>Acima da Meta</v>
      </c>
      <c r="L6" s="61"/>
      <c r="M6" s="145">
        <f>+M3/SUM(E25:E40)</f>
        <v>0.66974219810040703</v>
      </c>
      <c r="N6" s="146" t="str" cm="1">
        <f t="array" ref="N6">_xlfn.IFS(M3&gt;E41,"Acima do orçamento",Fev!M3&lt;E41,"Abaixo do Orçado",Fev!M3=E41,'Base de Dados'!BE13)</f>
        <v>Abaixo do Orçado</v>
      </c>
      <c r="O6" s="60"/>
      <c r="P6" s="190">
        <f>P3/SUM(E46:E53)</f>
        <v>0.55737704918032782</v>
      </c>
      <c r="Q6" s="191" t="str" cm="1">
        <f t="array" ref="Q6">_xlfn.IFS(P3&lt;E54,'Base de Dados'!$BE$11,Fev!P3&gt;E54,'Base de Dados'!$BE$12,Fev!P3=E54,'Base de Dados'!$BE$13)</f>
        <v>Abaixo da Meta</v>
      </c>
      <c r="R6" s="60"/>
      <c r="S6" s="196">
        <f>+S3/SUM(E59:E67)</f>
        <v>0.12075471698113208</v>
      </c>
      <c r="T6" s="195" t="str" cm="1">
        <f t="array" ref="T6">_xlfn.IFS(S3&lt;E67,'Base de Dados'!$BE$11,Fev!S3&gt;E67,'Base de Dados'!$BE$12,Fev!S3=E67,'Base de Dados'!$BE$13)</f>
        <v>Abaixo da Meta</v>
      </c>
      <c r="U6" s="60"/>
      <c r="V6" s="113">
        <f>+V3/J3</f>
        <v>0.60427983539094654</v>
      </c>
      <c r="W6" s="112" t="s">
        <v>103</v>
      </c>
      <c r="X6" s="4"/>
      <c r="AH6" s="88"/>
    </row>
    <row r="7" spans="2:34" ht="5.0999999999999996" customHeight="1" x14ac:dyDescent="0.25">
      <c r="B7" s="4"/>
      <c r="C7" s="81"/>
      <c r="D7" s="81"/>
      <c r="E7" s="81"/>
      <c r="F7" s="81"/>
      <c r="G7" s="81"/>
      <c r="H7" s="4"/>
      <c r="J7" s="54"/>
      <c r="K7" s="54"/>
      <c r="M7" s="55"/>
      <c r="N7" s="55"/>
      <c r="P7" s="57"/>
      <c r="Q7" s="57"/>
      <c r="S7" s="56"/>
      <c r="T7" s="56"/>
      <c r="V7" s="4"/>
      <c r="W7" s="4"/>
      <c r="X7" s="4"/>
      <c r="AH7" s="88"/>
    </row>
    <row r="8" spans="2:34" ht="12" customHeight="1" x14ac:dyDescent="0.25">
      <c r="AH8" s="88"/>
    </row>
    <row r="9" spans="2:34" x14ac:dyDescent="0.25">
      <c r="B9" s="259" t="str">
        <f>+'Base de Dados'!C6</f>
        <v>Receitas</v>
      </c>
      <c r="C9" s="259"/>
      <c r="D9" s="2"/>
      <c r="AH9" s="88"/>
    </row>
    <row r="10" spans="2:34" ht="5.0999999999999996" customHeight="1" x14ac:dyDescent="0.25">
      <c r="B10" s="10"/>
      <c r="C10" s="10"/>
      <c r="D10" s="10"/>
      <c r="E10" s="10"/>
      <c r="F10" s="10"/>
      <c r="G10" s="10"/>
      <c r="H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AH10" s="88"/>
    </row>
    <row r="11" spans="2:34" ht="12" customHeight="1" x14ac:dyDescent="0.25">
      <c r="B11" s="4"/>
      <c r="C11" s="39" t="s">
        <v>104</v>
      </c>
      <c r="D11" s="39"/>
      <c r="E11" s="62" t="s">
        <v>105</v>
      </c>
      <c r="F11" s="62" t="s">
        <v>106</v>
      </c>
      <c r="G11" s="62" t="s">
        <v>107</v>
      </c>
      <c r="H11" s="4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AH11" s="88"/>
    </row>
    <row r="12" spans="2:34" x14ac:dyDescent="0.25">
      <c r="B12" s="4"/>
      <c r="C12" s="40" t="str">
        <f>+'Base de Dados'!C9</f>
        <v>Salário</v>
      </c>
      <c r="D12" s="40"/>
      <c r="E12" s="122">
        <f>IFERROR(VLOOKUP(C12,Orçamento!$C$9:$P$37,3,0),0)</f>
        <v>4500</v>
      </c>
      <c r="F12" s="122">
        <f t="shared" ref="F12:F19" si="1">SUMIF($M$71:$N$371,C12,$P$71:$Q$371)</f>
        <v>5000</v>
      </c>
      <c r="G12" s="122">
        <f>+F12-E12</f>
        <v>500</v>
      </c>
      <c r="H12" s="4"/>
      <c r="J12" s="6" t="str">
        <f>"Receita em "&amp;C2</f>
        <v>Receita em Fevereiro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 t="s">
        <v>108</v>
      </c>
      <c r="W12" s="6"/>
      <c r="X12" s="6"/>
      <c r="AH12" s="88"/>
    </row>
    <row r="13" spans="2:34" x14ac:dyDescent="0.25">
      <c r="B13" s="4"/>
      <c r="C13" s="41" t="str">
        <f>+'Base de Dados'!C10</f>
        <v>Salário Cônjuge</v>
      </c>
      <c r="D13" s="41"/>
      <c r="E13" s="123">
        <f>IFERROR(VLOOKUP(C13,Orçamento!$C$9:$P$37,3,0),0)</f>
        <v>4350</v>
      </c>
      <c r="F13" s="123">
        <f t="shared" si="1"/>
        <v>3500</v>
      </c>
      <c r="G13" s="123">
        <f t="shared" ref="G13:G19" si="2">+F13-E13</f>
        <v>-850</v>
      </c>
      <c r="H13" s="4"/>
      <c r="J13" s="6" t="s">
        <v>105</v>
      </c>
      <c r="K13" s="30" t="s">
        <v>106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114">
        <f>SUMIFS(F12:F19,C12:C19, "Salário*")</f>
        <v>8500</v>
      </c>
      <c r="W13" s="87"/>
      <c r="X13" s="6"/>
      <c r="AH13" s="88"/>
    </row>
    <row r="14" spans="2:34" x14ac:dyDescent="0.25">
      <c r="B14" s="4"/>
      <c r="C14" s="41" t="str">
        <f>+'Base de Dados'!C11</f>
        <v>Dividendos</v>
      </c>
      <c r="D14" s="41"/>
      <c r="E14" s="123">
        <f>IFERROR(VLOOKUP(C14,Orçamento!$C$9:$P$37,3,0),0)</f>
        <v>100</v>
      </c>
      <c r="F14" s="123">
        <f t="shared" si="1"/>
        <v>250</v>
      </c>
      <c r="G14" s="123">
        <f t="shared" si="2"/>
        <v>150</v>
      </c>
      <c r="H14" s="4"/>
      <c r="J14" s="114">
        <f>+E20</f>
        <v>9630</v>
      </c>
      <c r="K14" s="149">
        <f>SUM(F12:F19)</f>
        <v>12150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261" t="str">
        <f>REPT("|",V15*180)</f>
        <v>|||||||||||||||||||||||||||||||||||||||||||||||||||||||||||||||||||||||||||||||||||||||||||||||||||||||||||||||||||||||||||||</v>
      </c>
      <c r="W14" s="261"/>
      <c r="X14" s="6"/>
      <c r="AH14" s="88"/>
    </row>
    <row r="15" spans="2:34" x14ac:dyDescent="0.25">
      <c r="B15" s="4"/>
      <c r="C15" s="41" t="str">
        <f>+'Base de Dados'!C12</f>
        <v>Reembolsos</v>
      </c>
      <c r="D15" s="41"/>
      <c r="E15" s="123">
        <f>IFERROR(VLOOKUP(C15,Orçamento!$C$9:$P$37,3,0),0)</f>
        <v>250</v>
      </c>
      <c r="F15" s="123">
        <f t="shared" si="1"/>
        <v>0</v>
      </c>
      <c r="G15" s="123">
        <f t="shared" si="2"/>
        <v>-250</v>
      </c>
      <c r="H15" s="4"/>
      <c r="J15" s="275" t="str">
        <f>REPT("|",J16*220)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15" s="275"/>
      <c r="L15" s="6"/>
      <c r="M15" s="6"/>
      <c r="N15" s="6"/>
      <c r="O15" s="6"/>
      <c r="P15" s="6"/>
      <c r="Q15" s="6"/>
      <c r="R15" s="6"/>
      <c r="S15" s="6"/>
      <c r="T15" s="6"/>
      <c r="U15" s="6"/>
      <c r="V15" s="85">
        <f>+V13/SUM(F12:F19)</f>
        <v>0.69958847736625518</v>
      </c>
      <c r="W15" s="6"/>
      <c r="X15" s="6"/>
      <c r="AH15" s="88"/>
    </row>
    <row r="16" spans="2:34" x14ac:dyDescent="0.25">
      <c r="B16" s="4"/>
      <c r="C16" s="41" t="str">
        <f>+'Base de Dados'!C13</f>
        <v>Presentes Receitas</v>
      </c>
      <c r="D16" s="41"/>
      <c r="E16" s="123">
        <f>IFERROR(VLOOKUP(C16,Orçamento!$C$9:$P$37,3,0),0)</f>
        <v>100</v>
      </c>
      <c r="F16" s="123">
        <f t="shared" si="1"/>
        <v>0</v>
      </c>
      <c r="G16" s="123">
        <f>+F16-E16</f>
        <v>-100</v>
      </c>
      <c r="H16" s="4"/>
      <c r="J16" s="277">
        <f>+K14/J14</f>
        <v>1.2616822429906542</v>
      </c>
      <c r="K16" s="277"/>
      <c r="L16" s="6"/>
      <c r="M16" s="6"/>
      <c r="N16" s="6"/>
      <c r="O16" s="6"/>
      <c r="P16" s="6"/>
      <c r="Q16" s="6"/>
      <c r="R16" s="6"/>
      <c r="S16" s="6"/>
      <c r="T16" s="6"/>
      <c r="U16" s="6"/>
      <c r="V16" s="6" t="s">
        <v>109</v>
      </c>
      <c r="W16" s="6"/>
      <c r="X16" s="6"/>
      <c r="AH16" s="88"/>
    </row>
    <row r="17" spans="2:34" x14ac:dyDescent="0.25">
      <c r="B17" s="4"/>
      <c r="C17" s="41" t="str">
        <f>+'Base de Dados'!C14</f>
        <v>Aluguéis</v>
      </c>
      <c r="D17" s="41"/>
      <c r="E17" s="123">
        <f>IFERROR(VLOOKUP(C17,Orçamento!$C$9:$P$37,3,0),0)</f>
        <v>30</v>
      </c>
      <c r="F17" s="123">
        <f t="shared" si="1"/>
        <v>0</v>
      </c>
      <c r="G17" s="123">
        <f t="shared" si="2"/>
        <v>-30</v>
      </c>
      <c r="H17" s="4"/>
      <c r="J17" s="276">
        <f>+K14-J14</f>
        <v>2520</v>
      </c>
      <c r="K17" s="276"/>
      <c r="L17" s="6"/>
      <c r="M17" s="6"/>
      <c r="N17" s="6"/>
      <c r="O17" s="6"/>
      <c r="P17" s="6"/>
      <c r="Q17" s="6"/>
      <c r="R17" s="6"/>
      <c r="S17" s="6"/>
      <c r="T17" s="6"/>
      <c r="U17" s="6"/>
      <c r="V17" s="83">
        <f>SUM(F12:F19)-V13</f>
        <v>3650</v>
      </c>
      <c r="W17" s="6"/>
      <c r="X17" s="6"/>
      <c r="AH17" s="88"/>
    </row>
    <row r="18" spans="2:34" x14ac:dyDescent="0.25">
      <c r="B18" s="4"/>
      <c r="C18" s="42" t="str">
        <f>+'Base de Dados'!C15</f>
        <v>Juros</v>
      </c>
      <c r="D18" s="42"/>
      <c r="E18" s="123">
        <f>IFERROR(VLOOKUP(C18,Orçamento!$C$9:$P$37,3,0),0)</f>
        <v>300</v>
      </c>
      <c r="F18" s="123">
        <f t="shared" si="1"/>
        <v>1400</v>
      </c>
      <c r="G18" s="123">
        <f t="shared" si="2"/>
        <v>1100</v>
      </c>
      <c r="H18" s="4"/>
      <c r="J18" s="276"/>
      <c r="K18" s="276"/>
      <c r="L18" s="6"/>
      <c r="M18" s="6"/>
      <c r="N18" s="6"/>
      <c r="O18" s="6"/>
      <c r="P18" s="6"/>
      <c r="Q18" s="6"/>
      <c r="R18" s="6"/>
      <c r="S18" s="6"/>
      <c r="T18" s="6"/>
      <c r="U18" s="6"/>
      <c r="V18" s="261" t="str">
        <f>REPT("|",V19*180)</f>
        <v>||||||||||||||||||||||||||||||||||||||||||||||||||||||</v>
      </c>
      <c r="W18" s="261"/>
      <c r="X18" s="6"/>
      <c r="AH18" s="88"/>
    </row>
    <row r="19" spans="2:34" x14ac:dyDescent="0.25">
      <c r="B19" s="4"/>
      <c r="C19" s="42" t="str">
        <f>+'Base de Dados'!C16</f>
        <v>Renda Extra</v>
      </c>
      <c r="D19" s="42"/>
      <c r="E19" s="123">
        <f>IFERROR(VLOOKUP(C19,Orçamento!$C$9:$P$37,3,0),0)</f>
        <v>0</v>
      </c>
      <c r="F19" s="123">
        <f t="shared" si="1"/>
        <v>2000</v>
      </c>
      <c r="G19" s="123">
        <f t="shared" si="2"/>
        <v>2000</v>
      </c>
      <c r="H19" s="4"/>
      <c r="J19" s="241" t="str">
        <f>_xlfn.CONCAT(K6," ","neste mês")</f>
        <v>Acima da Meta neste mês</v>
      </c>
      <c r="K19" s="241"/>
      <c r="L19" s="6"/>
      <c r="M19" s="6"/>
      <c r="N19" s="6"/>
      <c r="O19" s="6"/>
      <c r="P19" s="6"/>
      <c r="Q19" s="6"/>
      <c r="R19" s="6"/>
      <c r="S19" s="6"/>
      <c r="T19" s="6"/>
      <c r="U19" s="6"/>
      <c r="V19" s="85">
        <f>+V17/SUM(F12:F19)</f>
        <v>0.30041152263374488</v>
      </c>
      <c r="W19" s="6"/>
      <c r="X19" s="6"/>
      <c r="AH19" s="88"/>
    </row>
    <row r="20" spans="2:34" ht="5.0999999999999996" customHeight="1" x14ac:dyDescent="0.25">
      <c r="B20" s="4"/>
      <c r="C20" s="65"/>
      <c r="D20" s="65"/>
      <c r="E20" s="82">
        <f>SUM(E12:E19)</f>
        <v>9630</v>
      </c>
      <c r="F20" s="63"/>
      <c r="G20" s="67"/>
      <c r="H20" s="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AH20" s="88"/>
    </row>
    <row r="21" spans="2:34" ht="12" customHeight="1" x14ac:dyDescent="0.25"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AH21" s="88"/>
    </row>
    <row r="22" spans="2:34" x14ac:dyDescent="0.25">
      <c r="B22" s="260" t="str">
        <f>+'Base de Dados'!C19</f>
        <v>Despesas</v>
      </c>
      <c r="C22" s="260"/>
      <c r="D22" s="64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AH22" s="88"/>
    </row>
    <row r="23" spans="2:34" ht="5.0999999999999996" customHeight="1" x14ac:dyDescent="0.25">
      <c r="B23" s="4"/>
      <c r="C23" s="4"/>
      <c r="D23" s="4"/>
      <c r="E23" s="4"/>
      <c r="F23" s="4"/>
      <c r="G23" s="4"/>
      <c r="H23" s="4"/>
      <c r="J23" s="6"/>
      <c r="K23" s="6"/>
      <c r="L23" s="89"/>
      <c r="M23" s="6"/>
      <c r="N23" s="6"/>
      <c r="O23" s="6"/>
      <c r="P23" s="6"/>
      <c r="Q23" s="6"/>
      <c r="R23" s="6"/>
      <c r="S23" s="89"/>
      <c r="T23" s="6"/>
      <c r="U23" s="6"/>
      <c r="V23" s="6"/>
      <c r="W23" s="6"/>
      <c r="X23" s="6"/>
      <c r="AH23" s="88"/>
    </row>
    <row r="24" spans="2:34" ht="12" customHeight="1" x14ac:dyDescent="0.25">
      <c r="B24" s="10"/>
      <c r="C24" s="70" t="s">
        <v>104</v>
      </c>
      <c r="D24" s="70"/>
      <c r="E24" s="43" t="s">
        <v>110</v>
      </c>
      <c r="F24" s="43" t="s">
        <v>106</v>
      </c>
      <c r="G24" s="43" t="s">
        <v>107</v>
      </c>
      <c r="H24" s="4"/>
      <c r="J24" s="104" t="s">
        <v>112</v>
      </c>
      <c r="K24" s="104"/>
      <c r="L24" s="199"/>
      <c r="M24" s="234" t="s">
        <v>122</v>
      </c>
      <c r="N24" s="234"/>
      <c r="O24" s="234"/>
      <c r="P24" s="234"/>
      <c r="Q24" s="234"/>
      <c r="R24" s="104"/>
      <c r="S24" s="104" t="s">
        <v>123</v>
      </c>
      <c r="T24" s="104"/>
      <c r="U24" s="6"/>
      <c r="V24" s="6"/>
      <c r="W24" s="6"/>
      <c r="X24" s="6"/>
      <c r="AH24" s="88"/>
    </row>
    <row r="25" spans="2:34" x14ac:dyDescent="0.25">
      <c r="B25" s="40">
        <f>+'Base de Dados'!B22</f>
        <v>0</v>
      </c>
      <c r="C25" s="44" t="str">
        <f>+'Base de Dados'!C22</f>
        <v>Casa</v>
      </c>
      <c r="D25" s="44"/>
      <c r="E25" s="124">
        <f>IFERROR(VLOOKUP(C25,Orçamento!$C$23:$P$37,3,0),0)</f>
        <v>750</v>
      </c>
      <c r="F25" s="124">
        <f t="shared" ref="F25:F40" si="3">SUMIF($M$71:$N$371,C25,$P$71:$Q$371)</f>
        <v>200</v>
      </c>
      <c r="G25" s="124">
        <f>+F25-E25</f>
        <v>-550</v>
      </c>
      <c r="H25" s="4"/>
      <c r="J25" s="6" t="s">
        <v>110</v>
      </c>
      <c r="K25" s="30" t="s">
        <v>106</v>
      </c>
      <c r="L25" s="89"/>
      <c r="M25" s="6"/>
      <c r="N25" s="6"/>
      <c r="O25" s="6"/>
      <c r="P25" s="6"/>
      <c r="Q25" s="6"/>
      <c r="R25" s="6"/>
      <c r="S25" s="140" t="str">
        <f>REPT("|",S26*200)</f>
        <v>||||||||||||||||||||||||||||||||||||||||</v>
      </c>
      <c r="T25" s="4"/>
      <c r="U25" s="6"/>
      <c r="V25" s="6"/>
      <c r="W25" s="6"/>
      <c r="X25" s="6"/>
      <c r="AH25" s="88"/>
    </row>
    <row r="26" spans="2:34" x14ac:dyDescent="0.25">
      <c r="B26" s="46">
        <f>+'Base de Dados'!B23</f>
        <v>0</v>
      </c>
      <c r="C26" s="45" t="str">
        <f>+'Base de Dados'!C23</f>
        <v>Transporte</v>
      </c>
      <c r="D26" s="45"/>
      <c r="E26" s="124">
        <f>IFERROR(VLOOKUP(C26,Orçamento!$C$23:$P$37,3,0),0)</f>
        <v>340</v>
      </c>
      <c r="F26" s="124">
        <f t="shared" si="3"/>
        <v>0</v>
      </c>
      <c r="G26" s="124">
        <f t="shared" ref="G26:G40" si="4">+F26-E26</f>
        <v>-340</v>
      </c>
      <c r="H26" s="4"/>
      <c r="J26" s="114">
        <f>SUM(E25:E40)</f>
        <v>3685</v>
      </c>
      <c r="K26" s="143">
        <f>SUM(F25:F40)</f>
        <v>2468</v>
      </c>
      <c r="L26" s="89"/>
      <c r="M26" s="6"/>
      <c r="N26" s="6"/>
      <c r="O26" s="6"/>
      <c r="P26" s="6"/>
      <c r="Q26" s="6"/>
      <c r="R26" s="6"/>
      <c r="S26" s="141">
        <f>+$K$26/$J$3</f>
        <v>0.20312757201646089</v>
      </c>
      <c r="T26" s="4"/>
      <c r="U26" s="91"/>
      <c r="V26" s="91"/>
      <c r="W26" s="91"/>
      <c r="X26" s="6"/>
      <c r="AH26" s="88"/>
    </row>
    <row r="27" spans="2:34" x14ac:dyDescent="0.25">
      <c r="B27" s="46">
        <f>+'Base de Dados'!B24</f>
        <v>0</v>
      </c>
      <c r="C27" s="46" t="str">
        <f>+'Base de Dados'!C24</f>
        <v>Alimentação</v>
      </c>
      <c r="D27" s="46"/>
      <c r="E27" s="121">
        <f>IFERROR(VLOOKUP(C27,Orçamento!$C$23:$P$37,3,0),0)</f>
        <v>220</v>
      </c>
      <c r="F27" s="121">
        <f t="shared" si="3"/>
        <v>715</v>
      </c>
      <c r="G27" s="121">
        <f t="shared" si="4"/>
        <v>495</v>
      </c>
      <c r="H27" s="4"/>
      <c r="J27" s="255" t="str">
        <f>REPT("|",J28*220)</f>
        <v>|||||||||||||||||||||||||||||||||||||||||||||||||||||||||||||||||||||||||||||||||||||||||||||||||||||||||||||||||||||||||||||||||||||||||||||||||||</v>
      </c>
      <c r="K27" s="255"/>
      <c r="L27" s="89"/>
      <c r="M27" s="6"/>
      <c r="N27" s="6"/>
      <c r="O27" s="6"/>
      <c r="P27" s="6"/>
      <c r="Q27" s="6"/>
      <c r="R27" s="6"/>
      <c r="S27" s="92"/>
      <c r="T27" s="4"/>
      <c r="U27" s="6"/>
      <c r="V27" s="6"/>
      <c r="W27" s="6"/>
      <c r="X27" s="6"/>
      <c r="AH27" s="88"/>
    </row>
    <row r="28" spans="2:34" x14ac:dyDescent="0.25">
      <c r="B28" s="46">
        <f>+'Base de Dados'!B25</f>
        <v>0</v>
      </c>
      <c r="C28" s="45" t="str">
        <f>+'Base de Dados'!C25</f>
        <v>Utilidades</v>
      </c>
      <c r="D28" s="45"/>
      <c r="E28" s="124">
        <f>IFERROR(VLOOKUP(C28,Orçamento!$C$23:$P$37,3,0),0)</f>
        <v>140</v>
      </c>
      <c r="F28" s="124">
        <f t="shared" si="3"/>
        <v>0</v>
      </c>
      <c r="G28" s="124">
        <f t="shared" si="4"/>
        <v>-140</v>
      </c>
      <c r="H28" s="4"/>
      <c r="J28" s="142">
        <f>+K26/J26</f>
        <v>0.66974219810040703</v>
      </c>
      <c r="K28" s="96"/>
      <c r="L28" s="89"/>
      <c r="M28" s="6"/>
      <c r="N28" s="6"/>
      <c r="O28" s="6"/>
      <c r="P28" s="6"/>
      <c r="Q28" s="6"/>
      <c r="R28" s="6"/>
      <c r="S28" s="89"/>
      <c r="T28" s="6"/>
      <c r="U28" s="6"/>
      <c r="V28" s="6"/>
      <c r="W28" s="6"/>
      <c r="X28" s="6"/>
      <c r="AH28" s="88"/>
    </row>
    <row r="29" spans="2:34" ht="15" customHeight="1" x14ac:dyDescent="0.25">
      <c r="B29" s="46">
        <f>+'Base de Dados'!B26</f>
        <v>0</v>
      </c>
      <c r="C29" s="45" t="str">
        <f>+'Base de Dados'!C26</f>
        <v>Seguro</v>
      </c>
      <c r="D29" s="45"/>
      <c r="E29" s="124">
        <f>IFERROR(VLOOKUP(C29,Orçamento!$C$23:$P$37,3,0),0)</f>
        <v>280</v>
      </c>
      <c r="F29" s="124">
        <f t="shared" si="3"/>
        <v>0</v>
      </c>
      <c r="G29" s="124">
        <f t="shared" si="4"/>
        <v>-280</v>
      </c>
      <c r="H29" s="4"/>
      <c r="J29" s="239">
        <f>+J26-K26</f>
        <v>1217</v>
      </c>
      <c r="K29" s="239"/>
      <c r="L29" s="89"/>
      <c r="M29" s="6"/>
      <c r="N29" s="6"/>
      <c r="O29" s="6"/>
      <c r="P29" s="6"/>
      <c r="Q29" s="6"/>
      <c r="R29" s="6"/>
      <c r="S29" s="89"/>
      <c r="T29" s="6"/>
      <c r="U29" s="6"/>
      <c r="V29" s="6"/>
      <c r="W29" s="6"/>
      <c r="X29" s="6"/>
      <c r="AH29" s="88"/>
    </row>
    <row r="30" spans="2:34" x14ac:dyDescent="0.25">
      <c r="B30" s="46">
        <f>+'Base de Dados'!B27</f>
        <v>0</v>
      </c>
      <c r="C30" s="46" t="str">
        <f>+'Base de Dados'!C27</f>
        <v>Educação</v>
      </c>
      <c r="D30" s="46"/>
      <c r="E30" s="121">
        <f>IFERROR(VLOOKUP(C30,Orçamento!$C$23:$P$37,3,0),0)</f>
        <v>190</v>
      </c>
      <c r="F30" s="121">
        <f t="shared" si="3"/>
        <v>95</v>
      </c>
      <c r="G30" s="121">
        <f t="shared" si="4"/>
        <v>-95</v>
      </c>
      <c r="H30" s="4"/>
      <c r="J30" s="240"/>
      <c r="K30" s="240"/>
      <c r="L30" s="89"/>
      <c r="M30" s="6"/>
      <c r="N30" s="6"/>
      <c r="O30" s="6"/>
      <c r="P30" s="6"/>
      <c r="Q30" s="6"/>
      <c r="R30" s="6"/>
      <c r="S30" s="89"/>
      <c r="T30" s="6"/>
      <c r="U30" s="6"/>
      <c r="V30" s="6"/>
      <c r="W30" s="6"/>
      <c r="X30" s="6"/>
      <c r="AH30" s="88"/>
    </row>
    <row r="31" spans="2:34" x14ac:dyDescent="0.25">
      <c r="B31" s="46">
        <f>+'Base de Dados'!B28</f>
        <v>0</v>
      </c>
      <c r="C31" s="45" t="str">
        <f>+'Base de Dados'!C28</f>
        <v>Entretenimento</v>
      </c>
      <c r="D31" s="45"/>
      <c r="E31" s="124">
        <f>IFERROR(VLOOKUP(C31,Orçamento!$C$23:$P$37,3,0),0)</f>
        <v>520</v>
      </c>
      <c r="F31" s="124">
        <f t="shared" si="3"/>
        <v>600</v>
      </c>
      <c r="G31" s="124">
        <f t="shared" si="4"/>
        <v>80</v>
      </c>
      <c r="H31" s="4"/>
      <c r="J31" s="241" t="str">
        <f>_xlfn.CONCAT(N6," ","este mês")</f>
        <v>Abaixo do Orçado este mês</v>
      </c>
      <c r="K31" s="241"/>
      <c r="L31" s="89"/>
      <c r="M31" s="6"/>
      <c r="N31" s="6"/>
      <c r="O31" s="6"/>
      <c r="P31" s="6"/>
      <c r="Q31" s="6"/>
      <c r="R31" s="6"/>
      <c r="S31" s="89"/>
      <c r="T31" s="6"/>
      <c r="U31" s="6"/>
      <c r="V31" s="6"/>
      <c r="W31" s="6"/>
      <c r="X31" s="6"/>
      <c r="AH31" s="88"/>
    </row>
    <row r="32" spans="2:34" x14ac:dyDescent="0.25">
      <c r="B32" s="46">
        <f>+'Base de Dados'!B29</f>
        <v>0</v>
      </c>
      <c r="C32" s="45" t="str">
        <f>+'Base de Dados'!C29</f>
        <v>Roupas</v>
      </c>
      <c r="D32" s="45"/>
      <c r="E32" s="124">
        <f>IFERROR(VLOOKUP(C32,Orçamento!$C$23:$P$37,3,0),0)</f>
        <v>80</v>
      </c>
      <c r="F32" s="124">
        <f t="shared" si="3"/>
        <v>500</v>
      </c>
      <c r="G32" s="124">
        <f t="shared" si="4"/>
        <v>420</v>
      </c>
      <c r="H32" s="4"/>
      <c r="J32" s="84"/>
      <c r="K32" s="6"/>
      <c r="L32" s="89"/>
      <c r="M32" s="6"/>
      <c r="N32" s="6"/>
      <c r="O32" s="6"/>
      <c r="P32" s="6"/>
      <c r="Q32" s="6"/>
      <c r="R32" s="6"/>
      <c r="S32" s="89"/>
      <c r="T32" s="6"/>
      <c r="U32" s="6"/>
      <c r="V32" s="6"/>
      <c r="W32" s="6"/>
      <c r="X32" s="6"/>
      <c r="AH32" s="88"/>
    </row>
    <row r="33" spans="2:34" x14ac:dyDescent="0.25">
      <c r="B33" s="46">
        <f>+'Base de Dados'!B30</f>
        <v>0</v>
      </c>
      <c r="C33" s="46" t="str">
        <f>+'Base de Dados'!C30</f>
        <v>Cuidados Pessoais</v>
      </c>
      <c r="D33" s="46"/>
      <c r="E33" s="121">
        <f>IFERROR(VLOOKUP(C33,Orçamento!$C$23:$P$37,3,0),0)</f>
        <v>180</v>
      </c>
      <c r="F33" s="121">
        <f t="shared" si="3"/>
        <v>0</v>
      </c>
      <c r="G33" s="121">
        <f t="shared" si="4"/>
        <v>-180</v>
      </c>
      <c r="H33" s="4"/>
      <c r="J33" s="6"/>
      <c r="K33" s="6"/>
      <c r="L33" s="6"/>
      <c r="M33" s="94"/>
      <c r="N33" s="6"/>
      <c r="O33" s="6"/>
      <c r="P33" s="6"/>
      <c r="Q33" s="6"/>
      <c r="R33" s="6"/>
      <c r="S33" s="89"/>
      <c r="T33" s="6"/>
      <c r="U33" s="6"/>
      <c r="V33" s="6"/>
      <c r="W33" s="6"/>
      <c r="X33" s="6"/>
      <c r="AH33" s="88"/>
    </row>
    <row r="34" spans="2:34" x14ac:dyDescent="0.25">
      <c r="B34" s="46">
        <f>+'Base de Dados'!B31</f>
        <v>0</v>
      </c>
      <c r="C34" s="45" t="str">
        <f>+'Base de Dados'!C31</f>
        <v>Presentes</v>
      </c>
      <c r="D34" s="45"/>
      <c r="E34" s="124">
        <f>IFERROR(VLOOKUP(C34,Orçamento!$C$23:$P$37,3,0),0)</f>
        <v>70</v>
      </c>
      <c r="F34" s="124">
        <f t="shared" si="3"/>
        <v>48</v>
      </c>
      <c r="G34" s="124">
        <f t="shared" si="4"/>
        <v>-22</v>
      </c>
      <c r="H34" s="4"/>
      <c r="J34" s="93" t="s">
        <v>113</v>
      </c>
      <c r="K34" s="93" t="s">
        <v>114</v>
      </c>
      <c r="L34" s="6"/>
      <c r="M34" s="94"/>
      <c r="N34" s="6"/>
      <c r="O34" s="6"/>
      <c r="P34" s="6"/>
      <c r="Q34" s="6"/>
      <c r="R34" s="6"/>
      <c r="S34" s="89"/>
      <c r="T34" s="6"/>
      <c r="U34" s="6"/>
      <c r="V34" s="6"/>
      <c r="W34" s="6"/>
      <c r="X34" s="6"/>
    </row>
    <row r="35" spans="2:34" x14ac:dyDescent="0.25">
      <c r="B35" s="46">
        <f>+'Base de Dados'!B32</f>
        <v>0</v>
      </c>
      <c r="C35" s="46" t="str">
        <f>+'Base de Dados'!C32</f>
        <v>Doações</v>
      </c>
      <c r="D35" s="46"/>
      <c r="E35" s="121">
        <f>IFERROR(VLOOKUP(C35,Orçamento!$C$23:$P$37,3,0),0)</f>
        <v>280</v>
      </c>
      <c r="F35" s="121">
        <f t="shared" si="3"/>
        <v>20</v>
      </c>
      <c r="G35" s="121">
        <f t="shared" si="4"/>
        <v>-260</v>
      </c>
      <c r="H35" s="4"/>
      <c r="J35" s="144">
        <f>COUNTIF(G25:G40,"&gt;0")</f>
        <v>4</v>
      </c>
      <c r="K35" s="278">
        <f>COUNTIF(G25:G40,"&lt;0")</f>
        <v>10</v>
      </c>
      <c r="L35" s="278"/>
      <c r="M35" s="94"/>
      <c r="N35" s="6"/>
      <c r="O35" s="6"/>
      <c r="P35" s="6"/>
      <c r="Q35" s="6"/>
      <c r="R35" s="6"/>
      <c r="S35" s="89"/>
      <c r="T35" s="6"/>
      <c r="U35" s="6"/>
      <c r="V35" s="6"/>
      <c r="W35" s="6"/>
      <c r="X35" s="6"/>
    </row>
    <row r="36" spans="2:34" x14ac:dyDescent="0.25">
      <c r="B36" s="46">
        <f>+'Base de Dados'!B33</f>
        <v>0</v>
      </c>
      <c r="C36" s="45" t="str">
        <f>+'Base de Dados'!C33</f>
        <v>Lazer</v>
      </c>
      <c r="D36" s="45"/>
      <c r="E36" s="124">
        <f>IFERROR(VLOOKUP(C36,Orçamento!$C$23:$P$37,3,0),0)</f>
        <v>90</v>
      </c>
      <c r="F36" s="124">
        <f t="shared" si="3"/>
        <v>90</v>
      </c>
      <c r="G36" s="124">
        <f t="shared" si="4"/>
        <v>0</v>
      </c>
      <c r="H36" s="4"/>
      <c r="J36" s="90">
        <f>+J35/(SUM($J$35,$K$35))</f>
        <v>0.2857142857142857</v>
      </c>
      <c r="K36" s="90">
        <f>+K35/(SUM($J$35,$K$35))</f>
        <v>0.7142857142857143</v>
      </c>
      <c r="L36" s="89"/>
      <c r="M36" s="6"/>
      <c r="N36" s="6"/>
      <c r="O36" s="6"/>
      <c r="P36" s="6"/>
      <c r="Q36" s="6"/>
      <c r="R36" s="6"/>
      <c r="S36" s="89"/>
      <c r="T36" s="6"/>
      <c r="U36" s="6"/>
      <c r="V36" s="6"/>
      <c r="W36" s="6"/>
      <c r="X36" s="6"/>
    </row>
    <row r="37" spans="2:34" x14ac:dyDescent="0.25">
      <c r="B37" s="46">
        <f>+'Base de Dados'!B34</f>
        <v>0</v>
      </c>
      <c r="C37" s="46" t="str">
        <f>+'Base de Dados'!C34</f>
        <v>Animal de Estimação</v>
      </c>
      <c r="D37" s="46"/>
      <c r="E37" s="121">
        <f>IFERROR(VLOOKUP(C37,Orçamento!$C$23:$P$37,3,0),0)</f>
        <v>150</v>
      </c>
      <c r="F37" s="121">
        <f t="shared" si="3"/>
        <v>200</v>
      </c>
      <c r="G37" s="121">
        <f t="shared" si="4"/>
        <v>50</v>
      </c>
      <c r="H37" s="4"/>
      <c r="J37" s="90">
        <v>1</v>
      </c>
      <c r="K37" s="90">
        <f>100%-K36</f>
        <v>0.2857142857142857</v>
      </c>
      <c r="L37" s="89"/>
      <c r="M37" s="6"/>
      <c r="N37" s="6"/>
      <c r="O37" s="6"/>
      <c r="P37" s="6"/>
      <c r="Q37" s="6"/>
      <c r="R37" s="6"/>
      <c r="S37" s="89"/>
      <c r="T37" s="6"/>
      <c r="U37" s="6"/>
      <c r="V37" s="6"/>
      <c r="W37" s="6"/>
      <c r="X37" s="6"/>
    </row>
    <row r="38" spans="2:34" x14ac:dyDescent="0.25">
      <c r="B38" s="65">
        <f>+'Base de Dados'!B35</f>
        <v>0</v>
      </c>
      <c r="C38" s="45" t="str">
        <f>+'Base de Dados'!C35</f>
        <v>Viagens</v>
      </c>
      <c r="D38" s="45"/>
      <c r="E38" s="124">
        <f>IFERROR(VLOOKUP(C38,Orçamento!$C$23:$P$37,3,0),0)</f>
        <v>300</v>
      </c>
      <c r="F38" s="124">
        <f t="shared" si="3"/>
        <v>0</v>
      </c>
      <c r="G38" s="124">
        <f t="shared" si="4"/>
        <v>-300</v>
      </c>
      <c r="H38" s="4"/>
      <c r="J38" s="6"/>
      <c r="K38" s="6"/>
      <c r="L38" s="89"/>
      <c r="M38" s="6"/>
      <c r="N38" s="6"/>
      <c r="O38" s="6"/>
      <c r="P38" s="6"/>
      <c r="Q38" s="6"/>
      <c r="R38" s="6"/>
      <c r="S38" s="89"/>
      <c r="T38" s="6"/>
      <c r="U38" s="6"/>
      <c r="V38" s="6"/>
      <c r="W38" s="6"/>
      <c r="X38" s="6"/>
    </row>
    <row r="39" spans="2:34" x14ac:dyDescent="0.25">
      <c r="B39" s="65"/>
      <c r="C39" s="45" t="str">
        <f>+'Base de Dados'!C36</f>
        <v>Streaming</v>
      </c>
      <c r="D39" s="45"/>
      <c r="E39" s="124">
        <f>IFERROR(VLOOKUP(C39,Orçamento!$C$23:$P$37,3,0),0)</f>
        <v>95</v>
      </c>
      <c r="F39" s="124">
        <f t="shared" si="3"/>
        <v>0</v>
      </c>
      <c r="G39" s="124">
        <f t="shared" si="4"/>
        <v>-95</v>
      </c>
      <c r="H39" s="4"/>
      <c r="J39" s="6"/>
      <c r="K39" s="6"/>
      <c r="L39" s="89"/>
      <c r="M39" s="6"/>
      <c r="N39" s="6"/>
      <c r="O39" s="6"/>
      <c r="P39" s="6"/>
      <c r="Q39" s="6"/>
      <c r="R39" s="6"/>
      <c r="S39" s="89"/>
      <c r="T39" s="6"/>
      <c r="U39" s="6"/>
      <c r="V39" s="6"/>
      <c r="W39" s="6"/>
      <c r="X39" s="6"/>
    </row>
    <row r="40" spans="2:34" x14ac:dyDescent="0.25">
      <c r="B40" s="65">
        <f>+'Base de Dados'!B36</f>
        <v>0</v>
      </c>
      <c r="C40" s="45" t="str">
        <f>+'Base de Dados'!C37</f>
        <v>Videogame</v>
      </c>
      <c r="D40" s="45"/>
      <c r="E40" s="124">
        <f>IFERROR(VLOOKUP(C40,Orçamento!$C$23:$P$37,3,0),0)</f>
        <v>0</v>
      </c>
      <c r="F40" s="124">
        <f t="shared" si="3"/>
        <v>0</v>
      </c>
      <c r="G40" s="124">
        <f t="shared" si="4"/>
        <v>0</v>
      </c>
      <c r="H40" s="4"/>
      <c r="J40" s="6"/>
      <c r="K40" s="6"/>
      <c r="L40" s="89"/>
      <c r="M40" s="6"/>
      <c r="N40" s="6"/>
      <c r="O40" s="6"/>
      <c r="P40" s="6"/>
      <c r="Q40" s="6"/>
      <c r="R40" s="6"/>
      <c r="S40" s="89"/>
      <c r="T40" s="6"/>
      <c r="U40" s="6"/>
      <c r="V40" s="6"/>
      <c r="W40" s="6"/>
      <c r="X40" s="6"/>
    </row>
    <row r="41" spans="2:34" ht="5.0999999999999996" customHeight="1" x14ac:dyDescent="0.25">
      <c r="B41" s="65"/>
      <c r="C41" s="46"/>
      <c r="D41" s="46"/>
      <c r="E41" s="78">
        <f>SUM(E25:E40)</f>
        <v>3685</v>
      </c>
      <c r="F41" s="66"/>
      <c r="G41" s="68"/>
      <c r="H41" s="4"/>
      <c r="J41" s="6"/>
      <c r="K41" s="6"/>
      <c r="L41" s="89"/>
      <c r="M41" s="6"/>
      <c r="N41" s="6"/>
      <c r="O41" s="6"/>
      <c r="P41" s="6"/>
      <c r="Q41" s="6"/>
      <c r="R41" s="6"/>
      <c r="S41" s="89"/>
      <c r="T41" s="6"/>
      <c r="U41" s="6"/>
      <c r="V41" s="6"/>
      <c r="W41" s="6"/>
      <c r="X41" s="6"/>
    </row>
    <row r="42" spans="2:34" ht="12" customHeight="1" x14ac:dyDescent="0.25"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</row>
    <row r="43" spans="2:34" x14ac:dyDescent="0.25">
      <c r="B43" s="156" t="str">
        <f>+'Base de Dados'!G6</f>
        <v>Dívidas</v>
      </c>
      <c r="C43" s="194"/>
      <c r="D43" s="3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</row>
    <row r="44" spans="2:34" ht="5.0999999999999996" customHeight="1" x14ac:dyDescent="0.25">
      <c r="B44" s="4"/>
      <c r="C44" s="4"/>
      <c r="D44" s="4"/>
      <c r="E44" s="4"/>
      <c r="F44" s="4"/>
      <c r="G44" s="4"/>
      <c r="H44" s="4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4" ht="12" customHeight="1" x14ac:dyDescent="0.25">
      <c r="B45" s="10"/>
      <c r="C45" s="71" t="s">
        <v>104</v>
      </c>
      <c r="D45" s="10"/>
      <c r="E45" s="43" t="s">
        <v>110</v>
      </c>
      <c r="F45" s="43" t="s">
        <v>106</v>
      </c>
      <c r="G45" s="43" t="s">
        <v>107</v>
      </c>
      <c r="H45" s="4"/>
      <c r="J45" s="6" t="s">
        <v>115</v>
      </c>
      <c r="K45" s="6"/>
      <c r="L45" s="6"/>
      <c r="M45" s="6"/>
      <c r="N45" s="6"/>
      <c r="O45" s="6"/>
      <c r="P45" s="254"/>
      <c r="Q45" s="254"/>
      <c r="R45" s="254"/>
      <c r="S45" s="254"/>
      <c r="T45" s="254"/>
      <c r="U45" s="6"/>
      <c r="V45" s="6"/>
      <c r="W45" s="6"/>
      <c r="X45" s="6"/>
    </row>
    <row r="46" spans="2:34" x14ac:dyDescent="0.25">
      <c r="B46" s="40">
        <f>+'Base de Dados'!F8</f>
        <v>0</v>
      </c>
      <c r="C46" s="69" t="str">
        <f>+'Base de Dados'!G9</f>
        <v>Financiamento Carro</v>
      </c>
      <c r="D46" s="69"/>
      <c r="E46" s="120">
        <f>IFERROR(VLOOKUP(C46,Orçamento!$C$44:$P$51,3,0),0)</f>
        <v>720</v>
      </c>
      <c r="F46" s="120">
        <f t="shared" ref="F46:F53" si="5">SUMIF($M$71:$N$371,C46,$P$71:$Q$371)</f>
        <v>0</v>
      </c>
      <c r="G46" s="120">
        <f>+F46-E46</f>
        <v>-720</v>
      </c>
      <c r="H46" s="4"/>
      <c r="J46" s="6" t="s">
        <v>110</v>
      </c>
      <c r="K46" s="30" t="s">
        <v>106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83"/>
      <c r="W46" s="87"/>
      <c r="X46" s="6"/>
    </row>
    <row r="47" spans="2:34" x14ac:dyDescent="0.25">
      <c r="B47" s="46">
        <f>+'Base de Dados'!F9</f>
        <v>0</v>
      </c>
      <c r="C47" s="10" t="str">
        <f>+'Base de Dados'!G10</f>
        <v>Empréstimo Estudantil</v>
      </c>
      <c r="D47" s="10"/>
      <c r="E47" s="121">
        <f>IFERROR(VLOOKUP(C47,Orçamento!$C$44:$P$51,3,0),0)</f>
        <v>330</v>
      </c>
      <c r="F47" s="121">
        <f t="shared" si="5"/>
        <v>500</v>
      </c>
      <c r="G47" s="120">
        <f t="shared" ref="G47:G53" si="6">+F47-E47</f>
        <v>170</v>
      </c>
      <c r="H47" s="4"/>
      <c r="J47" s="114">
        <f>SUM(E46:E53)</f>
        <v>3050</v>
      </c>
      <c r="K47" s="192">
        <f>SUM(F46:F53)</f>
        <v>1700</v>
      </c>
      <c r="L47" s="6"/>
      <c r="M47" s="6"/>
      <c r="N47" s="6"/>
      <c r="O47" s="6"/>
      <c r="P47" s="6"/>
      <c r="Q47" s="6"/>
      <c r="R47" s="6"/>
      <c r="S47" s="6"/>
      <c r="T47" s="6"/>
      <c r="U47" s="6"/>
      <c r="V47" s="253"/>
      <c r="W47" s="253"/>
      <c r="X47" s="6"/>
    </row>
    <row r="48" spans="2:34" x14ac:dyDescent="0.25">
      <c r="B48" s="46">
        <f>+'Base de Dados'!F10</f>
        <v>0</v>
      </c>
      <c r="C48" s="52" t="str">
        <f>+'Base de Dados'!G11</f>
        <v>Cartão de Crédito</v>
      </c>
      <c r="D48" s="52"/>
      <c r="E48" s="120">
        <f>IFERROR(VLOOKUP(C48,Orçamento!$C$44:$P$51,3,0),0)</f>
        <v>450</v>
      </c>
      <c r="F48" s="120">
        <f t="shared" si="5"/>
        <v>900</v>
      </c>
      <c r="G48" s="120">
        <f t="shared" si="6"/>
        <v>450</v>
      </c>
      <c r="H48" s="4"/>
      <c r="J48" s="242" t="str">
        <f>REPT("|",J49*210)</f>
        <v>|||||||||||||||||||||||||||||||||||||||||||||||||||||||||||||||||||||||||||||||||||||||||||||||||||||||||||||||||||||</v>
      </c>
      <c r="K48" s="242"/>
      <c r="L48" s="6"/>
      <c r="M48" s="6"/>
      <c r="N48" s="6"/>
      <c r="O48" s="6"/>
      <c r="P48" s="6"/>
      <c r="Q48" s="6"/>
      <c r="R48" s="6"/>
      <c r="S48" s="6"/>
      <c r="T48" s="6"/>
      <c r="U48" s="6"/>
      <c r="V48" s="85"/>
      <c r="W48" s="6"/>
      <c r="X48" s="6"/>
    </row>
    <row r="49" spans="2:24" x14ac:dyDescent="0.25">
      <c r="B49" s="46">
        <f>+'Base de Dados'!F11</f>
        <v>0</v>
      </c>
      <c r="C49" s="10" t="str">
        <f>+'Base de Dados'!G12</f>
        <v>Financiamento Apto</v>
      </c>
      <c r="D49" s="10"/>
      <c r="E49" s="121">
        <f>IFERROR(VLOOKUP(C49,Orçamento!$C$44:$P$51,3,0),0)</f>
        <v>190</v>
      </c>
      <c r="F49" s="121">
        <f t="shared" si="5"/>
        <v>0</v>
      </c>
      <c r="G49" s="120">
        <f t="shared" si="6"/>
        <v>-190</v>
      </c>
      <c r="H49" s="4"/>
      <c r="J49" s="193">
        <f>+K47/J47</f>
        <v>0.55737704918032782</v>
      </c>
      <c r="K49" s="95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ht="15" customHeight="1" x14ac:dyDescent="0.25">
      <c r="B50" s="46">
        <f>+'Base de Dados'!F12</f>
        <v>0</v>
      </c>
      <c r="C50" s="52" t="str">
        <f>+'Base de Dados'!G13</f>
        <v>Consórcio</v>
      </c>
      <c r="D50" s="52"/>
      <c r="E50" s="120">
        <f>IFERROR(VLOOKUP(C50,Orçamento!$C$44:$P$51,3,0),0)</f>
        <v>290</v>
      </c>
      <c r="F50" s="120">
        <f t="shared" si="5"/>
        <v>300</v>
      </c>
      <c r="G50" s="120">
        <f t="shared" si="6"/>
        <v>10</v>
      </c>
      <c r="H50" s="4"/>
      <c r="J50" s="239">
        <f>+J47-K47</f>
        <v>1350</v>
      </c>
      <c r="K50" s="239"/>
      <c r="L50" s="6"/>
      <c r="M50" s="6"/>
      <c r="N50" s="6"/>
      <c r="O50" s="6"/>
      <c r="P50" s="6"/>
      <c r="Q50" s="6"/>
      <c r="R50" s="6"/>
      <c r="S50" s="6"/>
      <c r="T50" s="6"/>
      <c r="U50" s="6"/>
      <c r="V50" s="83"/>
      <c r="W50" s="6"/>
      <c r="X50" s="6"/>
    </row>
    <row r="51" spans="2:24" ht="15" customHeight="1" x14ac:dyDescent="0.25">
      <c r="B51" s="46">
        <f>+'Base de Dados'!F13</f>
        <v>0</v>
      </c>
      <c r="C51" s="10" t="str">
        <f>+'Base de Dados'!G14</f>
        <v>Empréstimo</v>
      </c>
      <c r="D51" s="10"/>
      <c r="E51" s="121">
        <f>IFERROR(VLOOKUP(C51,Orçamento!$C$44:$P$51,3,0),0)</f>
        <v>370</v>
      </c>
      <c r="F51" s="121">
        <f t="shared" si="5"/>
        <v>0</v>
      </c>
      <c r="G51" s="120">
        <f t="shared" si="6"/>
        <v>-370</v>
      </c>
      <c r="H51" s="4"/>
      <c r="J51" s="240"/>
      <c r="K51" s="240"/>
      <c r="L51" s="6"/>
      <c r="M51" s="6"/>
      <c r="N51" s="6"/>
      <c r="O51" s="6"/>
      <c r="P51" s="6"/>
      <c r="Q51" s="6"/>
      <c r="R51" s="6"/>
      <c r="S51" s="6"/>
      <c r="T51" s="6"/>
      <c r="U51" s="6"/>
      <c r="V51" s="253"/>
      <c r="W51" s="253"/>
      <c r="X51" s="6"/>
    </row>
    <row r="52" spans="2:24" x14ac:dyDescent="0.25">
      <c r="B52" s="65">
        <f>+'Base de Dados'!F14</f>
        <v>0</v>
      </c>
      <c r="C52" s="52" t="str">
        <f>+'Base de Dados'!G15</f>
        <v>Agiota</v>
      </c>
      <c r="D52" s="52"/>
      <c r="E52" s="120">
        <f>IFERROR(VLOOKUP(C52,Orçamento!$C$44:$P$51,3,0),0)</f>
        <v>520</v>
      </c>
      <c r="F52" s="120">
        <f t="shared" si="5"/>
        <v>0</v>
      </c>
      <c r="G52" s="120">
        <f t="shared" si="6"/>
        <v>-520</v>
      </c>
      <c r="H52" s="4"/>
      <c r="J52" s="241" t="str">
        <f>_xlfn.CONCAT(Q6," ","neste mês")</f>
        <v>Abaixo da Meta neste mês</v>
      </c>
      <c r="K52" s="241"/>
      <c r="L52" s="6"/>
      <c r="M52" s="6"/>
      <c r="N52" s="6"/>
      <c r="O52" s="6"/>
      <c r="P52" s="6"/>
      <c r="Q52" s="6"/>
      <c r="R52" s="6"/>
      <c r="S52" s="6"/>
      <c r="T52" s="6"/>
      <c r="U52" s="6"/>
      <c r="V52" s="85"/>
      <c r="W52" s="6"/>
      <c r="X52" s="6"/>
    </row>
    <row r="53" spans="2:24" x14ac:dyDescent="0.25">
      <c r="B53" s="65">
        <f>+'Base de Dados'!F15</f>
        <v>0</v>
      </c>
      <c r="C53" s="52" t="str">
        <f>+'Base de Dados'!G16</f>
        <v>Financiamento Lote</v>
      </c>
      <c r="D53" s="52"/>
      <c r="E53" s="120">
        <f>IFERROR(VLOOKUP(C53,Orçamento!$C$44:$P$51,3,0),0)</f>
        <v>180</v>
      </c>
      <c r="F53" s="120">
        <f t="shared" si="5"/>
        <v>0</v>
      </c>
      <c r="G53" s="120">
        <f t="shared" si="6"/>
        <v>-180</v>
      </c>
      <c r="H53" s="4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ht="5.0999999999999996" customHeight="1" x14ac:dyDescent="0.25">
      <c r="B54" s="10"/>
      <c r="C54" s="10"/>
      <c r="D54" s="10"/>
      <c r="E54" s="79">
        <f>SUM(E46:E53)</f>
        <v>3050</v>
      </c>
      <c r="F54" s="51"/>
      <c r="G54" s="68"/>
      <c r="H54" s="4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x14ac:dyDescent="0.25"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</row>
    <row r="56" spans="2:24" x14ac:dyDescent="0.25">
      <c r="B56" s="162" t="str">
        <f>+'Base de Dados'!G19</f>
        <v>Investimentos</v>
      </c>
      <c r="C56" s="72"/>
      <c r="D56" s="72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</row>
    <row r="57" spans="2:24" ht="5.0999999999999996" customHeight="1" x14ac:dyDescent="0.25">
      <c r="B57" s="4"/>
      <c r="C57" s="4"/>
      <c r="D57" s="4"/>
      <c r="E57" s="4"/>
      <c r="F57" s="4"/>
      <c r="G57" s="4"/>
      <c r="H57" s="4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ht="12" customHeight="1" x14ac:dyDescent="0.25">
      <c r="B58" s="10"/>
      <c r="C58" s="71" t="s">
        <v>104</v>
      </c>
      <c r="D58" s="10"/>
      <c r="E58" s="43" t="s">
        <v>105</v>
      </c>
      <c r="F58" s="43" t="s">
        <v>106</v>
      </c>
      <c r="G58" s="43" t="s">
        <v>107</v>
      </c>
      <c r="H58" s="4"/>
      <c r="J58" s="6" t="s">
        <v>116</v>
      </c>
      <c r="K58" s="6"/>
      <c r="L58" s="6"/>
      <c r="M58" s="6"/>
      <c r="N58" s="6"/>
      <c r="O58" s="6"/>
      <c r="P58" s="241"/>
      <c r="Q58" s="241"/>
      <c r="R58" s="241"/>
      <c r="S58" s="241"/>
      <c r="T58" s="241"/>
      <c r="U58" s="6"/>
      <c r="V58" s="6"/>
      <c r="W58" s="6"/>
      <c r="X58" s="6"/>
    </row>
    <row r="59" spans="2:24" x14ac:dyDescent="0.25">
      <c r="B59" s="40">
        <f>+'Base de Dados'!F21</f>
        <v>0</v>
      </c>
      <c r="C59" s="69" t="str">
        <f>+'Base de Dados'!G22</f>
        <v>Reserva de Emergência</v>
      </c>
      <c r="D59" s="69"/>
      <c r="E59" s="120">
        <f>IFERROR(VLOOKUP(C59,Orçamento!$C$58:$P$65,3,0),0)</f>
        <v>350</v>
      </c>
      <c r="F59" s="120">
        <f t="shared" ref="F59:F66" si="7">SUMIF($M$71:$N$371,C59,$P$71:$Q$371)</f>
        <v>0</v>
      </c>
      <c r="G59" s="120">
        <f>+F59-E59</f>
        <v>-350</v>
      </c>
      <c r="H59" s="4"/>
      <c r="J59" s="6" t="s">
        <v>105</v>
      </c>
      <c r="K59" s="30" t="s">
        <v>106</v>
      </c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x14ac:dyDescent="0.25">
      <c r="B60" s="46">
        <f>+'Base de Dados'!F22</f>
        <v>0</v>
      </c>
      <c r="C60" s="10" t="str">
        <f>+'Base de Dados'!G23</f>
        <v>Previdência</v>
      </c>
      <c r="D60" s="10"/>
      <c r="E60" s="121">
        <f>IFERROR(VLOOKUP(C60,Orçamento!$C$58:$P$65,3,0),0)</f>
        <v>230</v>
      </c>
      <c r="F60" s="121">
        <f t="shared" si="7"/>
        <v>0</v>
      </c>
      <c r="G60" s="120">
        <f t="shared" ref="G60:G66" si="8">+F60-E60</f>
        <v>-230</v>
      </c>
      <c r="H60" s="4"/>
      <c r="J60" s="114">
        <f>SUM(E59:E66)</f>
        <v>2650</v>
      </c>
      <c r="K60" s="197">
        <f>SUM(F59:F66)</f>
        <v>640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x14ac:dyDescent="0.25">
      <c r="B61" s="46">
        <f>+'Base de Dados'!F23</f>
        <v>0</v>
      </c>
      <c r="C61" s="52" t="str">
        <f>+'Base de Dados'!G24</f>
        <v>Ações</v>
      </c>
      <c r="D61" s="52"/>
      <c r="E61" s="120">
        <f>IFERROR(VLOOKUP(C61,Orçamento!$C$58:$P$65,3,0),0)</f>
        <v>220</v>
      </c>
      <c r="F61" s="120">
        <f t="shared" si="7"/>
        <v>0</v>
      </c>
      <c r="G61" s="120">
        <f t="shared" si="8"/>
        <v>-220</v>
      </c>
      <c r="H61" s="4"/>
      <c r="J61" s="238" t="str">
        <f>REPT("|",J62*220)</f>
        <v>|||||||||||||||||||||||||||||||||||||||||||||||||||||</v>
      </c>
      <c r="K61" s="238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x14ac:dyDescent="0.25">
      <c r="B62" s="46">
        <f>+'Base de Dados'!F24</f>
        <v>0</v>
      </c>
      <c r="C62" s="10" t="str">
        <f>+'Base de Dados'!G25</f>
        <v>Fundos Imobiliários</v>
      </c>
      <c r="D62" s="10"/>
      <c r="E62" s="121">
        <f>IFERROR(VLOOKUP(C62,Orçamento!$C$58:$P$65,3,0),0)</f>
        <v>390</v>
      </c>
      <c r="F62" s="121">
        <f t="shared" si="7"/>
        <v>0</v>
      </c>
      <c r="G62" s="120">
        <f t="shared" si="8"/>
        <v>-390</v>
      </c>
      <c r="H62" s="4"/>
      <c r="J62" s="198">
        <f>+K60/J60</f>
        <v>0.24150943396226415</v>
      </c>
      <c r="K62" s="9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2:24" x14ac:dyDescent="0.25">
      <c r="B63" s="46">
        <f>+'Base de Dados'!F25</f>
        <v>0</v>
      </c>
      <c r="C63" s="52" t="str">
        <f>+'Base de Dados'!G26</f>
        <v>Renda Fixa</v>
      </c>
      <c r="D63" s="52"/>
      <c r="E63" s="120">
        <f>IFERROR(VLOOKUP(C63,Orçamento!$C$58:$P$65,3,0),0)</f>
        <v>290</v>
      </c>
      <c r="F63" s="120">
        <f t="shared" si="7"/>
        <v>100</v>
      </c>
      <c r="G63" s="120">
        <f t="shared" si="8"/>
        <v>-190</v>
      </c>
      <c r="H63" s="4"/>
      <c r="J63" s="239">
        <f>+J60-K60</f>
        <v>2010</v>
      </c>
      <c r="K63" s="239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2:24" x14ac:dyDescent="0.25">
      <c r="B64" s="46">
        <f>+'Base de Dados'!F26</f>
        <v>0</v>
      </c>
      <c r="C64" s="10" t="str">
        <f>+'Base de Dados'!G27</f>
        <v>CDB Bradesco</v>
      </c>
      <c r="D64" s="10"/>
      <c r="E64" s="121">
        <f>IFERROR(VLOOKUP(C64,Orçamento!$C$58:$P$65,3,0),0)</f>
        <v>250</v>
      </c>
      <c r="F64" s="121">
        <f t="shared" si="7"/>
        <v>440</v>
      </c>
      <c r="G64" s="120">
        <f t="shared" si="8"/>
        <v>190</v>
      </c>
      <c r="H64" s="4"/>
      <c r="J64" s="240"/>
      <c r="K64" s="240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2:57" x14ac:dyDescent="0.25">
      <c r="B65" s="65">
        <f>+'Base de Dados'!F27</f>
        <v>0</v>
      </c>
      <c r="C65" s="52" t="str">
        <f>+'Base de Dados'!G28</f>
        <v>CDB Itaú</v>
      </c>
      <c r="D65" s="52"/>
      <c r="E65" s="120">
        <f>IFERROR(VLOOKUP(C65,Orçamento!$C$58:$P$65,3,0),0)</f>
        <v>530</v>
      </c>
      <c r="F65" s="120">
        <f t="shared" si="7"/>
        <v>0</v>
      </c>
      <c r="G65" s="120">
        <f t="shared" si="8"/>
        <v>-530</v>
      </c>
      <c r="H65" s="4"/>
      <c r="J65" s="241" t="str">
        <f>_xlfn.CONCAT(T6," ","neste mês")</f>
        <v>Abaixo da Meta neste mês</v>
      </c>
      <c r="K65" s="241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2:57" x14ac:dyDescent="0.25">
      <c r="B66" s="65">
        <f>+'Base de Dados'!F28</f>
        <v>0</v>
      </c>
      <c r="C66" s="52" t="str">
        <f>+'Base de Dados'!G29</f>
        <v>Imóveis</v>
      </c>
      <c r="D66" s="52"/>
      <c r="E66" s="120">
        <f>IFERROR(VLOOKUP(C66,Orçamento!$C$58:$P$65,3,0),0)</f>
        <v>390</v>
      </c>
      <c r="F66" s="120">
        <f t="shared" si="7"/>
        <v>100</v>
      </c>
      <c r="G66" s="120">
        <f t="shared" si="8"/>
        <v>-290</v>
      </c>
      <c r="H66" s="4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2:57" ht="5.0999999999999996" customHeight="1" x14ac:dyDescent="0.25">
      <c r="B67" s="10"/>
      <c r="C67" s="10"/>
      <c r="D67" s="10"/>
      <c r="E67" s="79">
        <f>SUM(E59:E66)</f>
        <v>2650</v>
      </c>
      <c r="F67" s="79">
        <f>SUM(F59:F66)</f>
        <v>640</v>
      </c>
      <c r="G67" s="68"/>
      <c r="H67" s="4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2:57" x14ac:dyDescent="0.25">
      <c r="E68" s="80"/>
    </row>
    <row r="69" spans="2:57" x14ac:dyDescent="0.25">
      <c r="B69" s="4"/>
      <c r="C69" s="252" t="s">
        <v>117</v>
      </c>
      <c r="D69" s="252"/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  <c r="X69" s="4"/>
    </row>
    <row r="70" spans="2:57" x14ac:dyDescent="0.25">
      <c r="B70" s="4"/>
      <c r="C70" s="125" t="s">
        <v>118</v>
      </c>
      <c r="D70" s="125"/>
      <c r="E70" s="237" t="s">
        <v>119</v>
      </c>
      <c r="F70" s="237"/>
      <c r="G70" s="237"/>
      <c r="H70" s="237"/>
      <c r="I70" s="125"/>
      <c r="J70" s="237" t="s">
        <v>80</v>
      </c>
      <c r="K70" s="237"/>
      <c r="L70" s="125"/>
      <c r="M70" s="237" t="s">
        <v>104</v>
      </c>
      <c r="N70" s="237"/>
      <c r="O70" s="125"/>
      <c r="P70" s="237" t="s">
        <v>120</v>
      </c>
      <c r="Q70" s="237"/>
      <c r="R70" s="125"/>
      <c r="S70" s="237" t="s">
        <v>121</v>
      </c>
      <c r="T70" s="237"/>
      <c r="U70" s="237"/>
      <c r="V70" s="237"/>
      <c r="W70" s="237"/>
      <c r="X70" s="4"/>
      <c r="AX70" s="101" t="s">
        <v>7</v>
      </c>
      <c r="AY70" s="101"/>
      <c r="AZ70" s="101"/>
      <c r="BA70" s="101"/>
      <c r="BB70" s="101"/>
      <c r="BC70" s="101" t="str">
        <f>+'Base de Dados'!C19</f>
        <v>Despesas</v>
      </c>
      <c r="BD70" s="101" t="str">
        <f>+'Base de Dados'!G6</f>
        <v>Dívidas</v>
      </c>
      <c r="BE70" s="101" t="str">
        <f>+'Base de Dados'!G19</f>
        <v>Investimentos</v>
      </c>
    </row>
    <row r="71" spans="2:57" ht="14.4" thickBot="1" x14ac:dyDescent="0.3">
      <c r="B71" s="4"/>
      <c r="C71" s="128">
        <v>45329</v>
      </c>
      <c r="D71" s="127"/>
      <c r="E71" s="251"/>
      <c r="F71" s="251"/>
      <c r="G71" s="251"/>
      <c r="H71" s="251"/>
      <c r="I71" s="127"/>
      <c r="J71" s="251" t="s">
        <v>15</v>
      </c>
      <c r="K71" s="251"/>
      <c r="L71" s="127"/>
      <c r="M71" s="251" t="s">
        <v>8</v>
      </c>
      <c r="N71" s="251"/>
      <c r="O71" s="126"/>
      <c r="P71" s="249">
        <v>5000</v>
      </c>
      <c r="Q71" s="249"/>
      <c r="R71" s="126"/>
      <c r="S71" s="248"/>
      <c r="T71" s="248"/>
      <c r="U71" s="248"/>
      <c r="V71" s="248"/>
      <c r="W71" s="248"/>
      <c r="X71" s="7"/>
      <c r="AX71" s="105">
        <v>45323</v>
      </c>
      <c r="AZ71" s="105">
        <f>+C71</f>
        <v>45329</v>
      </c>
      <c r="BA71" s="1" t="str">
        <f>+J71</f>
        <v>Receitas</v>
      </c>
      <c r="BB71" s="106">
        <f>+P71</f>
        <v>5000</v>
      </c>
      <c r="BC71" s="1">
        <f>SUMIFS($BB$71:$BB$371,$AZ$71:$AZ$371,$AX71,$BA$71:$BA$371,"Despesas")</f>
        <v>0</v>
      </c>
      <c r="BD71" s="1">
        <f>SUMIFS($BB$71:$BB$371,$AZ$71:$AZ$371,$AX71,$BA$71:$BA$371,"Dívidas")</f>
        <v>0</v>
      </c>
      <c r="BE71" s="1">
        <f>SUMIFS($BB$71:$BB$371,$AZ$71:$AZ$371,$AX71,$BA$71:$BA$371,"Investimentos")</f>
        <v>0</v>
      </c>
    </row>
    <row r="72" spans="2:57" ht="14.4" thickBot="1" x14ac:dyDescent="0.3">
      <c r="B72" s="4"/>
      <c r="C72" s="128">
        <v>45330</v>
      </c>
      <c r="D72" s="132"/>
      <c r="E72" s="235"/>
      <c r="F72" s="250"/>
      <c r="G72" s="250"/>
      <c r="H72" s="236"/>
      <c r="I72" s="130"/>
      <c r="J72" s="235" t="s">
        <v>15</v>
      </c>
      <c r="K72" s="236"/>
      <c r="L72" s="130"/>
      <c r="M72" s="235" t="s">
        <v>9</v>
      </c>
      <c r="N72" s="236"/>
      <c r="O72" s="129"/>
      <c r="P72" s="246">
        <v>3500</v>
      </c>
      <c r="Q72" s="247"/>
      <c r="R72" s="129"/>
      <c r="S72" s="243"/>
      <c r="T72" s="244"/>
      <c r="U72" s="244"/>
      <c r="V72" s="244"/>
      <c r="W72" s="245"/>
      <c r="X72" s="7"/>
      <c r="AX72" s="105">
        <v>45324</v>
      </c>
      <c r="AZ72" s="105">
        <f t="shared" ref="AZ72:AZ135" si="9">+C72</f>
        <v>45330</v>
      </c>
      <c r="BA72" s="1" t="str">
        <f t="shared" ref="BA72:BA135" si="10">+J72</f>
        <v>Receitas</v>
      </c>
      <c r="BB72" s="106">
        <f t="shared" ref="BB72:BB135" si="11">+P72</f>
        <v>3500</v>
      </c>
      <c r="BC72" s="1">
        <f t="shared" ref="BC72:BC135" si="12">SUMIFS($BB$71:$BB$371,$AZ$71:$AZ$371,$AX72,$BA$71:$BA$371,"Despesas")</f>
        <v>0</v>
      </c>
      <c r="BD72" s="1">
        <f t="shared" ref="BD72:BD135" si="13">SUMIFS($BB$71:$BB$371,$AZ$71:$AZ$371,$AX72,$BA$71:$BA$371,"Dívidas")</f>
        <v>0</v>
      </c>
      <c r="BE72" s="1">
        <f t="shared" ref="BE72:BE135" si="14">SUMIFS($BB$71:$BB$371,$AZ$71:$AZ$371,$AX72,$BA$71:$BA$371,"Investimentos")</f>
        <v>0</v>
      </c>
    </row>
    <row r="73" spans="2:57" ht="14.4" thickBot="1" x14ac:dyDescent="0.3">
      <c r="B73" s="4"/>
      <c r="C73" s="128">
        <v>45331</v>
      </c>
      <c r="D73" s="132"/>
      <c r="E73" s="235"/>
      <c r="F73" s="250"/>
      <c r="G73" s="250"/>
      <c r="H73" s="236"/>
      <c r="I73" s="130"/>
      <c r="J73" s="235" t="s">
        <v>79</v>
      </c>
      <c r="K73" s="236"/>
      <c r="L73" s="130"/>
      <c r="M73" s="235" t="s">
        <v>20</v>
      </c>
      <c r="N73" s="236"/>
      <c r="O73" s="129"/>
      <c r="P73" s="246">
        <v>200</v>
      </c>
      <c r="Q73" s="247"/>
      <c r="R73" s="129"/>
      <c r="S73" s="243"/>
      <c r="T73" s="244"/>
      <c r="U73" s="244"/>
      <c r="V73" s="244"/>
      <c r="W73" s="245"/>
      <c r="X73" s="7"/>
      <c r="AX73" s="105">
        <v>45325</v>
      </c>
      <c r="AZ73" s="105">
        <f t="shared" si="9"/>
        <v>45331</v>
      </c>
      <c r="BA73" s="1" t="str">
        <f t="shared" si="10"/>
        <v>Despesas</v>
      </c>
      <c r="BB73" s="106">
        <f t="shared" si="11"/>
        <v>200</v>
      </c>
      <c r="BC73" s="1">
        <f t="shared" si="12"/>
        <v>0</v>
      </c>
      <c r="BD73" s="1">
        <f t="shared" si="13"/>
        <v>0</v>
      </c>
      <c r="BE73" s="1">
        <f t="shared" si="14"/>
        <v>0</v>
      </c>
    </row>
    <row r="74" spans="2:57" ht="14.4" thickBot="1" x14ac:dyDescent="0.3">
      <c r="B74" s="4"/>
      <c r="C74" s="128">
        <v>45332</v>
      </c>
      <c r="D74" s="132"/>
      <c r="E74" s="235"/>
      <c r="F74" s="250"/>
      <c r="G74" s="250"/>
      <c r="H74" s="236"/>
      <c r="I74" s="130"/>
      <c r="J74" s="235" t="s">
        <v>34</v>
      </c>
      <c r="K74" s="236"/>
      <c r="L74" s="130"/>
      <c r="M74" s="235" t="s">
        <v>32</v>
      </c>
      <c r="N74" s="236"/>
      <c r="O74" s="129"/>
      <c r="P74" s="246">
        <v>500</v>
      </c>
      <c r="Q74" s="247"/>
      <c r="R74" s="129"/>
      <c r="S74" s="243"/>
      <c r="T74" s="244"/>
      <c r="U74" s="244"/>
      <c r="V74" s="244"/>
      <c r="W74" s="245"/>
      <c r="X74" s="7"/>
      <c r="AX74" s="105">
        <v>45326</v>
      </c>
      <c r="AZ74" s="105">
        <f t="shared" si="9"/>
        <v>45332</v>
      </c>
      <c r="BA74" s="1" t="str">
        <f t="shared" si="10"/>
        <v>Dívidas</v>
      </c>
      <c r="BB74" s="106">
        <f t="shared" si="11"/>
        <v>500</v>
      </c>
      <c r="BC74" s="1">
        <f t="shared" si="12"/>
        <v>0</v>
      </c>
      <c r="BD74" s="1">
        <f t="shared" si="13"/>
        <v>0</v>
      </c>
      <c r="BE74" s="1">
        <f t="shared" si="14"/>
        <v>0</v>
      </c>
    </row>
    <row r="75" spans="2:57" ht="14.4" thickBot="1" x14ac:dyDescent="0.3">
      <c r="B75" s="4"/>
      <c r="C75" s="128">
        <v>45333</v>
      </c>
      <c r="D75" s="132"/>
      <c r="E75" s="235"/>
      <c r="F75" s="250"/>
      <c r="G75" s="250"/>
      <c r="H75" s="236"/>
      <c r="I75" s="130"/>
      <c r="J75" s="235" t="s">
        <v>40</v>
      </c>
      <c r="K75" s="236"/>
      <c r="L75" s="130"/>
      <c r="M75" s="235" t="s">
        <v>43</v>
      </c>
      <c r="N75" s="236"/>
      <c r="O75" s="129"/>
      <c r="P75" s="246"/>
      <c r="Q75" s="247"/>
      <c r="R75" s="129"/>
      <c r="S75" s="243"/>
      <c r="T75" s="244"/>
      <c r="U75" s="244"/>
      <c r="V75" s="244"/>
      <c r="W75" s="245"/>
      <c r="X75" s="7"/>
      <c r="AX75" s="105">
        <v>45327</v>
      </c>
      <c r="AZ75" s="105">
        <f t="shared" si="9"/>
        <v>45333</v>
      </c>
      <c r="BA75" s="1" t="str">
        <f t="shared" si="10"/>
        <v>Investimentos</v>
      </c>
      <c r="BB75" s="106">
        <f t="shared" si="11"/>
        <v>0</v>
      </c>
      <c r="BC75" s="1">
        <f t="shared" si="12"/>
        <v>0</v>
      </c>
      <c r="BD75" s="1">
        <f t="shared" si="13"/>
        <v>0</v>
      </c>
      <c r="BE75" s="1">
        <f t="shared" si="14"/>
        <v>0</v>
      </c>
    </row>
    <row r="76" spans="2:57" ht="14.4" thickBot="1" x14ac:dyDescent="0.3">
      <c r="B76" s="4"/>
      <c r="C76" s="128">
        <v>45334</v>
      </c>
      <c r="D76" s="132"/>
      <c r="E76" s="235"/>
      <c r="F76" s="250"/>
      <c r="G76" s="250"/>
      <c r="H76" s="236"/>
      <c r="I76" s="130"/>
      <c r="J76" s="235" t="s">
        <v>15</v>
      </c>
      <c r="K76" s="236"/>
      <c r="L76" s="130"/>
      <c r="M76" s="235" t="s">
        <v>10</v>
      </c>
      <c r="N76" s="236"/>
      <c r="O76" s="129"/>
      <c r="P76" s="246">
        <v>50</v>
      </c>
      <c r="Q76" s="247"/>
      <c r="R76" s="129"/>
      <c r="S76" s="243"/>
      <c r="T76" s="244"/>
      <c r="U76" s="244"/>
      <c r="V76" s="244"/>
      <c r="W76" s="245"/>
      <c r="X76" s="7"/>
      <c r="AX76" s="105">
        <v>45328</v>
      </c>
      <c r="AZ76" s="105">
        <f t="shared" si="9"/>
        <v>45334</v>
      </c>
      <c r="BA76" s="1" t="str">
        <f t="shared" si="10"/>
        <v>Receitas</v>
      </c>
      <c r="BB76" s="106">
        <f t="shared" si="11"/>
        <v>50</v>
      </c>
      <c r="BC76" s="1">
        <f t="shared" si="12"/>
        <v>0</v>
      </c>
      <c r="BD76" s="1">
        <f t="shared" si="13"/>
        <v>0</v>
      </c>
      <c r="BE76" s="1">
        <f t="shared" si="14"/>
        <v>0</v>
      </c>
    </row>
    <row r="77" spans="2:57" ht="14.4" thickBot="1" x14ac:dyDescent="0.3">
      <c r="B77" s="4"/>
      <c r="C77" s="128">
        <v>45335</v>
      </c>
      <c r="D77" s="132"/>
      <c r="E77" s="235"/>
      <c r="F77" s="250"/>
      <c r="G77" s="250"/>
      <c r="H77" s="236"/>
      <c r="I77" s="130"/>
      <c r="J77" s="235" t="s">
        <v>79</v>
      </c>
      <c r="K77" s="236"/>
      <c r="L77" s="130"/>
      <c r="M77" s="235" t="s">
        <v>21</v>
      </c>
      <c r="N77" s="236"/>
      <c r="O77" s="129"/>
      <c r="P77" s="246">
        <v>30</v>
      </c>
      <c r="Q77" s="247"/>
      <c r="R77" s="129"/>
      <c r="S77" s="243"/>
      <c r="T77" s="244"/>
      <c r="U77" s="244"/>
      <c r="V77" s="244"/>
      <c r="W77" s="245"/>
      <c r="X77" s="7"/>
      <c r="AX77" s="105">
        <v>45329</v>
      </c>
      <c r="AZ77" s="105">
        <f t="shared" si="9"/>
        <v>45335</v>
      </c>
      <c r="BA77" s="1" t="str">
        <f t="shared" si="10"/>
        <v>Despesas</v>
      </c>
      <c r="BB77" s="106">
        <f t="shared" si="11"/>
        <v>30</v>
      </c>
      <c r="BC77" s="1">
        <f t="shared" si="12"/>
        <v>0</v>
      </c>
      <c r="BD77" s="1">
        <f t="shared" si="13"/>
        <v>0</v>
      </c>
      <c r="BE77" s="1">
        <f t="shared" si="14"/>
        <v>0</v>
      </c>
    </row>
    <row r="78" spans="2:57" ht="14.4" thickBot="1" x14ac:dyDescent="0.3">
      <c r="B78" s="4"/>
      <c r="C78" s="128">
        <v>45336</v>
      </c>
      <c r="D78" s="132"/>
      <c r="E78" s="235"/>
      <c r="F78" s="250"/>
      <c r="G78" s="250"/>
      <c r="H78" s="236"/>
      <c r="I78" s="130"/>
      <c r="J78" s="235" t="s">
        <v>40</v>
      </c>
      <c r="K78" s="236"/>
      <c r="L78" s="130"/>
      <c r="M78" s="235" t="s">
        <v>46</v>
      </c>
      <c r="N78" s="236"/>
      <c r="O78" s="129"/>
      <c r="P78" s="246">
        <v>100</v>
      </c>
      <c r="Q78" s="247"/>
      <c r="R78" s="129"/>
      <c r="S78" s="243"/>
      <c r="T78" s="244"/>
      <c r="U78" s="244"/>
      <c r="V78" s="244"/>
      <c r="W78" s="245"/>
      <c r="X78" s="7"/>
      <c r="AX78" s="105">
        <v>45330</v>
      </c>
      <c r="AZ78" s="105">
        <f t="shared" si="9"/>
        <v>45336</v>
      </c>
      <c r="BA78" s="1" t="str">
        <f t="shared" si="10"/>
        <v>Investimentos</v>
      </c>
      <c r="BB78" s="106">
        <f t="shared" si="11"/>
        <v>100</v>
      </c>
      <c r="BC78" s="1">
        <f t="shared" si="12"/>
        <v>0</v>
      </c>
      <c r="BD78" s="1">
        <f t="shared" si="13"/>
        <v>0</v>
      </c>
      <c r="BE78" s="1">
        <f t="shared" si="14"/>
        <v>0</v>
      </c>
    </row>
    <row r="79" spans="2:57" ht="14.4" thickBot="1" x14ac:dyDescent="0.3">
      <c r="B79" s="4"/>
      <c r="C79" s="128">
        <v>45337</v>
      </c>
      <c r="D79" s="132"/>
      <c r="E79" s="235"/>
      <c r="F79" s="250"/>
      <c r="G79" s="250"/>
      <c r="H79" s="236"/>
      <c r="I79" s="130"/>
      <c r="J79" s="235" t="s">
        <v>40</v>
      </c>
      <c r="K79" s="236"/>
      <c r="L79" s="130"/>
      <c r="M79" s="235" t="s">
        <v>74</v>
      </c>
      <c r="N79" s="236"/>
      <c r="O79" s="129"/>
      <c r="P79" s="246">
        <v>100</v>
      </c>
      <c r="Q79" s="247"/>
      <c r="R79" s="129"/>
      <c r="S79" s="243"/>
      <c r="T79" s="244"/>
      <c r="U79" s="244"/>
      <c r="V79" s="244"/>
      <c r="W79" s="245"/>
      <c r="X79" s="7"/>
      <c r="AX79" s="105">
        <v>45331</v>
      </c>
      <c r="AZ79" s="105">
        <f t="shared" si="9"/>
        <v>45337</v>
      </c>
      <c r="BA79" s="1" t="str">
        <f t="shared" si="10"/>
        <v>Investimentos</v>
      </c>
      <c r="BB79" s="106">
        <f t="shared" si="11"/>
        <v>100</v>
      </c>
      <c r="BC79" s="1">
        <f t="shared" si="12"/>
        <v>200</v>
      </c>
      <c r="BD79" s="1">
        <f t="shared" si="13"/>
        <v>0</v>
      </c>
      <c r="BE79" s="1">
        <f t="shared" si="14"/>
        <v>0</v>
      </c>
    </row>
    <row r="80" spans="2:57" ht="14.4" thickBot="1" x14ac:dyDescent="0.3">
      <c r="B80" s="4"/>
      <c r="C80" s="128">
        <v>45338</v>
      </c>
      <c r="D80" s="132"/>
      <c r="E80" s="235"/>
      <c r="F80" s="250"/>
      <c r="G80" s="250"/>
      <c r="H80" s="236"/>
      <c r="I80" s="130"/>
      <c r="J80" s="235" t="s">
        <v>15</v>
      </c>
      <c r="K80" s="236"/>
      <c r="L80" s="130"/>
      <c r="M80" s="235" t="s">
        <v>10</v>
      </c>
      <c r="N80" s="236"/>
      <c r="O80" s="129"/>
      <c r="P80" s="246">
        <v>200</v>
      </c>
      <c r="Q80" s="247"/>
      <c r="R80" s="129"/>
      <c r="S80" s="243"/>
      <c r="T80" s="244"/>
      <c r="U80" s="244"/>
      <c r="V80" s="244"/>
      <c r="W80" s="245"/>
      <c r="X80" s="7"/>
      <c r="AX80" s="105">
        <v>45332</v>
      </c>
      <c r="AZ80" s="105">
        <f t="shared" si="9"/>
        <v>45338</v>
      </c>
      <c r="BA80" s="1" t="str">
        <f t="shared" si="10"/>
        <v>Receitas</v>
      </c>
      <c r="BB80" s="106">
        <f t="shared" si="11"/>
        <v>200</v>
      </c>
      <c r="BC80" s="1">
        <f t="shared" si="12"/>
        <v>0</v>
      </c>
      <c r="BD80" s="1">
        <f t="shared" si="13"/>
        <v>500</v>
      </c>
      <c r="BE80" s="1">
        <f t="shared" si="14"/>
        <v>0</v>
      </c>
    </row>
    <row r="81" spans="2:57" ht="14.4" thickBot="1" x14ac:dyDescent="0.3">
      <c r="B81" s="4"/>
      <c r="C81" s="128">
        <v>45339</v>
      </c>
      <c r="D81" s="132"/>
      <c r="E81" s="235"/>
      <c r="F81" s="250"/>
      <c r="G81" s="250"/>
      <c r="H81" s="236"/>
      <c r="I81" s="130"/>
      <c r="J81" s="235" t="s">
        <v>79</v>
      </c>
      <c r="K81" s="236"/>
      <c r="L81" s="130"/>
      <c r="M81" s="235" t="s">
        <v>25</v>
      </c>
      <c r="N81" s="236"/>
      <c r="O81" s="129"/>
      <c r="P81" s="246">
        <v>600</v>
      </c>
      <c r="Q81" s="247"/>
      <c r="R81" s="129"/>
      <c r="S81" s="243"/>
      <c r="T81" s="244"/>
      <c r="U81" s="244"/>
      <c r="V81" s="244"/>
      <c r="W81" s="245"/>
      <c r="X81" s="7"/>
      <c r="AX81" s="105">
        <v>45333</v>
      </c>
      <c r="AZ81" s="105">
        <f t="shared" si="9"/>
        <v>45339</v>
      </c>
      <c r="BA81" s="1" t="str">
        <f t="shared" si="10"/>
        <v>Despesas</v>
      </c>
      <c r="BB81" s="106">
        <f t="shared" si="11"/>
        <v>600</v>
      </c>
      <c r="BC81" s="1">
        <f t="shared" si="12"/>
        <v>0</v>
      </c>
      <c r="BD81" s="1">
        <f t="shared" si="13"/>
        <v>0</v>
      </c>
      <c r="BE81" s="1">
        <f t="shared" si="14"/>
        <v>0</v>
      </c>
    </row>
    <row r="82" spans="2:57" ht="14.4" thickBot="1" x14ac:dyDescent="0.3">
      <c r="B82" s="4"/>
      <c r="C82" s="128">
        <v>45340</v>
      </c>
      <c r="D82" s="132"/>
      <c r="E82" s="235"/>
      <c r="F82" s="250"/>
      <c r="G82" s="250"/>
      <c r="H82" s="236"/>
      <c r="I82" s="130"/>
      <c r="J82" s="235" t="s">
        <v>79</v>
      </c>
      <c r="K82" s="236"/>
      <c r="L82" s="130"/>
      <c r="M82" s="235" t="s">
        <v>26</v>
      </c>
      <c r="N82" s="236"/>
      <c r="O82" s="129"/>
      <c r="P82" s="246">
        <v>500</v>
      </c>
      <c r="Q82" s="247"/>
      <c r="R82" s="129"/>
      <c r="S82" s="243"/>
      <c r="T82" s="244"/>
      <c r="U82" s="244"/>
      <c r="V82" s="244"/>
      <c r="W82" s="245"/>
      <c r="X82" s="7"/>
      <c r="AX82" s="105">
        <v>45334</v>
      </c>
      <c r="AZ82" s="105">
        <f t="shared" si="9"/>
        <v>45340</v>
      </c>
      <c r="BA82" s="1" t="str">
        <f t="shared" si="10"/>
        <v>Despesas</v>
      </c>
      <c r="BB82" s="106">
        <f t="shared" si="11"/>
        <v>500</v>
      </c>
      <c r="BC82" s="1">
        <f t="shared" si="12"/>
        <v>0</v>
      </c>
      <c r="BD82" s="1">
        <f t="shared" si="13"/>
        <v>0</v>
      </c>
      <c r="BE82" s="1">
        <f t="shared" si="14"/>
        <v>0</v>
      </c>
    </row>
    <row r="83" spans="2:57" ht="14.4" thickBot="1" x14ac:dyDescent="0.3">
      <c r="B83" s="4"/>
      <c r="C83" s="128">
        <v>45341</v>
      </c>
      <c r="D83" s="132"/>
      <c r="E83" s="235"/>
      <c r="F83" s="250"/>
      <c r="G83" s="250"/>
      <c r="H83" s="236"/>
      <c r="I83" s="130"/>
      <c r="J83" s="235" t="s">
        <v>79</v>
      </c>
      <c r="K83" s="236"/>
      <c r="L83" s="130"/>
      <c r="M83" s="235" t="s">
        <v>29</v>
      </c>
      <c r="N83" s="236"/>
      <c r="O83" s="129"/>
      <c r="P83" s="246">
        <v>90</v>
      </c>
      <c r="Q83" s="247"/>
      <c r="R83" s="129"/>
      <c r="S83" s="243"/>
      <c r="T83" s="244"/>
      <c r="U83" s="244"/>
      <c r="V83" s="244"/>
      <c r="W83" s="245"/>
      <c r="X83" s="7"/>
      <c r="AX83" s="105">
        <v>45335</v>
      </c>
      <c r="AZ83" s="105">
        <f t="shared" si="9"/>
        <v>45341</v>
      </c>
      <c r="BA83" s="1" t="str">
        <f t="shared" si="10"/>
        <v>Despesas</v>
      </c>
      <c r="BB83" s="106">
        <f t="shared" si="11"/>
        <v>90</v>
      </c>
      <c r="BC83" s="1">
        <f t="shared" si="12"/>
        <v>30</v>
      </c>
      <c r="BD83" s="1">
        <f t="shared" si="13"/>
        <v>0</v>
      </c>
      <c r="BE83" s="1">
        <f t="shared" si="14"/>
        <v>0</v>
      </c>
    </row>
    <row r="84" spans="2:57" ht="14.4" thickBot="1" x14ac:dyDescent="0.3">
      <c r="B84" s="4"/>
      <c r="C84" s="128">
        <v>45342</v>
      </c>
      <c r="D84" s="132"/>
      <c r="E84" s="235"/>
      <c r="F84" s="250"/>
      <c r="G84" s="250"/>
      <c r="H84" s="236"/>
      <c r="I84" s="130"/>
      <c r="J84" s="235" t="s">
        <v>34</v>
      </c>
      <c r="K84" s="236"/>
      <c r="L84" s="130"/>
      <c r="M84" s="235" t="s">
        <v>38</v>
      </c>
      <c r="N84" s="236"/>
      <c r="O84" s="129"/>
      <c r="P84" s="246">
        <v>300</v>
      </c>
      <c r="Q84" s="247"/>
      <c r="R84" s="129"/>
      <c r="S84" s="243"/>
      <c r="T84" s="244"/>
      <c r="U84" s="244"/>
      <c r="V84" s="244"/>
      <c r="W84" s="245"/>
      <c r="X84" s="7"/>
      <c r="AX84" s="105">
        <v>45336</v>
      </c>
      <c r="AZ84" s="105">
        <f t="shared" si="9"/>
        <v>45342</v>
      </c>
      <c r="BA84" s="1" t="str">
        <f t="shared" si="10"/>
        <v>Dívidas</v>
      </c>
      <c r="BB84" s="106">
        <f t="shared" si="11"/>
        <v>300</v>
      </c>
      <c r="BC84" s="1">
        <f t="shared" si="12"/>
        <v>0</v>
      </c>
      <c r="BD84" s="1">
        <f t="shared" si="13"/>
        <v>0</v>
      </c>
      <c r="BE84" s="1">
        <f t="shared" si="14"/>
        <v>100</v>
      </c>
    </row>
    <row r="85" spans="2:57" ht="14.4" thickBot="1" x14ac:dyDescent="0.3">
      <c r="B85" s="4"/>
      <c r="C85" s="128">
        <v>45343</v>
      </c>
      <c r="D85" s="132"/>
      <c r="E85" s="235"/>
      <c r="F85" s="250"/>
      <c r="G85" s="250"/>
      <c r="H85" s="236"/>
      <c r="I85" s="130"/>
      <c r="J85" s="235" t="s">
        <v>15</v>
      </c>
      <c r="K85" s="236"/>
      <c r="L85" s="130"/>
      <c r="M85" s="235" t="s">
        <v>14</v>
      </c>
      <c r="N85" s="236"/>
      <c r="O85" s="129"/>
      <c r="P85" s="246">
        <v>800</v>
      </c>
      <c r="Q85" s="247"/>
      <c r="R85" s="129"/>
      <c r="S85" s="243"/>
      <c r="T85" s="244"/>
      <c r="U85" s="244"/>
      <c r="V85" s="244"/>
      <c r="W85" s="245"/>
      <c r="X85" s="7"/>
      <c r="AX85" s="105">
        <v>45337</v>
      </c>
      <c r="AZ85" s="105">
        <f t="shared" si="9"/>
        <v>45343</v>
      </c>
      <c r="BA85" s="1" t="str">
        <f t="shared" si="10"/>
        <v>Receitas</v>
      </c>
      <c r="BB85" s="106">
        <f t="shared" si="11"/>
        <v>800</v>
      </c>
      <c r="BC85" s="1">
        <f t="shared" si="12"/>
        <v>0</v>
      </c>
      <c r="BD85" s="1">
        <f t="shared" si="13"/>
        <v>0</v>
      </c>
      <c r="BE85" s="1">
        <f t="shared" si="14"/>
        <v>100</v>
      </c>
    </row>
    <row r="86" spans="2:57" ht="14.4" thickBot="1" x14ac:dyDescent="0.3">
      <c r="B86" s="4"/>
      <c r="C86" s="128">
        <v>45344</v>
      </c>
      <c r="D86" s="132"/>
      <c r="E86" s="235"/>
      <c r="F86" s="250"/>
      <c r="G86" s="250"/>
      <c r="H86" s="236"/>
      <c r="I86" s="130"/>
      <c r="J86" s="235" t="s">
        <v>79</v>
      </c>
      <c r="K86" s="236"/>
      <c r="L86" s="130"/>
      <c r="M86" s="235" t="s">
        <v>28</v>
      </c>
      <c r="N86" s="236"/>
      <c r="O86" s="129"/>
      <c r="P86" s="246">
        <v>20</v>
      </c>
      <c r="Q86" s="247"/>
      <c r="R86" s="129"/>
      <c r="S86" s="243"/>
      <c r="T86" s="244"/>
      <c r="U86" s="244"/>
      <c r="V86" s="244"/>
      <c r="W86" s="245"/>
      <c r="X86" s="7"/>
      <c r="AX86" s="105">
        <v>45338</v>
      </c>
      <c r="AZ86" s="105">
        <f t="shared" si="9"/>
        <v>45344</v>
      </c>
      <c r="BA86" s="1" t="str">
        <f t="shared" si="10"/>
        <v>Despesas</v>
      </c>
      <c r="BB86" s="106">
        <f t="shared" si="11"/>
        <v>20</v>
      </c>
      <c r="BC86" s="1">
        <f t="shared" si="12"/>
        <v>0</v>
      </c>
      <c r="BD86" s="1">
        <f t="shared" si="13"/>
        <v>0</v>
      </c>
      <c r="BE86" s="1">
        <f t="shared" si="14"/>
        <v>0</v>
      </c>
    </row>
    <row r="87" spans="2:57" ht="14.4" thickBot="1" x14ac:dyDescent="0.3">
      <c r="B87" s="4"/>
      <c r="C87" s="128">
        <v>45345</v>
      </c>
      <c r="D87" s="132"/>
      <c r="E87" s="235"/>
      <c r="F87" s="250"/>
      <c r="G87" s="250"/>
      <c r="H87" s="236"/>
      <c r="I87" s="130"/>
      <c r="J87" s="235" t="s">
        <v>15</v>
      </c>
      <c r="K87" s="236"/>
      <c r="L87" s="130"/>
      <c r="M87" s="235" t="s">
        <v>14</v>
      </c>
      <c r="N87" s="236"/>
      <c r="O87" s="129"/>
      <c r="P87" s="246">
        <v>600</v>
      </c>
      <c r="Q87" s="247"/>
      <c r="R87" s="129"/>
      <c r="S87" s="243"/>
      <c r="T87" s="244"/>
      <c r="U87" s="244"/>
      <c r="V87" s="244"/>
      <c r="W87" s="245"/>
      <c r="X87" s="7"/>
      <c r="AX87" s="105">
        <v>45339</v>
      </c>
      <c r="AZ87" s="105">
        <f t="shared" si="9"/>
        <v>45345</v>
      </c>
      <c r="BA87" s="1" t="str">
        <f t="shared" si="10"/>
        <v>Receitas</v>
      </c>
      <c r="BB87" s="106">
        <f t="shared" si="11"/>
        <v>600</v>
      </c>
      <c r="BC87" s="1">
        <f t="shared" si="12"/>
        <v>600</v>
      </c>
      <c r="BD87" s="1">
        <f t="shared" si="13"/>
        <v>0</v>
      </c>
      <c r="BE87" s="1">
        <f t="shared" si="14"/>
        <v>0</v>
      </c>
    </row>
    <row r="88" spans="2:57" ht="14.4" thickBot="1" x14ac:dyDescent="0.3">
      <c r="B88" s="4"/>
      <c r="C88" s="128">
        <v>45346</v>
      </c>
      <c r="D88" s="132"/>
      <c r="E88" s="235"/>
      <c r="F88" s="250"/>
      <c r="G88" s="250"/>
      <c r="H88" s="236"/>
      <c r="I88" s="130"/>
      <c r="J88" s="235" t="s">
        <v>40</v>
      </c>
      <c r="K88" s="236"/>
      <c r="L88" s="130"/>
      <c r="M88" s="235" t="s">
        <v>72</v>
      </c>
      <c r="N88" s="236"/>
      <c r="O88" s="129"/>
      <c r="P88" s="246">
        <v>200</v>
      </c>
      <c r="Q88" s="247"/>
      <c r="R88" s="129"/>
      <c r="S88" s="243"/>
      <c r="T88" s="244"/>
      <c r="U88" s="244"/>
      <c r="V88" s="244"/>
      <c r="W88" s="245"/>
      <c r="X88" s="7"/>
      <c r="AX88" s="105">
        <v>45340</v>
      </c>
      <c r="AZ88" s="105">
        <f t="shared" si="9"/>
        <v>45346</v>
      </c>
      <c r="BA88" s="1" t="str">
        <f t="shared" si="10"/>
        <v>Investimentos</v>
      </c>
      <c r="BB88" s="106">
        <f t="shared" si="11"/>
        <v>200</v>
      </c>
      <c r="BC88" s="1">
        <f t="shared" si="12"/>
        <v>500</v>
      </c>
      <c r="BD88" s="1">
        <f t="shared" si="13"/>
        <v>0</v>
      </c>
      <c r="BE88" s="1">
        <f t="shared" si="14"/>
        <v>0</v>
      </c>
    </row>
    <row r="89" spans="2:57" ht="14.4" thickBot="1" x14ac:dyDescent="0.3">
      <c r="B89" s="4"/>
      <c r="C89" s="128">
        <v>45347</v>
      </c>
      <c r="D89" s="132"/>
      <c r="E89" s="235"/>
      <c r="F89" s="250"/>
      <c r="G89" s="250"/>
      <c r="H89" s="236"/>
      <c r="I89" s="130"/>
      <c r="J89" s="235" t="s">
        <v>34</v>
      </c>
      <c r="K89" s="236"/>
      <c r="L89" s="130"/>
      <c r="M89" s="235" t="s">
        <v>33</v>
      </c>
      <c r="N89" s="236"/>
      <c r="O89" s="129"/>
      <c r="P89" s="246">
        <v>300</v>
      </c>
      <c r="Q89" s="247"/>
      <c r="R89" s="129"/>
      <c r="S89" s="243"/>
      <c r="T89" s="244"/>
      <c r="U89" s="244"/>
      <c r="V89" s="244"/>
      <c r="W89" s="245"/>
      <c r="X89" s="7"/>
      <c r="AX89" s="105">
        <v>45341</v>
      </c>
      <c r="AZ89" s="105">
        <f t="shared" si="9"/>
        <v>45347</v>
      </c>
      <c r="BA89" s="1" t="str">
        <f t="shared" si="10"/>
        <v>Dívidas</v>
      </c>
      <c r="BB89" s="106">
        <f t="shared" si="11"/>
        <v>300</v>
      </c>
      <c r="BC89" s="1">
        <f t="shared" si="12"/>
        <v>90</v>
      </c>
      <c r="BD89" s="1">
        <f t="shared" si="13"/>
        <v>0</v>
      </c>
      <c r="BE89" s="1">
        <f t="shared" si="14"/>
        <v>0</v>
      </c>
    </row>
    <row r="90" spans="2:57" ht="14.4" thickBot="1" x14ac:dyDescent="0.3">
      <c r="B90" s="4"/>
      <c r="C90" s="128">
        <v>45348</v>
      </c>
      <c r="D90" s="132"/>
      <c r="E90" s="235"/>
      <c r="F90" s="250"/>
      <c r="G90" s="250"/>
      <c r="H90" s="236"/>
      <c r="I90" s="130"/>
      <c r="J90" s="235" t="s">
        <v>79</v>
      </c>
      <c r="K90" s="236"/>
      <c r="L90" s="130"/>
      <c r="M90" s="235" t="s">
        <v>30</v>
      </c>
      <c r="N90" s="236"/>
      <c r="O90" s="129"/>
      <c r="P90" s="246">
        <v>200</v>
      </c>
      <c r="Q90" s="247"/>
      <c r="R90" s="129"/>
      <c r="S90" s="243"/>
      <c r="T90" s="244"/>
      <c r="U90" s="244"/>
      <c r="V90" s="244"/>
      <c r="W90" s="245"/>
      <c r="X90" s="7"/>
      <c r="AX90" s="105">
        <v>45342</v>
      </c>
      <c r="AZ90" s="105">
        <f t="shared" si="9"/>
        <v>45348</v>
      </c>
      <c r="BA90" s="1" t="str">
        <f t="shared" si="10"/>
        <v>Despesas</v>
      </c>
      <c r="BB90" s="106">
        <f t="shared" si="11"/>
        <v>200</v>
      </c>
      <c r="BC90" s="1">
        <f t="shared" si="12"/>
        <v>0</v>
      </c>
      <c r="BD90" s="1">
        <f t="shared" si="13"/>
        <v>300</v>
      </c>
      <c r="BE90" s="1">
        <f t="shared" si="14"/>
        <v>0</v>
      </c>
    </row>
    <row r="91" spans="2:57" ht="14.4" thickBot="1" x14ac:dyDescent="0.3">
      <c r="B91" s="4"/>
      <c r="C91" s="128">
        <v>45349</v>
      </c>
      <c r="D91" s="132"/>
      <c r="E91" s="235"/>
      <c r="F91" s="250"/>
      <c r="G91" s="250"/>
      <c r="H91" s="236"/>
      <c r="I91" s="130"/>
      <c r="J91" s="235" t="s">
        <v>79</v>
      </c>
      <c r="K91" s="236"/>
      <c r="L91" s="130"/>
      <c r="M91" s="235" t="s">
        <v>24</v>
      </c>
      <c r="N91" s="236"/>
      <c r="O91" s="129"/>
      <c r="P91" s="246">
        <v>95</v>
      </c>
      <c r="Q91" s="247"/>
      <c r="R91" s="129"/>
      <c r="S91" s="243"/>
      <c r="T91" s="244"/>
      <c r="U91" s="244"/>
      <c r="V91" s="244"/>
      <c r="W91" s="245"/>
      <c r="X91" s="7"/>
      <c r="AX91" s="105">
        <v>45343</v>
      </c>
      <c r="AZ91" s="105">
        <f t="shared" si="9"/>
        <v>45349</v>
      </c>
      <c r="BA91" s="1" t="str">
        <f t="shared" si="10"/>
        <v>Despesas</v>
      </c>
      <c r="BB91" s="106">
        <f t="shared" si="11"/>
        <v>95</v>
      </c>
      <c r="BC91" s="1">
        <f t="shared" si="12"/>
        <v>0</v>
      </c>
      <c r="BD91" s="1">
        <f t="shared" si="13"/>
        <v>0</v>
      </c>
      <c r="BE91" s="1">
        <f t="shared" si="14"/>
        <v>0</v>
      </c>
    </row>
    <row r="92" spans="2:57" ht="14.4" thickBot="1" x14ac:dyDescent="0.3">
      <c r="B92" s="4"/>
      <c r="C92" s="128">
        <v>45350</v>
      </c>
      <c r="D92" s="132"/>
      <c r="E92" s="235"/>
      <c r="F92" s="250"/>
      <c r="G92" s="250"/>
      <c r="H92" s="236"/>
      <c r="I92" s="130"/>
      <c r="J92" s="235" t="s">
        <v>34</v>
      </c>
      <c r="K92" s="236"/>
      <c r="L92" s="130"/>
      <c r="M92" s="235" t="s">
        <v>33</v>
      </c>
      <c r="N92" s="236"/>
      <c r="O92" s="129"/>
      <c r="P92" s="246">
        <v>600</v>
      </c>
      <c r="Q92" s="247"/>
      <c r="R92" s="129"/>
      <c r="S92" s="243"/>
      <c r="T92" s="244"/>
      <c r="U92" s="244"/>
      <c r="V92" s="244"/>
      <c r="W92" s="245"/>
      <c r="X92" s="7"/>
      <c r="AX92" s="105">
        <v>45344</v>
      </c>
      <c r="AZ92" s="105">
        <f t="shared" si="9"/>
        <v>45350</v>
      </c>
      <c r="BA92" s="1" t="str">
        <f t="shared" si="10"/>
        <v>Dívidas</v>
      </c>
      <c r="BB92" s="106">
        <f t="shared" si="11"/>
        <v>600</v>
      </c>
      <c r="BC92" s="1">
        <f t="shared" si="12"/>
        <v>20</v>
      </c>
      <c r="BD92" s="1">
        <f t="shared" si="13"/>
        <v>0</v>
      </c>
      <c r="BE92" s="1">
        <f t="shared" si="14"/>
        <v>0</v>
      </c>
    </row>
    <row r="93" spans="2:57" ht="14.4" thickBot="1" x14ac:dyDescent="0.3">
      <c r="B93" s="4"/>
      <c r="C93" s="128">
        <v>45351</v>
      </c>
      <c r="D93" s="132"/>
      <c r="E93" s="235"/>
      <c r="F93" s="250"/>
      <c r="G93" s="250"/>
      <c r="H93" s="236"/>
      <c r="I93" s="130"/>
      <c r="J93" s="235" t="s">
        <v>40</v>
      </c>
      <c r="K93" s="236"/>
      <c r="L93" s="130"/>
      <c r="M93" s="235" t="s">
        <v>72</v>
      </c>
      <c r="N93" s="236"/>
      <c r="O93" s="129"/>
      <c r="P93" s="246">
        <v>240</v>
      </c>
      <c r="Q93" s="247"/>
      <c r="R93" s="129"/>
      <c r="S93" s="243"/>
      <c r="T93" s="244"/>
      <c r="U93" s="244"/>
      <c r="V93" s="244"/>
      <c r="W93" s="245"/>
      <c r="X93" s="7"/>
      <c r="AX93" s="105">
        <v>45345</v>
      </c>
      <c r="AZ93" s="105">
        <f t="shared" si="9"/>
        <v>45351</v>
      </c>
      <c r="BA93" s="1" t="str">
        <f t="shared" si="10"/>
        <v>Investimentos</v>
      </c>
      <c r="BB93" s="106">
        <f t="shared" si="11"/>
        <v>240</v>
      </c>
      <c r="BC93" s="1">
        <f t="shared" si="12"/>
        <v>0</v>
      </c>
      <c r="BD93" s="1">
        <f t="shared" si="13"/>
        <v>0</v>
      </c>
      <c r="BE93" s="1">
        <f t="shared" si="14"/>
        <v>0</v>
      </c>
    </row>
    <row r="94" spans="2:57" ht="14.4" thickBot="1" x14ac:dyDescent="0.3">
      <c r="B94" s="4"/>
      <c r="C94" s="128">
        <v>45352</v>
      </c>
      <c r="D94" s="132"/>
      <c r="E94" s="235"/>
      <c r="F94" s="250"/>
      <c r="G94" s="250"/>
      <c r="H94" s="236"/>
      <c r="I94" s="130"/>
      <c r="J94" s="235" t="s">
        <v>79</v>
      </c>
      <c r="K94" s="236"/>
      <c r="L94" s="130"/>
      <c r="M94" s="235" t="s">
        <v>21</v>
      </c>
      <c r="N94" s="236"/>
      <c r="O94" s="129"/>
      <c r="P94" s="246">
        <v>685</v>
      </c>
      <c r="Q94" s="247"/>
      <c r="R94" s="129"/>
      <c r="S94" s="243"/>
      <c r="T94" s="244"/>
      <c r="U94" s="244"/>
      <c r="V94" s="244"/>
      <c r="W94" s="245"/>
      <c r="X94" s="7"/>
      <c r="AX94" s="105">
        <v>45346</v>
      </c>
      <c r="AZ94" s="105">
        <f t="shared" si="9"/>
        <v>45352</v>
      </c>
      <c r="BA94" s="1" t="str">
        <f t="shared" si="10"/>
        <v>Despesas</v>
      </c>
      <c r="BB94" s="106">
        <f t="shared" si="11"/>
        <v>685</v>
      </c>
      <c r="BC94" s="1">
        <f t="shared" si="12"/>
        <v>0</v>
      </c>
      <c r="BD94" s="1">
        <f t="shared" si="13"/>
        <v>0</v>
      </c>
      <c r="BE94" s="1">
        <f t="shared" si="14"/>
        <v>200</v>
      </c>
    </row>
    <row r="95" spans="2:57" ht="14.4" thickBot="1" x14ac:dyDescent="0.3">
      <c r="B95" s="4"/>
      <c r="C95" s="128">
        <v>45353</v>
      </c>
      <c r="D95" s="132"/>
      <c r="E95" s="235"/>
      <c r="F95" s="250"/>
      <c r="G95" s="250"/>
      <c r="H95" s="236"/>
      <c r="I95" s="130"/>
      <c r="J95" s="235" t="s">
        <v>79</v>
      </c>
      <c r="K95" s="236"/>
      <c r="L95" s="130"/>
      <c r="M95" s="235" t="s">
        <v>12</v>
      </c>
      <c r="N95" s="236"/>
      <c r="O95" s="129"/>
      <c r="P95" s="246">
        <v>48</v>
      </c>
      <c r="Q95" s="247"/>
      <c r="R95" s="129"/>
      <c r="S95" s="243"/>
      <c r="T95" s="244"/>
      <c r="U95" s="244"/>
      <c r="V95" s="244"/>
      <c r="W95" s="245"/>
      <c r="X95" s="7"/>
      <c r="AX95" s="105">
        <v>45347</v>
      </c>
      <c r="AZ95" s="105">
        <f t="shared" si="9"/>
        <v>45353</v>
      </c>
      <c r="BA95" s="1" t="str">
        <f t="shared" si="10"/>
        <v>Despesas</v>
      </c>
      <c r="BB95" s="106">
        <f t="shared" si="11"/>
        <v>48</v>
      </c>
      <c r="BC95" s="1">
        <f t="shared" si="12"/>
        <v>0</v>
      </c>
      <c r="BD95" s="1">
        <f t="shared" si="13"/>
        <v>300</v>
      </c>
      <c r="BE95" s="1">
        <f t="shared" si="14"/>
        <v>0</v>
      </c>
    </row>
    <row r="96" spans="2:57" ht="14.4" thickBot="1" x14ac:dyDescent="0.3">
      <c r="B96" s="4"/>
      <c r="C96" s="128">
        <v>45354</v>
      </c>
      <c r="D96" s="132"/>
      <c r="E96" s="235"/>
      <c r="F96" s="250"/>
      <c r="G96" s="250"/>
      <c r="H96" s="236"/>
      <c r="I96" s="130"/>
      <c r="J96" s="235" t="s">
        <v>15</v>
      </c>
      <c r="K96" s="236"/>
      <c r="L96" s="130"/>
      <c r="M96" s="235" t="s">
        <v>17</v>
      </c>
      <c r="N96" s="236"/>
      <c r="O96" s="129"/>
      <c r="P96" s="246">
        <v>2000</v>
      </c>
      <c r="Q96" s="247"/>
      <c r="R96" s="129"/>
      <c r="S96" s="243"/>
      <c r="T96" s="244"/>
      <c r="U96" s="244"/>
      <c r="V96" s="244"/>
      <c r="W96" s="245"/>
      <c r="X96" s="7"/>
      <c r="AX96" s="105">
        <v>45348</v>
      </c>
      <c r="AZ96" s="105">
        <f t="shared" si="9"/>
        <v>45354</v>
      </c>
      <c r="BA96" s="1" t="str">
        <f t="shared" si="10"/>
        <v>Receitas</v>
      </c>
      <c r="BB96" s="106">
        <f t="shared" si="11"/>
        <v>2000</v>
      </c>
      <c r="BC96" s="1">
        <f t="shared" si="12"/>
        <v>200</v>
      </c>
      <c r="BD96" s="1">
        <f t="shared" si="13"/>
        <v>0</v>
      </c>
      <c r="BE96" s="1">
        <f t="shared" si="14"/>
        <v>0</v>
      </c>
    </row>
    <row r="97" spans="2:57" ht="14.4" thickBot="1" x14ac:dyDescent="0.3">
      <c r="B97" s="4"/>
      <c r="C97" s="131"/>
      <c r="D97" s="132"/>
      <c r="E97" s="235"/>
      <c r="F97" s="250"/>
      <c r="G97" s="250"/>
      <c r="H97" s="236"/>
      <c r="I97" s="130"/>
      <c r="J97" s="235"/>
      <c r="K97" s="236"/>
      <c r="L97" s="130"/>
      <c r="M97" s="235"/>
      <c r="N97" s="236"/>
      <c r="O97" s="129"/>
      <c r="P97" s="246">
        <v>0</v>
      </c>
      <c r="Q97" s="247"/>
      <c r="R97" s="129"/>
      <c r="S97" s="243"/>
      <c r="T97" s="244"/>
      <c r="U97" s="244"/>
      <c r="V97" s="244"/>
      <c r="W97" s="245"/>
      <c r="X97" s="7"/>
      <c r="AX97" s="105">
        <v>45349</v>
      </c>
      <c r="AZ97" s="105">
        <f t="shared" si="9"/>
        <v>0</v>
      </c>
      <c r="BA97" s="1">
        <f t="shared" si="10"/>
        <v>0</v>
      </c>
      <c r="BB97" s="106">
        <f t="shared" si="11"/>
        <v>0</v>
      </c>
      <c r="BC97" s="1">
        <f t="shared" si="12"/>
        <v>95</v>
      </c>
      <c r="BD97" s="1">
        <f t="shared" si="13"/>
        <v>0</v>
      </c>
      <c r="BE97" s="1">
        <f t="shared" si="14"/>
        <v>0</v>
      </c>
    </row>
    <row r="98" spans="2:57" ht="14.4" thickBot="1" x14ac:dyDescent="0.3">
      <c r="B98" s="4"/>
      <c r="C98" s="131"/>
      <c r="D98" s="132"/>
      <c r="E98" s="235"/>
      <c r="F98" s="250"/>
      <c r="G98" s="250"/>
      <c r="H98" s="236"/>
      <c r="I98" s="130"/>
      <c r="J98" s="235"/>
      <c r="K98" s="236"/>
      <c r="L98" s="130"/>
      <c r="M98" s="235"/>
      <c r="N98" s="236"/>
      <c r="O98" s="129"/>
      <c r="P98" s="246">
        <v>0</v>
      </c>
      <c r="Q98" s="247"/>
      <c r="R98" s="129"/>
      <c r="S98" s="243"/>
      <c r="T98" s="244"/>
      <c r="U98" s="244"/>
      <c r="V98" s="244"/>
      <c r="W98" s="245"/>
      <c r="X98" s="7"/>
      <c r="AX98" s="105">
        <v>45350</v>
      </c>
      <c r="AZ98" s="105">
        <f t="shared" si="9"/>
        <v>0</v>
      </c>
      <c r="BA98" s="1">
        <f t="shared" si="10"/>
        <v>0</v>
      </c>
      <c r="BB98" s="106">
        <f t="shared" si="11"/>
        <v>0</v>
      </c>
      <c r="BC98" s="1">
        <f t="shared" si="12"/>
        <v>0</v>
      </c>
      <c r="BD98" s="1">
        <f t="shared" si="13"/>
        <v>600</v>
      </c>
      <c r="BE98" s="1">
        <f t="shared" si="14"/>
        <v>0</v>
      </c>
    </row>
    <row r="99" spans="2:57" ht="14.4" thickBot="1" x14ac:dyDescent="0.3">
      <c r="B99" s="4"/>
      <c r="C99" s="131"/>
      <c r="D99" s="132"/>
      <c r="E99" s="235"/>
      <c r="F99" s="250"/>
      <c r="G99" s="250"/>
      <c r="H99" s="236"/>
      <c r="I99" s="130"/>
      <c r="J99" s="235"/>
      <c r="K99" s="236"/>
      <c r="L99" s="130"/>
      <c r="M99" s="235"/>
      <c r="N99" s="236"/>
      <c r="O99" s="129"/>
      <c r="P99" s="246">
        <v>0</v>
      </c>
      <c r="Q99" s="247"/>
      <c r="R99" s="129"/>
      <c r="S99" s="243"/>
      <c r="T99" s="244"/>
      <c r="U99" s="244"/>
      <c r="V99" s="244"/>
      <c r="W99" s="245"/>
      <c r="X99" s="7"/>
      <c r="AX99" s="105">
        <v>45351</v>
      </c>
      <c r="AZ99" s="105">
        <f t="shared" si="9"/>
        <v>0</v>
      </c>
      <c r="BA99" s="1">
        <f t="shared" si="10"/>
        <v>0</v>
      </c>
      <c r="BB99" s="106">
        <f t="shared" si="11"/>
        <v>0</v>
      </c>
      <c r="BC99" s="1">
        <f t="shared" si="12"/>
        <v>0</v>
      </c>
      <c r="BD99" s="1">
        <f t="shared" si="13"/>
        <v>0</v>
      </c>
      <c r="BE99" s="1">
        <f t="shared" si="14"/>
        <v>240</v>
      </c>
    </row>
    <row r="100" spans="2:57" ht="14.4" thickBot="1" x14ac:dyDescent="0.3">
      <c r="B100" s="4"/>
      <c r="C100" s="131"/>
      <c r="D100" s="132"/>
      <c r="E100" s="235"/>
      <c r="F100" s="250"/>
      <c r="G100" s="250"/>
      <c r="H100" s="236"/>
      <c r="I100" s="130"/>
      <c r="J100" s="235"/>
      <c r="K100" s="236"/>
      <c r="L100" s="130"/>
      <c r="M100" s="235"/>
      <c r="N100" s="236"/>
      <c r="O100" s="129"/>
      <c r="P100" s="246">
        <v>0</v>
      </c>
      <c r="Q100" s="247"/>
      <c r="R100" s="129"/>
      <c r="S100" s="243"/>
      <c r="T100" s="244"/>
      <c r="U100" s="244"/>
      <c r="V100" s="244"/>
      <c r="W100" s="245"/>
      <c r="X100" s="7"/>
      <c r="AX100" s="105">
        <v>45352</v>
      </c>
      <c r="AZ100" s="105">
        <f t="shared" si="9"/>
        <v>0</v>
      </c>
      <c r="BA100" s="1">
        <f t="shared" si="10"/>
        <v>0</v>
      </c>
      <c r="BB100" s="106">
        <f t="shared" si="11"/>
        <v>0</v>
      </c>
      <c r="BC100" s="1">
        <f t="shared" si="12"/>
        <v>685</v>
      </c>
      <c r="BD100" s="1">
        <f t="shared" si="13"/>
        <v>0</v>
      </c>
      <c r="BE100" s="1">
        <f t="shared" si="14"/>
        <v>0</v>
      </c>
    </row>
    <row r="101" spans="2:57" ht="14.4" thickBot="1" x14ac:dyDescent="0.3">
      <c r="B101" s="4"/>
      <c r="C101" s="131"/>
      <c r="D101" s="132"/>
      <c r="E101" s="235"/>
      <c r="F101" s="250"/>
      <c r="G101" s="250"/>
      <c r="H101" s="236"/>
      <c r="I101" s="130"/>
      <c r="J101" s="235"/>
      <c r="K101" s="236"/>
      <c r="L101" s="130"/>
      <c r="M101" s="235"/>
      <c r="N101" s="236"/>
      <c r="O101" s="129"/>
      <c r="P101" s="246">
        <v>0</v>
      </c>
      <c r="Q101" s="247"/>
      <c r="R101" s="129"/>
      <c r="S101" s="243"/>
      <c r="T101" s="244"/>
      <c r="U101" s="244"/>
      <c r="V101" s="244"/>
      <c r="W101" s="245"/>
      <c r="X101" s="7"/>
      <c r="AX101" s="105">
        <v>45353</v>
      </c>
      <c r="AZ101" s="105">
        <f t="shared" si="9"/>
        <v>0</v>
      </c>
      <c r="BA101" s="1">
        <f t="shared" si="10"/>
        <v>0</v>
      </c>
      <c r="BB101" s="106">
        <f t="shared" si="11"/>
        <v>0</v>
      </c>
      <c r="BC101" s="1">
        <f t="shared" si="12"/>
        <v>48</v>
      </c>
      <c r="BD101" s="1">
        <f t="shared" si="13"/>
        <v>0</v>
      </c>
      <c r="BE101" s="1">
        <f t="shared" si="14"/>
        <v>0</v>
      </c>
    </row>
    <row r="102" spans="2:57" ht="14.4" thickBot="1" x14ac:dyDescent="0.3">
      <c r="B102" s="4"/>
      <c r="C102" s="131"/>
      <c r="D102" s="132"/>
      <c r="E102" s="235"/>
      <c r="F102" s="250"/>
      <c r="G102" s="250"/>
      <c r="H102" s="236"/>
      <c r="I102" s="130"/>
      <c r="J102" s="235"/>
      <c r="K102" s="236"/>
      <c r="L102" s="130"/>
      <c r="M102" s="235"/>
      <c r="N102" s="236"/>
      <c r="O102" s="129"/>
      <c r="P102" s="246">
        <v>0</v>
      </c>
      <c r="Q102" s="247"/>
      <c r="R102" s="129"/>
      <c r="S102" s="243"/>
      <c r="T102" s="244"/>
      <c r="U102" s="244"/>
      <c r="V102" s="244"/>
      <c r="W102" s="245"/>
      <c r="X102" s="7"/>
      <c r="AX102" s="105"/>
      <c r="AZ102" s="105">
        <f t="shared" si="9"/>
        <v>0</v>
      </c>
      <c r="BA102" s="1">
        <f t="shared" si="10"/>
        <v>0</v>
      </c>
      <c r="BB102" s="106">
        <f t="shared" si="11"/>
        <v>0</v>
      </c>
      <c r="BC102" s="1">
        <f t="shared" si="12"/>
        <v>0</v>
      </c>
      <c r="BD102" s="1">
        <f t="shared" si="13"/>
        <v>0</v>
      </c>
      <c r="BE102" s="1">
        <f t="shared" si="14"/>
        <v>0</v>
      </c>
    </row>
    <row r="103" spans="2:57" ht="14.4" thickBot="1" x14ac:dyDescent="0.3">
      <c r="B103" s="4"/>
      <c r="C103" s="131"/>
      <c r="D103" s="132"/>
      <c r="E103" s="235"/>
      <c r="F103" s="250"/>
      <c r="G103" s="250"/>
      <c r="H103" s="236"/>
      <c r="I103" s="130"/>
      <c r="J103" s="235"/>
      <c r="K103" s="236"/>
      <c r="L103" s="130"/>
      <c r="M103" s="235"/>
      <c r="N103" s="236"/>
      <c r="O103" s="129"/>
      <c r="P103" s="246">
        <v>0</v>
      </c>
      <c r="Q103" s="247"/>
      <c r="R103" s="129"/>
      <c r="S103" s="243"/>
      <c r="T103" s="244"/>
      <c r="U103" s="244"/>
      <c r="V103" s="244"/>
      <c r="W103" s="245"/>
      <c r="X103" s="7"/>
      <c r="AZ103" s="105">
        <f t="shared" si="9"/>
        <v>0</v>
      </c>
      <c r="BA103" s="1">
        <f t="shared" si="10"/>
        <v>0</v>
      </c>
      <c r="BB103" s="106">
        <f t="shared" si="11"/>
        <v>0</v>
      </c>
      <c r="BC103" s="1">
        <f t="shared" si="12"/>
        <v>0</v>
      </c>
      <c r="BD103" s="1">
        <f t="shared" si="13"/>
        <v>0</v>
      </c>
      <c r="BE103" s="1">
        <f t="shared" si="14"/>
        <v>0</v>
      </c>
    </row>
    <row r="104" spans="2:57" ht="14.4" thickBot="1" x14ac:dyDescent="0.3">
      <c r="B104" s="4"/>
      <c r="C104" s="131"/>
      <c r="D104" s="132"/>
      <c r="E104" s="235"/>
      <c r="F104" s="250"/>
      <c r="G104" s="250"/>
      <c r="H104" s="236"/>
      <c r="I104" s="130"/>
      <c r="J104" s="235"/>
      <c r="K104" s="236"/>
      <c r="L104" s="130"/>
      <c r="M104" s="235"/>
      <c r="N104" s="236"/>
      <c r="O104" s="129"/>
      <c r="P104" s="246">
        <v>0</v>
      </c>
      <c r="Q104" s="247"/>
      <c r="R104" s="129"/>
      <c r="S104" s="243"/>
      <c r="T104" s="244"/>
      <c r="U104" s="244"/>
      <c r="V104" s="244"/>
      <c r="W104" s="245"/>
      <c r="X104" s="7"/>
      <c r="AX104" s="101"/>
      <c r="AY104" s="101"/>
      <c r="AZ104" s="102">
        <f t="shared" si="9"/>
        <v>0</v>
      </c>
      <c r="BA104" s="101">
        <f t="shared" si="10"/>
        <v>0</v>
      </c>
      <c r="BB104" s="103">
        <f t="shared" si="11"/>
        <v>0</v>
      </c>
      <c r="BC104" s="1">
        <f t="shared" si="12"/>
        <v>0</v>
      </c>
      <c r="BD104" s="1">
        <f t="shared" si="13"/>
        <v>0</v>
      </c>
      <c r="BE104" s="1">
        <f t="shared" si="14"/>
        <v>0</v>
      </c>
    </row>
    <row r="105" spans="2:57" ht="14.4" thickBot="1" x14ac:dyDescent="0.3">
      <c r="B105" s="4"/>
      <c r="C105" s="131"/>
      <c r="D105" s="132"/>
      <c r="E105" s="235"/>
      <c r="F105" s="250"/>
      <c r="G105" s="250"/>
      <c r="H105" s="236"/>
      <c r="I105" s="130"/>
      <c r="J105" s="235"/>
      <c r="K105" s="236"/>
      <c r="L105" s="130"/>
      <c r="M105" s="235"/>
      <c r="N105" s="236"/>
      <c r="O105" s="129"/>
      <c r="P105" s="246">
        <v>0</v>
      </c>
      <c r="Q105" s="247"/>
      <c r="R105" s="129"/>
      <c r="S105" s="243"/>
      <c r="T105" s="244"/>
      <c r="U105" s="244"/>
      <c r="V105" s="244"/>
      <c r="W105" s="245"/>
      <c r="X105" s="7"/>
      <c r="AX105" s="101"/>
      <c r="AY105" s="101"/>
      <c r="AZ105" s="102">
        <f t="shared" si="9"/>
        <v>0</v>
      </c>
      <c r="BA105" s="101">
        <f t="shared" si="10"/>
        <v>0</v>
      </c>
      <c r="BB105" s="103">
        <f t="shared" si="11"/>
        <v>0</v>
      </c>
      <c r="BC105" s="1">
        <f t="shared" si="12"/>
        <v>0</v>
      </c>
      <c r="BD105" s="1">
        <f t="shared" si="13"/>
        <v>0</v>
      </c>
      <c r="BE105" s="1">
        <f t="shared" si="14"/>
        <v>0</v>
      </c>
    </row>
    <row r="106" spans="2:57" ht="14.4" thickBot="1" x14ac:dyDescent="0.3">
      <c r="B106" s="4"/>
      <c r="C106" s="131"/>
      <c r="D106" s="132"/>
      <c r="E106" s="235"/>
      <c r="F106" s="250"/>
      <c r="G106" s="250"/>
      <c r="H106" s="236"/>
      <c r="I106" s="130"/>
      <c r="J106" s="235"/>
      <c r="K106" s="236"/>
      <c r="L106" s="130"/>
      <c r="M106" s="235"/>
      <c r="N106" s="236"/>
      <c r="O106" s="129"/>
      <c r="P106" s="246">
        <v>0</v>
      </c>
      <c r="Q106" s="247"/>
      <c r="R106" s="129"/>
      <c r="S106" s="243"/>
      <c r="T106" s="244"/>
      <c r="U106" s="244"/>
      <c r="V106" s="244"/>
      <c r="W106" s="245"/>
      <c r="X106" s="7"/>
      <c r="AX106" s="101"/>
      <c r="AY106" s="101"/>
      <c r="AZ106" s="102">
        <f t="shared" si="9"/>
        <v>0</v>
      </c>
      <c r="BA106" s="101">
        <f t="shared" si="10"/>
        <v>0</v>
      </c>
      <c r="BB106" s="103">
        <f t="shared" si="11"/>
        <v>0</v>
      </c>
      <c r="BC106" s="1">
        <f t="shared" si="12"/>
        <v>0</v>
      </c>
      <c r="BD106" s="1">
        <f t="shared" si="13"/>
        <v>0</v>
      </c>
      <c r="BE106" s="1">
        <f t="shared" si="14"/>
        <v>0</v>
      </c>
    </row>
    <row r="107" spans="2:57" ht="14.4" thickBot="1" x14ac:dyDescent="0.3">
      <c r="B107" s="4"/>
      <c r="C107" s="131"/>
      <c r="D107" s="132"/>
      <c r="E107" s="235"/>
      <c r="F107" s="250"/>
      <c r="G107" s="250"/>
      <c r="H107" s="236"/>
      <c r="I107" s="130"/>
      <c r="J107" s="235"/>
      <c r="K107" s="236"/>
      <c r="L107" s="130"/>
      <c r="M107" s="235"/>
      <c r="N107" s="236"/>
      <c r="O107" s="129"/>
      <c r="P107" s="246">
        <v>0</v>
      </c>
      <c r="Q107" s="247"/>
      <c r="R107" s="129"/>
      <c r="S107" s="243"/>
      <c r="T107" s="244"/>
      <c r="U107" s="244"/>
      <c r="V107" s="244"/>
      <c r="W107" s="245"/>
      <c r="X107" s="7"/>
      <c r="AX107" s="101"/>
      <c r="AY107" s="101"/>
      <c r="AZ107" s="102">
        <f t="shared" si="9"/>
        <v>0</v>
      </c>
      <c r="BA107" s="101">
        <f t="shared" si="10"/>
        <v>0</v>
      </c>
      <c r="BB107" s="103">
        <f t="shared" si="11"/>
        <v>0</v>
      </c>
      <c r="BC107" s="1">
        <f t="shared" si="12"/>
        <v>0</v>
      </c>
      <c r="BD107" s="1">
        <f t="shared" si="13"/>
        <v>0</v>
      </c>
      <c r="BE107" s="1">
        <f t="shared" si="14"/>
        <v>0</v>
      </c>
    </row>
    <row r="108" spans="2:57" ht="14.4" thickBot="1" x14ac:dyDescent="0.3">
      <c r="B108" s="4"/>
      <c r="C108" s="131"/>
      <c r="D108" s="132"/>
      <c r="E108" s="235"/>
      <c r="F108" s="250"/>
      <c r="G108" s="250"/>
      <c r="H108" s="236"/>
      <c r="I108" s="130"/>
      <c r="J108" s="235"/>
      <c r="K108" s="236"/>
      <c r="L108" s="130"/>
      <c r="M108" s="235"/>
      <c r="N108" s="236"/>
      <c r="O108" s="129"/>
      <c r="P108" s="246">
        <v>0</v>
      </c>
      <c r="Q108" s="247"/>
      <c r="R108" s="129"/>
      <c r="S108" s="243"/>
      <c r="T108" s="244"/>
      <c r="U108" s="244"/>
      <c r="V108" s="244"/>
      <c r="W108" s="245"/>
      <c r="X108" s="7"/>
      <c r="AX108" s="101"/>
      <c r="AY108" s="101"/>
      <c r="AZ108" s="102">
        <f t="shared" si="9"/>
        <v>0</v>
      </c>
      <c r="BA108" s="101">
        <f t="shared" si="10"/>
        <v>0</v>
      </c>
      <c r="BB108" s="103">
        <f t="shared" si="11"/>
        <v>0</v>
      </c>
      <c r="BC108" s="1">
        <f t="shared" si="12"/>
        <v>0</v>
      </c>
      <c r="BD108" s="1">
        <f t="shared" si="13"/>
        <v>0</v>
      </c>
      <c r="BE108" s="1">
        <f t="shared" si="14"/>
        <v>0</v>
      </c>
    </row>
    <row r="109" spans="2:57" ht="14.4" thickBot="1" x14ac:dyDescent="0.3">
      <c r="B109" s="4"/>
      <c r="C109" s="131"/>
      <c r="D109" s="132"/>
      <c r="E109" s="235"/>
      <c r="F109" s="250"/>
      <c r="G109" s="250"/>
      <c r="H109" s="236"/>
      <c r="I109" s="130"/>
      <c r="J109" s="235"/>
      <c r="K109" s="236"/>
      <c r="L109" s="130"/>
      <c r="M109" s="235"/>
      <c r="N109" s="236"/>
      <c r="O109" s="129"/>
      <c r="P109" s="246">
        <v>0</v>
      </c>
      <c r="Q109" s="247"/>
      <c r="R109" s="129"/>
      <c r="S109" s="243"/>
      <c r="T109" s="244"/>
      <c r="U109" s="244"/>
      <c r="V109" s="244"/>
      <c r="W109" s="245"/>
      <c r="X109" s="7"/>
      <c r="AX109" s="101"/>
      <c r="AY109" s="101"/>
      <c r="AZ109" s="102">
        <f t="shared" si="9"/>
        <v>0</v>
      </c>
      <c r="BA109" s="101">
        <f t="shared" si="10"/>
        <v>0</v>
      </c>
      <c r="BB109" s="103">
        <f t="shared" si="11"/>
        <v>0</v>
      </c>
      <c r="BC109" s="1">
        <f t="shared" si="12"/>
        <v>0</v>
      </c>
      <c r="BD109" s="1">
        <f t="shared" si="13"/>
        <v>0</v>
      </c>
      <c r="BE109" s="1">
        <f t="shared" si="14"/>
        <v>0</v>
      </c>
    </row>
    <row r="110" spans="2:57" ht="14.4" thickBot="1" x14ac:dyDescent="0.3">
      <c r="B110" s="4"/>
      <c r="C110" s="131"/>
      <c r="D110" s="132"/>
      <c r="E110" s="235"/>
      <c r="F110" s="250"/>
      <c r="G110" s="250"/>
      <c r="H110" s="236"/>
      <c r="I110" s="130"/>
      <c r="J110" s="235"/>
      <c r="K110" s="236"/>
      <c r="L110" s="130"/>
      <c r="M110" s="235"/>
      <c r="N110" s="236"/>
      <c r="O110" s="129"/>
      <c r="P110" s="246">
        <v>0</v>
      </c>
      <c r="Q110" s="247"/>
      <c r="R110" s="129"/>
      <c r="S110" s="243"/>
      <c r="T110" s="244"/>
      <c r="U110" s="244"/>
      <c r="V110" s="244"/>
      <c r="W110" s="245"/>
      <c r="X110" s="7"/>
      <c r="AX110" s="101"/>
      <c r="AY110" s="101"/>
      <c r="AZ110" s="102">
        <f t="shared" si="9"/>
        <v>0</v>
      </c>
      <c r="BA110" s="101">
        <f t="shared" si="10"/>
        <v>0</v>
      </c>
      <c r="BB110" s="103">
        <f t="shared" si="11"/>
        <v>0</v>
      </c>
      <c r="BC110" s="1">
        <f t="shared" si="12"/>
        <v>0</v>
      </c>
      <c r="BD110" s="1">
        <f t="shared" si="13"/>
        <v>0</v>
      </c>
      <c r="BE110" s="1">
        <f t="shared" si="14"/>
        <v>0</v>
      </c>
    </row>
    <row r="111" spans="2:57" ht="14.4" thickBot="1" x14ac:dyDescent="0.3">
      <c r="B111" s="4"/>
      <c r="C111" s="131"/>
      <c r="D111" s="132"/>
      <c r="E111" s="235"/>
      <c r="F111" s="250"/>
      <c r="G111" s="250"/>
      <c r="H111" s="236"/>
      <c r="I111" s="130"/>
      <c r="J111" s="235"/>
      <c r="K111" s="236"/>
      <c r="L111" s="130"/>
      <c r="M111" s="235"/>
      <c r="N111" s="236"/>
      <c r="O111" s="129"/>
      <c r="P111" s="246">
        <v>0</v>
      </c>
      <c r="Q111" s="247"/>
      <c r="R111" s="129"/>
      <c r="S111" s="243"/>
      <c r="T111" s="244"/>
      <c r="U111" s="244"/>
      <c r="V111" s="244"/>
      <c r="W111" s="245"/>
      <c r="X111" s="7"/>
      <c r="AX111" s="101"/>
      <c r="AY111" s="101"/>
      <c r="AZ111" s="102">
        <f t="shared" si="9"/>
        <v>0</v>
      </c>
      <c r="BA111" s="101">
        <f t="shared" si="10"/>
        <v>0</v>
      </c>
      <c r="BB111" s="103">
        <f t="shared" si="11"/>
        <v>0</v>
      </c>
      <c r="BC111" s="1">
        <f t="shared" si="12"/>
        <v>0</v>
      </c>
      <c r="BD111" s="1">
        <f t="shared" si="13"/>
        <v>0</v>
      </c>
      <c r="BE111" s="1">
        <f t="shared" si="14"/>
        <v>0</v>
      </c>
    </row>
    <row r="112" spans="2:57" ht="14.4" thickBot="1" x14ac:dyDescent="0.3">
      <c r="B112" s="4"/>
      <c r="C112" s="131"/>
      <c r="D112" s="132"/>
      <c r="E112" s="235"/>
      <c r="F112" s="250"/>
      <c r="G112" s="250"/>
      <c r="H112" s="236"/>
      <c r="I112" s="130"/>
      <c r="J112" s="235"/>
      <c r="K112" s="236"/>
      <c r="L112" s="130"/>
      <c r="M112" s="235"/>
      <c r="N112" s="236"/>
      <c r="O112" s="129"/>
      <c r="P112" s="246">
        <v>0</v>
      </c>
      <c r="Q112" s="247"/>
      <c r="R112" s="129"/>
      <c r="S112" s="243"/>
      <c r="T112" s="244"/>
      <c r="U112" s="244"/>
      <c r="V112" s="244"/>
      <c r="W112" s="245"/>
      <c r="X112" s="7"/>
      <c r="AX112" s="101"/>
      <c r="AY112" s="101"/>
      <c r="AZ112" s="102">
        <f t="shared" si="9"/>
        <v>0</v>
      </c>
      <c r="BA112" s="101">
        <f t="shared" si="10"/>
        <v>0</v>
      </c>
      <c r="BB112" s="103">
        <f t="shared" si="11"/>
        <v>0</v>
      </c>
      <c r="BC112" s="1">
        <f t="shared" si="12"/>
        <v>0</v>
      </c>
      <c r="BD112" s="1">
        <f t="shared" si="13"/>
        <v>0</v>
      </c>
      <c r="BE112" s="1">
        <f t="shared" si="14"/>
        <v>0</v>
      </c>
    </row>
    <row r="113" spans="2:57" ht="14.4" thickBot="1" x14ac:dyDescent="0.3">
      <c r="B113" s="4"/>
      <c r="C113" s="131"/>
      <c r="D113" s="132"/>
      <c r="E113" s="235"/>
      <c r="F113" s="250"/>
      <c r="G113" s="250"/>
      <c r="H113" s="236"/>
      <c r="I113" s="130"/>
      <c r="J113" s="235"/>
      <c r="K113" s="236"/>
      <c r="L113" s="130"/>
      <c r="M113" s="235"/>
      <c r="N113" s="236"/>
      <c r="O113" s="129"/>
      <c r="P113" s="246">
        <v>0</v>
      </c>
      <c r="Q113" s="247"/>
      <c r="R113" s="129"/>
      <c r="S113" s="243"/>
      <c r="T113" s="244"/>
      <c r="U113" s="244"/>
      <c r="V113" s="244"/>
      <c r="W113" s="245"/>
      <c r="X113" s="7"/>
      <c r="AX113" s="101"/>
      <c r="AY113" s="101"/>
      <c r="AZ113" s="102">
        <f t="shared" si="9"/>
        <v>0</v>
      </c>
      <c r="BA113" s="101">
        <f t="shared" si="10"/>
        <v>0</v>
      </c>
      <c r="BB113" s="103">
        <f t="shared" si="11"/>
        <v>0</v>
      </c>
      <c r="BC113" s="1">
        <f t="shared" si="12"/>
        <v>0</v>
      </c>
      <c r="BD113" s="1">
        <f t="shared" si="13"/>
        <v>0</v>
      </c>
      <c r="BE113" s="1">
        <f t="shared" si="14"/>
        <v>0</v>
      </c>
    </row>
    <row r="114" spans="2:57" ht="14.4" thickBot="1" x14ac:dyDescent="0.3">
      <c r="B114" s="4"/>
      <c r="C114" s="131"/>
      <c r="D114" s="132"/>
      <c r="E114" s="235"/>
      <c r="F114" s="250"/>
      <c r="G114" s="250"/>
      <c r="H114" s="236"/>
      <c r="I114" s="130"/>
      <c r="J114" s="235"/>
      <c r="K114" s="236"/>
      <c r="L114" s="130"/>
      <c r="M114" s="235"/>
      <c r="N114" s="236"/>
      <c r="O114" s="129"/>
      <c r="P114" s="246">
        <v>0</v>
      </c>
      <c r="Q114" s="247"/>
      <c r="R114" s="129"/>
      <c r="S114" s="243"/>
      <c r="T114" s="244"/>
      <c r="U114" s="244"/>
      <c r="V114" s="244"/>
      <c r="W114" s="245"/>
      <c r="X114" s="7"/>
      <c r="AX114" s="101"/>
      <c r="AY114" s="101"/>
      <c r="AZ114" s="102">
        <f t="shared" si="9"/>
        <v>0</v>
      </c>
      <c r="BA114" s="101">
        <f t="shared" si="10"/>
        <v>0</v>
      </c>
      <c r="BB114" s="103">
        <f t="shared" si="11"/>
        <v>0</v>
      </c>
      <c r="BC114" s="1">
        <f t="shared" si="12"/>
        <v>0</v>
      </c>
      <c r="BD114" s="1">
        <f t="shared" si="13"/>
        <v>0</v>
      </c>
      <c r="BE114" s="1">
        <f t="shared" si="14"/>
        <v>0</v>
      </c>
    </row>
    <row r="115" spans="2:57" ht="14.4" thickBot="1" x14ac:dyDescent="0.3">
      <c r="B115" s="4"/>
      <c r="C115" s="131"/>
      <c r="D115" s="132"/>
      <c r="E115" s="235"/>
      <c r="F115" s="250"/>
      <c r="G115" s="250"/>
      <c r="H115" s="236"/>
      <c r="I115" s="130"/>
      <c r="J115" s="235"/>
      <c r="K115" s="236"/>
      <c r="L115" s="130"/>
      <c r="M115" s="235"/>
      <c r="N115" s="236"/>
      <c r="O115" s="129"/>
      <c r="P115" s="246">
        <v>0</v>
      </c>
      <c r="Q115" s="247"/>
      <c r="R115" s="129"/>
      <c r="S115" s="243"/>
      <c r="T115" s="244"/>
      <c r="U115" s="244"/>
      <c r="V115" s="244"/>
      <c r="W115" s="245"/>
      <c r="X115" s="7"/>
      <c r="AX115" s="101"/>
      <c r="AY115" s="101"/>
      <c r="AZ115" s="102">
        <f t="shared" si="9"/>
        <v>0</v>
      </c>
      <c r="BA115" s="101">
        <f t="shared" si="10"/>
        <v>0</v>
      </c>
      <c r="BB115" s="103">
        <f t="shared" si="11"/>
        <v>0</v>
      </c>
      <c r="BC115" s="1">
        <f t="shared" si="12"/>
        <v>0</v>
      </c>
      <c r="BD115" s="1">
        <f t="shared" si="13"/>
        <v>0</v>
      </c>
      <c r="BE115" s="1">
        <f t="shared" si="14"/>
        <v>0</v>
      </c>
    </row>
    <row r="116" spans="2:57" ht="14.4" thickBot="1" x14ac:dyDescent="0.3">
      <c r="B116" s="4"/>
      <c r="C116" s="131"/>
      <c r="D116" s="132"/>
      <c r="E116" s="235"/>
      <c r="F116" s="250"/>
      <c r="G116" s="250"/>
      <c r="H116" s="236"/>
      <c r="I116" s="130"/>
      <c r="J116" s="235"/>
      <c r="K116" s="236"/>
      <c r="L116" s="130"/>
      <c r="M116" s="235"/>
      <c r="N116" s="236"/>
      <c r="O116" s="129"/>
      <c r="P116" s="246">
        <v>0</v>
      </c>
      <c r="Q116" s="247"/>
      <c r="R116" s="129"/>
      <c r="S116" s="243"/>
      <c r="T116" s="244"/>
      <c r="U116" s="244"/>
      <c r="V116" s="244"/>
      <c r="W116" s="245"/>
      <c r="X116" s="7"/>
      <c r="AX116" s="101"/>
      <c r="AY116" s="101"/>
      <c r="AZ116" s="102">
        <f t="shared" si="9"/>
        <v>0</v>
      </c>
      <c r="BA116" s="101">
        <f t="shared" si="10"/>
        <v>0</v>
      </c>
      <c r="BB116" s="103">
        <f t="shared" si="11"/>
        <v>0</v>
      </c>
      <c r="BC116" s="1">
        <f t="shared" si="12"/>
        <v>0</v>
      </c>
      <c r="BD116" s="1">
        <f t="shared" si="13"/>
        <v>0</v>
      </c>
      <c r="BE116" s="1">
        <f t="shared" si="14"/>
        <v>0</v>
      </c>
    </row>
    <row r="117" spans="2:57" ht="14.4" thickBot="1" x14ac:dyDescent="0.3">
      <c r="B117" s="4"/>
      <c r="C117" s="131"/>
      <c r="D117" s="132"/>
      <c r="E117" s="235"/>
      <c r="F117" s="250"/>
      <c r="G117" s="250"/>
      <c r="H117" s="236"/>
      <c r="I117" s="130"/>
      <c r="J117" s="235"/>
      <c r="K117" s="236"/>
      <c r="L117" s="130"/>
      <c r="M117" s="235"/>
      <c r="N117" s="236"/>
      <c r="O117" s="129"/>
      <c r="P117" s="246">
        <v>0</v>
      </c>
      <c r="Q117" s="247"/>
      <c r="R117" s="129"/>
      <c r="S117" s="243"/>
      <c r="T117" s="244"/>
      <c r="U117" s="244"/>
      <c r="V117" s="244"/>
      <c r="W117" s="245"/>
      <c r="X117" s="7"/>
      <c r="AX117" s="101"/>
      <c r="AY117" s="101"/>
      <c r="AZ117" s="102">
        <f t="shared" si="9"/>
        <v>0</v>
      </c>
      <c r="BA117" s="101">
        <f t="shared" si="10"/>
        <v>0</v>
      </c>
      <c r="BB117" s="103">
        <f t="shared" si="11"/>
        <v>0</v>
      </c>
      <c r="BC117" s="1">
        <f t="shared" si="12"/>
        <v>0</v>
      </c>
      <c r="BD117" s="1">
        <f t="shared" si="13"/>
        <v>0</v>
      </c>
      <c r="BE117" s="1">
        <f t="shared" si="14"/>
        <v>0</v>
      </c>
    </row>
    <row r="118" spans="2:57" ht="14.4" thickBot="1" x14ac:dyDescent="0.3">
      <c r="B118" s="4"/>
      <c r="C118" s="131"/>
      <c r="D118" s="132"/>
      <c r="E118" s="235"/>
      <c r="F118" s="250"/>
      <c r="G118" s="250"/>
      <c r="H118" s="236"/>
      <c r="I118" s="130"/>
      <c r="J118" s="235"/>
      <c r="K118" s="236"/>
      <c r="L118" s="130"/>
      <c r="M118" s="235"/>
      <c r="N118" s="236"/>
      <c r="O118" s="129"/>
      <c r="P118" s="246">
        <v>0</v>
      </c>
      <c r="Q118" s="247"/>
      <c r="R118" s="129"/>
      <c r="S118" s="243"/>
      <c r="T118" s="244"/>
      <c r="U118" s="244"/>
      <c r="V118" s="244"/>
      <c r="W118" s="245"/>
      <c r="X118" s="7"/>
      <c r="AX118" s="101"/>
      <c r="AY118" s="101"/>
      <c r="AZ118" s="102">
        <f t="shared" si="9"/>
        <v>0</v>
      </c>
      <c r="BA118" s="101">
        <f t="shared" si="10"/>
        <v>0</v>
      </c>
      <c r="BB118" s="103">
        <f t="shared" si="11"/>
        <v>0</v>
      </c>
      <c r="BC118" s="1">
        <f t="shared" si="12"/>
        <v>0</v>
      </c>
      <c r="BD118" s="1">
        <f t="shared" si="13"/>
        <v>0</v>
      </c>
      <c r="BE118" s="1">
        <f t="shared" si="14"/>
        <v>0</v>
      </c>
    </row>
    <row r="119" spans="2:57" ht="14.4" thickBot="1" x14ac:dyDescent="0.3">
      <c r="B119" s="4"/>
      <c r="C119" s="131"/>
      <c r="D119" s="132"/>
      <c r="E119" s="235"/>
      <c r="F119" s="250"/>
      <c r="G119" s="250"/>
      <c r="H119" s="236"/>
      <c r="I119" s="130"/>
      <c r="J119" s="235"/>
      <c r="K119" s="236"/>
      <c r="L119" s="130"/>
      <c r="M119" s="235"/>
      <c r="N119" s="236"/>
      <c r="O119" s="129"/>
      <c r="P119" s="246">
        <v>0</v>
      </c>
      <c r="Q119" s="247"/>
      <c r="R119" s="129"/>
      <c r="S119" s="243"/>
      <c r="T119" s="244"/>
      <c r="U119" s="244"/>
      <c r="V119" s="244"/>
      <c r="W119" s="245"/>
      <c r="X119" s="7"/>
      <c r="AX119" s="101"/>
      <c r="AY119" s="101"/>
      <c r="AZ119" s="102">
        <f t="shared" si="9"/>
        <v>0</v>
      </c>
      <c r="BA119" s="101">
        <f t="shared" si="10"/>
        <v>0</v>
      </c>
      <c r="BB119" s="103">
        <f t="shared" si="11"/>
        <v>0</v>
      </c>
      <c r="BC119" s="1">
        <f t="shared" si="12"/>
        <v>0</v>
      </c>
      <c r="BD119" s="1">
        <f t="shared" si="13"/>
        <v>0</v>
      </c>
      <c r="BE119" s="1">
        <f t="shared" si="14"/>
        <v>0</v>
      </c>
    </row>
    <row r="120" spans="2:57" ht="14.4" thickBot="1" x14ac:dyDescent="0.3">
      <c r="B120" s="4"/>
      <c r="C120" s="131"/>
      <c r="D120" s="132"/>
      <c r="E120" s="235"/>
      <c r="F120" s="250"/>
      <c r="G120" s="250"/>
      <c r="H120" s="236"/>
      <c r="I120" s="130"/>
      <c r="J120" s="235"/>
      <c r="K120" s="236"/>
      <c r="L120" s="130"/>
      <c r="M120" s="235"/>
      <c r="N120" s="236"/>
      <c r="O120" s="129"/>
      <c r="P120" s="246">
        <v>0</v>
      </c>
      <c r="Q120" s="247"/>
      <c r="R120" s="129"/>
      <c r="S120" s="243"/>
      <c r="T120" s="244"/>
      <c r="U120" s="244"/>
      <c r="V120" s="244"/>
      <c r="W120" s="245"/>
      <c r="X120" s="7"/>
      <c r="AX120" s="101"/>
      <c r="AY120" s="101"/>
      <c r="AZ120" s="102">
        <f t="shared" si="9"/>
        <v>0</v>
      </c>
      <c r="BA120" s="101">
        <f t="shared" si="10"/>
        <v>0</v>
      </c>
      <c r="BB120" s="103">
        <f t="shared" si="11"/>
        <v>0</v>
      </c>
      <c r="BC120" s="1">
        <f t="shared" si="12"/>
        <v>0</v>
      </c>
      <c r="BD120" s="1">
        <f t="shared" si="13"/>
        <v>0</v>
      </c>
      <c r="BE120" s="1">
        <f t="shared" si="14"/>
        <v>0</v>
      </c>
    </row>
    <row r="121" spans="2:57" ht="14.4" thickBot="1" x14ac:dyDescent="0.3">
      <c r="B121" s="4"/>
      <c r="C121" s="131"/>
      <c r="D121" s="132"/>
      <c r="E121" s="235"/>
      <c r="F121" s="250"/>
      <c r="G121" s="250"/>
      <c r="H121" s="236"/>
      <c r="I121" s="130"/>
      <c r="J121" s="235"/>
      <c r="K121" s="236"/>
      <c r="L121" s="130"/>
      <c r="M121" s="235"/>
      <c r="N121" s="236"/>
      <c r="O121" s="129"/>
      <c r="P121" s="246">
        <v>0</v>
      </c>
      <c r="Q121" s="247"/>
      <c r="R121" s="129"/>
      <c r="S121" s="243"/>
      <c r="T121" s="244"/>
      <c r="U121" s="244"/>
      <c r="V121" s="244"/>
      <c r="W121" s="245"/>
      <c r="X121" s="7"/>
      <c r="AX121" s="101"/>
      <c r="AY121" s="101"/>
      <c r="AZ121" s="102">
        <f t="shared" si="9"/>
        <v>0</v>
      </c>
      <c r="BA121" s="101">
        <f t="shared" si="10"/>
        <v>0</v>
      </c>
      <c r="BB121" s="103">
        <f t="shared" si="11"/>
        <v>0</v>
      </c>
      <c r="BC121" s="1">
        <f t="shared" si="12"/>
        <v>0</v>
      </c>
      <c r="BD121" s="1">
        <f t="shared" si="13"/>
        <v>0</v>
      </c>
      <c r="BE121" s="1">
        <f t="shared" si="14"/>
        <v>0</v>
      </c>
    </row>
    <row r="122" spans="2:57" ht="14.4" thickBot="1" x14ac:dyDescent="0.3">
      <c r="B122" s="4"/>
      <c r="C122" s="131"/>
      <c r="D122" s="132"/>
      <c r="E122" s="235"/>
      <c r="F122" s="250"/>
      <c r="G122" s="250"/>
      <c r="H122" s="236"/>
      <c r="I122" s="130"/>
      <c r="J122" s="235"/>
      <c r="K122" s="236"/>
      <c r="L122" s="130"/>
      <c r="M122" s="235"/>
      <c r="N122" s="236"/>
      <c r="O122" s="129"/>
      <c r="P122" s="246">
        <v>0</v>
      </c>
      <c r="Q122" s="247"/>
      <c r="R122" s="129"/>
      <c r="S122" s="243"/>
      <c r="T122" s="244"/>
      <c r="U122" s="244"/>
      <c r="V122" s="244"/>
      <c r="W122" s="245"/>
      <c r="X122" s="7"/>
      <c r="AX122" s="101"/>
      <c r="AY122" s="101"/>
      <c r="AZ122" s="102">
        <f t="shared" si="9"/>
        <v>0</v>
      </c>
      <c r="BA122" s="101">
        <f t="shared" si="10"/>
        <v>0</v>
      </c>
      <c r="BB122" s="103">
        <f t="shared" si="11"/>
        <v>0</v>
      </c>
      <c r="BC122" s="1">
        <f t="shared" si="12"/>
        <v>0</v>
      </c>
      <c r="BD122" s="1">
        <f t="shared" si="13"/>
        <v>0</v>
      </c>
      <c r="BE122" s="1">
        <f t="shared" si="14"/>
        <v>0</v>
      </c>
    </row>
    <row r="123" spans="2:57" ht="14.4" thickBot="1" x14ac:dyDescent="0.3">
      <c r="B123" s="4"/>
      <c r="C123" s="131"/>
      <c r="D123" s="132"/>
      <c r="E123" s="235"/>
      <c r="F123" s="250"/>
      <c r="G123" s="250"/>
      <c r="H123" s="236"/>
      <c r="I123" s="130"/>
      <c r="J123" s="235"/>
      <c r="K123" s="236"/>
      <c r="L123" s="130"/>
      <c r="M123" s="235"/>
      <c r="N123" s="236"/>
      <c r="O123" s="129"/>
      <c r="P123" s="246">
        <v>0</v>
      </c>
      <c r="Q123" s="247"/>
      <c r="R123" s="129"/>
      <c r="S123" s="243"/>
      <c r="T123" s="244"/>
      <c r="U123" s="244"/>
      <c r="V123" s="244"/>
      <c r="W123" s="245"/>
      <c r="X123" s="7"/>
      <c r="AX123" s="101"/>
      <c r="AY123" s="101"/>
      <c r="AZ123" s="102">
        <f t="shared" si="9"/>
        <v>0</v>
      </c>
      <c r="BA123" s="101">
        <f t="shared" si="10"/>
        <v>0</v>
      </c>
      <c r="BB123" s="103">
        <f t="shared" si="11"/>
        <v>0</v>
      </c>
      <c r="BC123" s="1">
        <f t="shared" si="12"/>
        <v>0</v>
      </c>
      <c r="BD123" s="1">
        <f t="shared" si="13"/>
        <v>0</v>
      </c>
      <c r="BE123" s="1">
        <f t="shared" si="14"/>
        <v>0</v>
      </c>
    </row>
    <row r="124" spans="2:57" ht="14.4" thickBot="1" x14ac:dyDescent="0.3">
      <c r="B124" s="4"/>
      <c r="C124" s="131"/>
      <c r="D124" s="132"/>
      <c r="E124" s="235"/>
      <c r="F124" s="250"/>
      <c r="G124" s="250"/>
      <c r="H124" s="236"/>
      <c r="I124" s="130"/>
      <c r="J124" s="235"/>
      <c r="K124" s="236"/>
      <c r="L124" s="130"/>
      <c r="M124" s="235"/>
      <c r="N124" s="236"/>
      <c r="O124" s="129"/>
      <c r="P124" s="246">
        <v>0</v>
      </c>
      <c r="Q124" s="247"/>
      <c r="R124" s="129"/>
      <c r="S124" s="243"/>
      <c r="T124" s="244"/>
      <c r="U124" s="244"/>
      <c r="V124" s="244"/>
      <c r="W124" s="245"/>
      <c r="X124" s="7"/>
      <c r="AX124" s="101"/>
      <c r="AY124" s="101"/>
      <c r="AZ124" s="102">
        <f t="shared" si="9"/>
        <v>0</v>
      </c>
      <c r="BA124" s="101">
        <f t="shared" si="10"/>
        <v>0</v>
      </c>
      <c r="BB124" s="103">
        <f t="shared" si="11"/>
        <v>0</v>
      </c>
      <c r="BC124" s="1">
        <f t="shared" si="12"/>
        <v>0</v>
      </c>
      <c r="BD124" s="1">
        <f t="shared" si="13"/>
        <v>0</v>
      </c>
      <c r="BE124" s="1">
        <f t="shared" si="14"/>
        <v>0</v>
      </c>
    </row>
    <row r="125" spans="2:57" ht="14.4" thickBot="1" x14ac:dyDescent="0.3">
      <c r="B125" s="4"/>
      <c r="C125" s="131"/>
      <c r="D125" s="132"/>
      <c r="E125" s="235"/>
      <c r="F125" s="250"/>
      <c r="G125" s="250"/>
      <c r="H125" s="236"/>
      <c r="I125" s="130"/>
      <c r="J125" s="235"/>
      <c r="K125" s="236"/>
      <c r="L125" s="130"/>
      <c r="M125" s="235"/>
      <c r="N125" s="236"/>
      <c r="O125" s="129"/>
      <c r="P125" s="246">
        <v>0</v>
      </c>
      <c r="Q125" s="247"/>
      <c r="R125" s="129"/>
      <c r="S125" s="243"/>
      <c r="T125" s="244"/>
      <c r="U125" s="244"/>
      <c r="V125" s="244"/>
      <c r="W125" s="245"/>
      <c r="X125" s="7"/>
      <c r="AX125" s="101"/>
      <c r="AY125" s="101"/>
      <c r="AZ125" s="102">
        <f t="shared" si="9"/>
        <v>0</v>
      </c>
      <c r="BA125" s="101">
        <f t="shared" si="10"/>
        <v>0</v>
      </c>
      <c r="BB125" s="103">
        <f t="shared" si="11"/>
        <v>0</v>
      </c>
      <c r="BC125" s="1">
        <f t="shared" si="12"/>
        <v>0</v>
      </c>
      <c r="BD125" s="1">
        <f t="shared" si="13"/>
        <v>0</v>
      </c>
      <c r="BE125" s="1">
        <f t="shared" si="14"/>
        <v>0</v>
      </c>
    </row>
    <row r="126" spans="2:57" ht="14.4" thickBot="1" x14ac:dyDescent="0.3">
      <c r="B126" s="4"/>
      <c r="C126" s="131"/>
      <c r="D126" s="132"/>
      <c r="E126" s="235"/>
      <c r="F126" s="250"/>
      <c r="G126" s="250"/>
      <c r="H126" s="236"/>
      <c r="I126" s="130"/>
      <c r="J126" s="235"/>
      <c r="K126" s="236"/>
      <c r="L126" s="130"/>
      <c r="M126" s="235"/>
      <c r="N126" s="236"/>
      <c r="O126" s="129"/>
      <c r="P126" s="246">
        <v>0</v>
      </c>
      <c r="Q126" s="247"/>
      <c r="R126" s="129"/>
      <c r="S126" s="243"/>
      <c r="T126" s="244"/>
      <c r="U126" s="244"/>
      <c r="V126" s="244"/>
      <c r="W126" s="245"/>
      <c r="X126" s="7"/>
      <c r="AX126" s="101"/>
      <c r="AY126" s="101"/>
      <c r="AZ126" s="102">
        <f t="shared" si="9"/>
        <v>0</v>
      </c>
      <c r="BA126" s="101">
        <f t="shared" si="10"/>
        <v>0</v>
      </c>
      <c r="BB126" s="103">
        <f t="shared" si="11"/>
        <v>0</v>
      </c>
      <c r="BC126" s="1">
        <f t="shared" si="12"/>
        <v>0</v>
      </c>
      <c r="BD126" s="1">
        <f t="shared" si="13"/>
        <v>0</v>
      </c>
      <c r="BE126" s="1">
        <f t="shared" si="14"/>
        <v>0</v>
      </c>
    </row>
    <row r="127" spans="2:57" ht="14.4" thickBot="1" x14ac:dyDescent="0.3">
      <c r="B127" s="4"/>
      <c r="C127" s="131"/>
      <c r="D127" s="132"/>
      <c r="E127" s="235"/>
      <c r="F127" s="250"/>
      <c r="G127" s="250"/>
      <c r="H127" s="236"/>
      <c r="I127" s="130"/>
      <c r="J127" s="235"/>
      <c r="K127" s="236"/>
      <c r="L127" s="130"/>
      <c r="M127" s="235"/>
      <c r="N127" s="236"/>
      <c r="O127" s="129"/>
      <c r="P127" s="246">
        <v>0</v>
      </c>
      <c r="Q127" s="247"/>
      <c r="R127" s="129"/>
      <c r="S127" s="243"/>
      <c r="T127" s="244"/>
      <c r="U127" s="244"/>
      <c r="V127" s="244"/>
      <c r="W127" s="245"/>
      <c r="X127" s="7"/>
      <c r="AX127" s="101"/>
      <c r="AY127" s="101"/>
      <c r="AZ127" s="102">
        <f t="shared" si="9"/>
        <v>0</v>
      </c>
      <c r="BA127" s="101">
        <f t="shared" si="10"/>
        <v>0</v>
      </c>
      <c r="BB127" s="103">
        <f t="shared" si="11"/>
        <v>0</v>
      </c>
      <c r="BC127" s="1">
        <f t="shared" si="12"/>
        <v>0</v>
      </c>
      <c r="BD127" s="1">
        <f t="shared" si="13"/>
        <v>0</v>
      </c>
      <c r="BE127" s="1">
        <f t="shared" si="14"/>
        <v>0</v>
      </c>
    </row>
    <row r="128" spans="2:57" ht="14.4" thickBot="1" x14ac:dyDescent="0.3">
      <c r="B128" s="4"/>
      <c r="C128" s="131"/>
      <c r="D128" s="132"/>
      <c r="E128" s="235"/>
      <c r="F128" s="250"/>
      <c r="G128" s="250"/>
      <c r="H128" s="236"/>
      <c r="I128" s="130"/>
      <c r="J128" s="235"/>
      <c r="K128" s="236"/>
      <c r="L128" s="130"/>
      <c r="M128" s="235"/>
      <c r="N128" s="236"/>
      <c r="O128" s="129"/>
      <c r="P128" s="246">
        <v>0</v>
      </c>
      <c r="Q128" s="247"/>
      <c r="R128" s="129"/>
      <c r="S128" s="243"/>
      <c r="T128" s="244"/>
      <c r="U128" s="244"/>
      <c r="V128" s="244"/>
      <c r="W128" s="245"/>
      <c r="X128" s="7"/>
      <c r="AX128" s="101"/>
      <c r="AY128" s="101"/>
      <c r="AZ128" s="102">
        <f t="shared" si="9"/>
        <v>0</v>
      </c>
      <c r="BA128" s="101">
        <f t="shared" si="10"/>
        <v>0</v>
      </c>
      <c r="BB128" s="103">
        <f t="shared" si="11"/>
        <v>0</v>
      </c>
      <c r="BC128" s="1">
        <f t="shared" si="12"/>
        <v>0</v>
      </c>
      <c r="BD128" s="1">
        <f t="shared" si="13"/>
        <v>0</v>
      </c>
      <c r="BE128" s="1">
        <f t="shared" si="14"/>
        <v>0</v>
      </c>
    </row>
    <row r="129" spans="2:57" ht="14.4" thickBot="1" x14ac:dyDescent="0.3">
      <c r="B129" s="4"/>
      <c r="C129" s="131"/>
      <c r="D129" s="132"/>
      <c r="E129" s="235"/>
      <c r="F129" s="250"/>
      <c r="G129" s="250"/>
      <c r="H129" s="236"/>
      <c r="I129" s="130"/>
      <c r="J129" s="235"/>
      <c r="K129" s="236"/>
      <c r="L129" s="130"/>
      <c r="M129" s="235"/>
      <c r="N129" s="236"/>
      <c r="O129" s="129"/>
      <c r="P129" s="246">
        <v>0</v>
      </c>
      <c r="Q129" s="247"/>
      <c r="R129" s="129"/>
      <c r="S129" s="243"/>
      <c r="T129" s="244"/>
      <c r="U129" s="244"/>
      <c r="V129" s="244"/>
      <c r="W129" s="245"/>
      <c r="X129" s="7"/>
      <c r="AX129" s="101"/>
      <c r="AY129" s="101"/>
      <c r="AZ129" s="102">
        <f t="shared" si="9"/>
        <v>0</v>
      </c>
      <c r="BA129" s="101">
        <f t="shared" si="10"/>
        <v>0</v>
      </c>
      <c r="BB129" s="103">
        <f t="shared" si="11"/>
        <v>0</v>
      </c>
      <c r="BC129" s="1">
        <f t="shared" si="12"/>
        <v>0</v>
      </c>
      <c r="BD129" s="1">
        <f t="shared" si="13"/>
        <v>0</v>
      </c>
      <c r="BE129" s="1">
        <f t="shared" si="14"/>
        <v>0</v>
      </c>
    </row>
    <row r="130" spans="2:57" ht="14.4" thickBot="1" x14ac:dyDescent="0.3">
      <c r="B130" s="4"/>
      <c r="C130" s="131"/>
      <c r="D130" s="132"/>
      <c r="E130" s="235"/>
      <c r="F130" s="250"/>
      <c r="G130" s="250"/>
      <c r="H130" s="236"/>
      <c r="I130" s="130"/>
      <c r="J130" s="235"/>
      <c r="K130" s="236"/>
      <c r="L130" s="130"/>
      <c r="M130" s="235"/>
      <c r="N130" s="236"/>
      <c r="O130" s="129"/>
      <c r="P130" s="246">
        <v>0</v>
      </c>
      <c r="Q130" s="247"/>
      <c r="R130" s="129"/>
      <c r="S130" s="243"/>
      <c r="T130" s="244"/>
      <c r="U130" s="244"/>
      <c r="V130" s="244"/>
      <c r="W130" s="245"/>
      <c r="X130" s="7"/>
      <c r="AX130" s="101"/>
      <c r="AY130" s="101"/>
      <c r="AZ130" s="102">
        <f t="shared" si="9"/>
        <v>0</v>
      </c>
      <c r="BA130" s="101">
        <f t="shared" si="10"/>
        <v>0</v>
      </c>
      <c r="BB130" s="103">
        <f t="shared" si="11"/>
        <v>0</v>
      </c>
      <c r="BC130" s="1">
        <f t="shared" si="12"/>
        <v>0</v>
      </c>
      <c r="BD130" s="1">
        <f t="shared" si="13"/>
        <v>0</v>
      </c>
      <c r="BE130" s="1">
        <f t="shared" si="14"/>
        <v>0</v>
      </c>
    </row>
    <row r="131" spans="2:57" ht="14.4" thickBot="1" x14ac:dyDescent="0.3">
      <c r="B131" s="4"/>
      <c r="C131" s="131"/>
      <c r="D131" s="132"/>
      <c r="E131" s="235"/>
      <c r="F131" s="250"/>
      <c r="G131" s="250"/>
      <c r="H131" s="236"/>
      <c r="I131" s="130"/>
      <c r="J131" s="235"/>
      <c r="K131" s="236"/>
      <c r="L131" s="130"/>
      <c r="M131" s="235"/>
      <c r="N131" s="236"/>
      <c r="O131" s="129"/>
      <c r="P131" s="246">
        <v>0</v>
      </c>
      <c r="Q131" s="247"/>
      <c r="R131" s="129"/>
      <c r="S131" s="243"/>
      <c r="T131" s="244"/>
      <c r="U131" s="244"/>
      <c r="V131" s="244"/>
      <c r="W131" s="245"/>
      <c r="X131" s="7"/>
      <c r="AX131" s="101"/>
      <c r="AY131" s="101"/>
      <c r="AZ131" s="102">
        <f t="shared" si="9"/>
        <v>0</v>
      </c>
      <c r="BA131" s="101">
        <f t="shared" si="10"/>
        <v>0</v>
      </c>
      <c r="BB131" s="103">
        <f t="shared" si="11"/>
        <v>0</v>
      </c>
      <c r="BC131" s="1">
        <f t="shared" si="12"/>
        <v>0</v>
      </c>
      <c r="BD131" s="1">
        <f t="shared" si="13"/>
        <v>0</v>
      </c>
      <c r="BE131" s="1">
        <f t="shared" si="14"/>
        <v>0</v>
      </c>
    </row>
    <row r="132" spans="2:57" ht="14.4" thickBot="1" x14ac:dyDescent="0.3">
      <c r="B132" s="4"/>
      <c r="C132" s="131"/>
      <c r="D132" s="132"/>
      <c r="E132" s="235"/>
      <c r="F132" s="250"/>
      <c r="G132" s="250"/>
      <c r="H132" s="236"/>
      <c r="I132" s="130"/>
      <c r="J132" s="235"/>
      <c r="K132" s="236"/>
      <c r="L132" s="130"/>
      <c r="M132" s="235"/>
      <c r="N132" s="236"/>
      <c r="O132" s="129"/>
      <c r="P132" s="246">
        <v>0</v>
      </c>
      <c r="Q132" s="247"/>
      <c r="R132" s="129"/>
      <c r="S132" s="243"/>
      <c r="T132" s="244"/>
      <c r="U132" s="244"/>
      <c r="V132" s="244"/>
      <c r="W132" s="245"/>
      <c r="X132" s="7"/>
      <c r="AX132" s="101"/>
      <c r="AY132" s="101"/>
      <c r="AZ132" s="102">
        <f t="shared" si="9"/>
        <v>0</v>
      </c>
      <c r="BA132" s="101">
        <f t="shared" si="10"/>
        <v>0</v>
      </c>
      <c r="BB132" s="103">
        <f t="shared" si="11"/>
        <v>0</v>
      </c>
      <c r="BC132" s="1">
        <f t="shared" si="12"/>
        <v>0</v>
      </c>
      <c r="BD132" s="1">
        <f t="shared" si="13"/>
        <v>0</v>
      </c>
      <c r="BE132" s="1">
        <f t="shared" si="14"/>
        <v>0</v>
      </c>
    </row>
    <row r="133" spans="2:57" ht="14.4" thickBot="1" x14ac:dyDescent="0.3">
      <c r="B133" s="4"/>
      <c r="C133" s="131"/>
      <c r="D133" s="132"/>
      <c r="E133" s="235"/>
      <c r="F133" s="250"/>
      <c r="G133" s="250"/>
      <c r="H133" s="236"/>
      <c r="I133" s="130"/>
      <c r="J133" s="235"/>
      <c r="K133" s="236"/>
      <c r="L133" s="130"/>
      <c r="M133" s="235"/>
      <c r="N133" s="236"/>
      <c r="O133" s="129"/>
      <c r="P133" s="246">
        <v>0</v>
      </c>
      <c r="Q133" s="247"/>
      <c r="R133" s="129"/>
      <c r="S133" s="243"/>
      <c r="T133" s="244"/>
      <c r="U133" s="244"/>
      <c r="V133" s="244"/>
      <c r="W133" s="245"/>
      <c r="X133" s="7"/>
      <c r="AX133" s="101"/>
      <c r="AY133" s="101"/>
      <c r="AZ133" s="102">
        <f t="shared" si="9"/>
        <v>0</v>
      </c>
      <c r="BA133" s="101">
        <f t="shared" si="10"/>
        <v>0</v>
      </c>
      <c r="BB133" s="103">
        <f t="shared" si="11"/>
        <v>0</v>
      </c>
      <c r="BC133" s="1">
        <f t="shared" si="12"/>
        <v>0</v>
      </c>
      <c r="BD133" s="1">
        <f t="shared" si="13"/>
        <v>0</v>
      </c>
      <c r="BE133" s="1">
        <f t="shared" si="14"/>
        <v>0</v>
      </c>
    </row>
    <row r="134" spans="2:57" ht="14.4" thickBot="1" x14ac:dyDescent="0.3">
      <c r="B134" s="4"/>
      <c r="C134" s="131"/>
      <c r="D134" s="132"/>
      <c r="E134" s="235"/>
      <c r="F134" s="250"/>
      <c r="G134" s="250"/>
      <c r="H134" s="236"/>
      <c r="I134" s="130"/>
      <c r="J134" s="235"/>
      <c r="K134" s="236"/>
      <c r="L134" s="130"/>
      <c r="M134" s="235"/>
      <c r="N134" s="236"/>
      <c r="O134" s="129"/>
      <c r="P134" s="246">
        <v>0</v>
      </c>
      <c r="Q134" s="247"/>
      <c r="R134" s="129"/>
      <c r="S134" s="243"/>
      <c r="T134" s="244"/>
      <c r="U134" s="244"/>
      <c r="V134" s="244"/>
      <c r="W134" s="245"/>
      <c r="X134" s="7"/>
      <c r="AX134" s="101"/>
      <c r="AY134" s="101"/>
      <c r="AZ134" s="102">
        <f t="shared" si="9"/>
        <v>0</v>
      </c>
      <c r="BA134" s="101">
        <f t="shared" si="10"/>
        <v>0</v>
      </c>
      <c r="BB134" s="103">
        <f t="shared" si="11"/>
        <v>0</v>
      </c>
      <c r="BC134" s="1">
        <f t="shared" si="12"/>
        <v>0</v>
      </c>
      <c r="BD134" s="1">
        <f t="shared" si="13"/>
        <v>0</v>
      </c>
      <c r="BE134" s="1">
        <f t="shared" si="14"/>
        <v>0</v>
      </c>
    </row>
    <row r="135" spans="2:57" ht="14.4" thickBot="1" x14ac:dyDescent="0.3">
      <c r="B135" s="4"/>
      <c r="C135" s="131"/>
      <c r="D135" s="132"/>
      <c r="E135" s="235"/>
      <c r="F135" s="250"/>
      <c r="G135" s="250"/>
      <c r="H135" s="236"/>
      <c r="I135" s="130"/>
      <c r="J135" s="235"/>
      <c r="K135" s="236"/>
      <c r="L135" s="130"/>
      <c r="M135" s="235"/>
      <c r="N135" s="236"/>
      <c r="O135" s="129"/>
      <c r="P135" s="246">
        <v>0</v>
      </c>
      <c r="Q135" s="247"/>
      <c r="R135" s="129"/>
      <c r="S135" s="243"/>
      <c r="T135" s="244"/>
      <c r="U135" s="244"/>
      <c r="V135" s="244"/>
      <c r="W135" s="245"/>
      <c r="X135" s="7"/>
      <c r="AX135" s="101"/>
      <c r="AY135" s="101"/>
      <c r="AZ135" s="102">
        <f t="shared" si="9"/>
        <v>0</v>
      </c>
      <c r="BA135" s="101">
        <f t="shared" si="10"/>
        <v>0</v>
      </c>
      <c r="BB135" s="103">
        <f t="shared" si="11"/>
        <v>0</v>
      </c>
      <c r="BC135" s="1">
        <f t="shared" si="12"/>
        <v>0</v>
      </c>
      <c r="BD135" s="1">
        <f t="shared" si="13"/>
        <v>0</v>
      </c>
      <c r="BE135" s="1">
        <f t="shared" si="14"/>
        <v>0</v>
      </c>
    </row>
    <row r="136" spans="2:57" ht="14.4" thickBot="1" x14ac:dyDescent="0.3">
      <c r="B136" s="4"/>
      <c r="C136" s="131"/>
      <c r="D136" s="132"/>
      <c r="E136" s="235"/>
      <c r="F136" s="250"/>
      <c r="G136" s="250"/>
      <c r="H136" s="236"/>
      <c r="I136" s="130"/>
      <c r="J136" s="235"/>
      <c r="K136" s="236"/>
      <c r="L136" s="130"/>
      <c r="M136" s="235"/>
      <c r="N136" s="236"/>
      <c r="O136" s="129"/>
      <c r="P136" s="246">
        <v>0</v>
      </c>
      <c r="Q136" s="247"/>
      <c r="R136" s="129"/>
      <c r="S136" s="243"/>
      <c r="T136" s="244"/>
      <c r="U136" s="244"/>
      <c r="V136" s="244"/>
      <c r="W136" s="245"/>
      <c r="X136" s="7"/>
      <c r="AX136" s="101"/>
      <c r="AY136" s="101"/>
      <c r="AZ136" s="102">
        <f t="shared" ref="AZ136:AZ199" si="15">+C136</f>
        <v>0</v>
      </c>
      <c r="BA136" s="101">
        <f t="shared" ref="BA136:BA199" si="16">+J136</f>
        <v>0</v>
      </c>
      <c r="BB136" s="103">
        <f t="shared" ref="BB136:BB199" si="17">+P136</f>
        <v>0</v>
      </c>
      <c r="BC136" s="1">
        <f t="shared" ref="BC136:BC199" si="18">SUMIFS($BB$71:$BB$371,$AZ$71:$AZ$371,$AX136,$BA$71:$BA$371,"Despesas")</f>
        <v>0</v>
      </c>
      <c r="BD136" s="1">
        <f t="shared" ref="BD136:BD199" si="19">SUMIFS($BB$71:$BB$371,$AZ$71:$AZ$371,$AX136,$BA$71:$BA$371,"Dívidas")</f>
        <v>0</v>
      </c>
      <c r="BE136" s="1">
        <f t="shared" ref="BE136:BE199" si="20">SUMIFS($BB$71:$BB$371,$AZ$71:$AZ$371,$AX136,$BA$71:$BA$371,"Investimentos")</f>
        <v>0</v>
      </c>
    </row>
    <row r="137" spans="2:57" ht="14.4" thickBot="1" x14ac:dyDescent="0.3">
      <c r="B137" s="4"/>
      <c r="C137" s="131"/>
      <c r="D137" s="132"/>
      <c r="E137" s="235"/>
      <c r="F137" s="250"/>
      <c r="G137" s="250"/>
      <c r="H137" s="236"/>
      <c r="I137" s="130"/>
      <c r="J137" s="235"/>
      <c r="K137" s="236"/>
      <c r="L137" s="130"/>
      <c r="M137" s="235"/>
      <c r="N137" s="236"/>
      <c r="O137" s="129"/>
      <c r="P137" s="246">
        <v>0</v>
      </c>
      <c r="Q137" s="247"/>
      <c r="R137" s="129"/>
      <c r="S137" s="243"/>
      <c r="T137" s="244"/>
      <c r="U137" s="244"/>
      <c r="V137" s="244"/>
      <c r="W137" s="245"/>
      <c r="X137" s="7"/>
      <c r="AX137" s="101"/>
      <c r="AY137" s="101"/>
      <c r="AZ137" s="102">
        <f t="shared" si="15"/>
        <v>0</v>
      </c>
      <c r="BA137" s="101">
        <f t="shared" si="16"/>
        <v>0</v>
      </c>
      <c r="BB137" s="103">
        <f t="shared" si="17"/>
        <v>0</v>
      </c>
      <c r="BC137" s="1">
        <f t="shared" si="18"/>
        <v>0</v>
      </c>
      <c r="BD137" s="1">
        <f t="shared" si="19"/>
        <v>0</v>
      </c>
      <c r="BE137" s="1">
        <f t="shared" si="20"/>
        <v>0</v>
      </c>
    </row>
    <row r="138" spans="2:57" ht="14.4" thickBot="1" x14ac:dyDescent="0.3">
      <c r="B138" s="4"/>
      <c r="C138" s="131"/>
      <c r="D138" s="132"/>
      <c r="E138" s="235"/>
      <c r="F138" s="250"/>
      <c r="G138" s="250"/>
      <c r="H138" s="236"/>
      <c r="I138" s="130"/>
      <c r="J138" s="235"/>
      <c r="K138" s="236"/>
      <c r="L138" s="130"/>
      <c r="M138" s="235"/>
      <c r="N138" s="236"/>
      <c r="O138" s="129"/>
      <c r="P138" s="246">
        <v>0</v>
      </c>
      <c r="Q138" s="247"/>
      <c r="R138" s="129"/>
      <c r="S138" s="243"/>
      <c r="T138" s="244"/>
      <c r="U138" s="244"/>
      <c r="V138" s="244"/>
      <c r="W138" s="245"/>
      <c r="X138" s="7"/>
      <c r="AX138" s="101"/>
      <c r="AY138" s="101"/>
      <c r="AZ138" s="102">
        <f t="shared" si="15"/>
        <v>0</v>
      </c>
      <c r="BA138" s="101">
        <f t="shared" si="16"/>
        <v>0</v>
      </c>
      <c r="BB138" s="103">
        <f t="shared" si="17"/>
        <v>0</v>
      </c>
      <c r="BC138" s="1">
        <f t="shared" si="18"/>
        <v>0</v>
      </c>
      <c r="BD138" s="1">
        <f t="shared" si="19"/>
        <v>0</v>
      </c>
      <c r="BE138" s="1">
        <f t="shared" si="20"/>
        <v>0</v>
      </c>
    </row>
    <row r="139" spans="2:57" ht="14.4" thickBot="1" x14ac:dyDescent="0.3">
      <c r="B139" s="4"/>
      <c r="C139" s="131"/>
      <c r="D139" s="132"/>
      <c r="E139" s="235"/>
      <c r="F139" s="250"/>
      <c r="G139" s="250"/>
      <c r="H139" s="236"/>
      <c r="I139" s="130"/>
      <c r="J139" s="235"/>
      <c r="K139" s="236"/>
      <c r="L139" s="130"/>
      <c r="M139" s="235"/>
      <c r="N139" s="236"/>
      <c r="O139" s="129"/>
      <c r="P139" s="246">
        <v>0</v>
      </c>
      <c r="Q139" s="247"/>
      <c r="R139" s="129"/>
      <c r="S139" s="243"/>
      <c r="T139" s="244"/>
      <c r="U139" s="244"/>
      <c r="V139" s="244"/>
      <c r="W139" s="245"/>
      <c r="X139" s="7"/>
      <c r="AX139" s="101"/>
      <c r="AY139" s="101"/>
      <c r="AZ139" s="102">
        <f t="shared" si="15"/>
        <v>0</v>
      </c>
      <c r="BA139" s="101">
        <f t="shared" si="16"/>
        <v>0</v>
      </c>
      <c r="BB139" s="103">
        <f t="shared" si="17"/>
        <v>0</v>
      </c>
      <c r="BC139" s="1">
        <f t="shared" si="18"/>
        <v>0</v>
      </c>
      <c r="BD139" s="1">
        <f t="shared" si="19"/>
        <v>0</v>
      </c>
      <c r="BE139" s="1">
        <f t="shared" si="20"/>
        <v>0</v>
      </c>
    </row>
    <row r="140" spans="2:57" ht="14.4" thickBot="1" x14ac:dyDescent="0.3">
      <c r="B140" s="4"/>
      <c r="C140" s="131"/>
      <c r="D140" s="132"/>
      <c r="E140" s="235"/>
      <c r="F140" s="250"/>
      <c r="G140" s="250"/>
      <c r="H140" s="236"/>
      <c r="I140" s="130"/>
      <c r="J140" s="235"/>
      <c r="K140" s="236"/>
      <c r="L140" s="130"/>
      <c r="M140" s="235"/>
      <c r="N140" s="236"/>
      <c r="O140" s="129"/>
      <c r="P140" s="246">
        <v>0</v>
      </c>
      <c r="Q140" s="247"/>
      <c r="R140" s="129"/>
      <c r="S140" s="243"/>
      <c r="T140" s="244"/>
      <c r="U140" s="244"/>
      <c r="V140" s="244"/>
      <c r="W140" s="245"/>
      <c r="X140" s="7"/>
      <c r="AX140" s="101"/>
      <c r="AY140" s="101"/>
      <c r="AZ140" s="102">
        <f t="shared" si="15"/>
        <v>0</v>
      </c>
      <c r="BA140" s="101">
        <f t="shared" si="16"/>
        <v>0</v>
      </c>
      <c r="BB140" s="103">
        <f t="shared" si="17"/>
        <v>0</v>
      </c>
      <c r="BC140" s="1">
        <f t="shared" si="18"/>
        <v>0</v>
      </c>
      <c r="BD140" s="1">
        <f t="shared" si="19"/>
        <v>0</v>
      </c>
      <c r="BE140" s="1">
        <f t="shared" si="20"/>
        <v>0</v>
      </c>
    </row>
    <row r="141" spans="2:57" ht="14.4" thickBot="1" x14ac:dyDescent="0.3">
      <c r="B141" s="4"/>
      <c r="C141" s="131"/>
      <c r="D141" s="132"/>
      <c r="E141" s="235"/>
      <c r="F141" s="250"/>
      <c r="G141" s="250"/>
      <c r="H141" s="236"/>
      <c r="I141" s="130"/>
      <c r="J141" s="235"/>
      <c r="K141" s="236"/>
      <c r="L141" s="130"/>
      <c r="M141" s="235"/>
      <c r="N141" s="236"/>
      <c r="O141" s="129"/>
      <c r="P141" s="246">
        <v>0</v>
      </c>
      <c r="Q141" s="247"/>
      <c r="R141" s="129"/>
      <c r="S141" s="243"/>
      <c r="T141" s="244"/>
      <c r="U141" s="244"/>
      <c r="V141" s="244"/>
      <c r="W141" s="245"/>
      <c r="X141" s="7"/>
      <c r="AX141" s="101"/>
      <c r="AY141" s="101"/>
      <c r="AZ141" s="102">
        <f t="shared" si="15"/>
        <v>0</v>
      </c>
      <c r="BA141" s="101">
        <f t="shared" si="16"/>
        <v>0</v>
      </c>
      <c r="BB141" s="103">
        <f t="shared" si="17"/>
        <v>0</v>
      </c>
      <c r="BC141" s="1">
        <f t="shared" si="18"/>
        <v>0</v>
      </c>
      <c r="BD141" s="1">
        <f t="shared" si="19"/>
        <v>0</v>
      </c>
      <c r="BE141" s="1">
        <f t="shared" si="20"/>
        <v>0</v>
      </c>
    </row>
    <row r="142" spans="2:57" ht="14.4" thickBot="1" x14ac:dyDescent="0.3">
      <c r="B142" s="4"/>
      <c r="C142" s="131"/>
      <c r="D142" s="132"/>
      <c r="E142" s="235"/>
      <c r="F142" s="250"/>
      <c r="G142" s="250"/>
      <c r="H142" s="236"/>
      <c r="I142" s="130"/>
      <c r="J142" s="235"/>
      <c r="K142" s="236"/>
      <c r="L142" s="130"/>
      <c r="M142" s="235"/>
      <c r="N142" s="236"/>
      <c r="O142" s="129"/>
      <c r="P142" s="246">
        <v>0</v>
      </c>
      <c r="Q142" s="247"/>
      <c r="R142" s="129"/>
      <c r="S142" s="243"/>
      <c r="T142" s="244"/>
      <c r="U142" s="244"/>
      <c r="V142" s="244"/>
      <c r="W142" s="245"/>
      <c r="X142" s="7"/>
      <c r="AX142" s="101"/>
      <c r="AY142" s="101"/>
      <c r="AZ142" s="102">
        <f t="shared" si="15"/>
        <v>0</v>
      </c>
      <c r="BA142" s="101">
        <f t="shared" si="16"/>
        <v>0</v>
      </c>
      <c r="BB142" s="103">
        <f t="shared" si="17"/>
        <v>0</v>
      </c>
      <c r="BC142" s="1">
        <f t="shared" si="18"/>
        <v>0</v>
      </c>
      <c r="BD142" s="1">
        <f t="shared" si="19"/>
        <v>0</v>
      </c>
      <c r="BE142" s="1">
        <f t="shared" si="20"/>
        <v>0</v>
      </c>
    </row>
    <row r="143" spans="2:57" ht="14.4" thickBot="1" x14ac:dyDescent="0.3">
      <c r="B143" s="4"/>
      <c r="C143" s="131"/>
      <c r="D143" s="132"/>
      <c r="E143" s="235"/>
      <c r="F143" s="250"/>
      <c r="G143" s="250"/>
      <c r="H143" s="236"/>
      <c r="I143" s="130"/>
      <c r="J143" s="235"/>
      <c r="K143" s="236"/>
      <c r="L143" s="130"/>
      <c r="M143" s="235"/>
      <c r="N143" s="236"/>
      <c r="O143" s="129"/>
      <c r="P143" s="246">
        <v>0</v>
      </c>
      <c r="Q143" s="247"/>
      <c r="R143" s="129"/>
      <c r="S143" s="243"/>
      <c r="T143" s="244"/>
      <c r="U143" s="244"/>
      <c r="V143" s="244"/>
      <c r="W143" s="245"/>
      <c r="X143" s="7"/>
      <c r="AX143" s="101"/>
      <c r="AY143" s="101"/>
      <c r="AZ143" s="102">
        <f t="shared" si="15"/>
        <v>0</v>
      </c>
      <c r="BA143" s="101">
        <f t="shared" si="16"/>
        <v>0</v>
      </c>
      <c r="BB143" s="103">
        <f t="shared" si="17"/>
        <v>0</v>
      </c>
      <c r="BC143" s="1">
        <f t="shared" si="18"/>
        <v>0</v>
      </c>
      <c r="BD143" s="1">
        <f t="shared" si="19"/>
        <v>0</v>
      </c>
      <c r="BE143" s="1">
        <f t="shared" si="20"/>
        <v>0</v>
      </c>
    </row>
    <row r="144" spans="2:57" ht="14.4" thickBot="1" x14ac:dyDescent="0.3">
      <c r="B144" s="4"/>
      <c r="C144" s="131"/>
      <c r="D144" s="132"/>
      <c r="E144" s="235"/>
      <c r="F144" s="250"/>
      <c r="G144" s="250"/>
      <c r="H144" s="236"/>
      <c r="I144" s="130"/>
      <c r="J144" s="235"/>
      <c r="K144" s="236"/>
      <c r="L144" s="130"/>
      <c r="M144" s="235"/>
      <c r="N144" s="236"/>
      <c r="O144" s="129"/>
      <c r="P144" s="246">
        <v>0</v>
      </c>
      <c r="Q144" s="247"/>
      <c r="R144" s="129"/>
      <c r="S144" s="243"/>
      <c r="T144" s="244"/>
      <c r="U144" s="244"/>
      <c r="V144" s="244"/>
      <c r="W144" s="245"/>
      <c r="X144" s="7"/>
      <c r="AX144" s="101"/>
      <c r="AY144" s="101"/>
      <c r="AZ144" s="102">
        <f t="shared" si="15"/>
        <v>0</v>
      </c>
      <c r="BA144" s="101">
        <f t="shared" si="16"/>
        <v>0</v>
      </c>
      <c r="BB144" s="103">
        <f t="shared" si="17"/>
        <v>0</v>
      </c>
      <c r="BC144" s="1">
        <f t="shared" si="18"/>
        <v>0</v>
      </c>
      <c r="BD144" s="1">
        <f t="shared" si="19"/>
        <v>0</v>
      </c>
      <c r="BE144" s="1">
        <f t="shared" si="20"/>
        <v>0</v>
      </c>
    </row>
    <row r="145" spans="2:57" ht="14.4" thickBot="1" x14ac:dyDescent="0.3">
      <c r="B145" s="4"/>
      <c r="C145" s="131"/>
      <c r="D145" s="132"/>
      <c r="E145" s="235"/>
      <c r="F145" s="250"/>
      <c r="G145" s="250"/>
      <c r="H145" s="236"/>
      <c r="I145" s="130"/>
      <c r="J145" s="235"/>
      <c r="K145" s="236"/>
      <c r="L145" s="130"/>
      <c r="M145" s="235"/>
      <c r="N145" s="236"/>
      <c r="O145" s="129"/>
      <c r="P145" s="246">
        <v>0</v>
      </c>
      <c r="Q145" s="247"/>
      <c r="R145" s="129"/>
      <c r="S145" s="243"/>
      <c r="T145" s="244"/>
      <c r="U145" s="244"/>
      <c r="V145" s="244"/>
      <c r="W145" s="245"/>
      <c r="X145" s="7"/>
      <c r="AX145" s="101"/>
      <c r="AY145" s="101"/>
      <c r="AZ145" s="102">
        <f t="shared" si="15"/>
        <v>0</v>
      </c>
      <c r="BA145" s="101">
        <f t="shared" si="16"/>
        <v>0</v>
      </c>
      <c r="BB145" s="103">
        <f t="shared" si="17"/>
        <v>0</v>
      </c>
      <c r="BC145" s="1">
        <f t="shared" si="18"/>
        <v>0</v>
      </c>
      <c r="BD145" s="1">
        <f t="shared" si="19"/>
        <v>0</v>
      </c>
      <c r="BE145" s="1">
        <f t="shared" si="20"/>
        <v>0</v>
      </c>
    </row>
    <row r="146" spans="2:57" ht="14.4" thickBot="1" x14ac:dyDescent="0.3">
      <c r="B146" s="4"/>
      <c r="C146" s="131"/>
      <c r="D146" s="132"/>
      <c r="E146" s="235"/>
      <c r="F146" s="250"/>
      <c r="G146" s="250"/>
      <c r="H146" s="236"/>
      <c r="I146" s="130"/>
      <c r="J146" s="235"/>
      <c r="K146" s="236"/>
      <c r="L146" s="130"/>
      <c r="M146" s="235"/>
      <c r="N146" s="236"/>
      <c r="O146" s="129"/>
      <c r="P146" s="246">
        <v>0</v>
      </c>
      <c r="Q146" s="247"/>
      <c r="R146" s="129"/>
      <c r="S146" s="243"/>
      <c r="T146" s="244"/>
      <c r="U146" s="244"/>
      <c r="V146" s="244"/>
      <c r="W146" s="245"/>
      <c r="X146" s="7"/>
      <c r="AX146" s="101"/>
      <c r="AY146" s="101"/>
      <c r="AZ146" s="102">
        <f t="shared" si="15"/>
        <v>0</v>
      </c>
      <c r="BA146" s="101">
        <f t="shared" si="16"/>
        <v>0</v>
      </c>
      <c r="BB146" s="103">
        <f t="shared" si="17"/>
        <v>0</v>
      </c>
      <c r="BC146" s="1">
        <f t="shared" si="18"/>
        <v>0</v>
      </c>
      <c r="BD146" s="1">
        <f t="shared" si="19"/>
        <v>0</v>
      </c>
      <c r="BE146" s="1">
        <f t="shared" si="20"/>
        <v>0</v>
      </c>
    </row>
    <row r="147" spans="2:57" ht="14.4" thickBot="1" x14ac:dyDescent="0.3">
      <c r="B147" s="4"/>
      <c r="C147" s="131"/>
      <c r="D147" s="132"/>
      <c r="E147" s="235"/>
      <c r="F147" s="250"/>
      <c r="G147" s="250"/>
      <c r="H147" s="236"/>
      <c r="I147" s="130"/>
      <c r="J147" s="235"/>
      <c r="K147" s="236"/>
      <c r="L147" s="130"/>
      <c r="M147" s="235"/>
      <c r="N147" s="236"/>
      <c r="O147" s="129"/>
      <c r="P147" s="246">
        <v>0</v>
      </c>
      <c r="Q147" s="247"/>
      <c r="R147" s="129"/>
      <c r="S147" s="243"/>
      <c r="T147" s="244"/>
      <c r="U147" s="244"/>
      <c r="V147" s="244"/>
      <c r="W147" s="245"/>
      <c r="X147" s="7"/>
      <c r="AX147" s="101"/>
      <c r="AY147" s="101"/>
      <c r="AZ147" s="102">
        <f t="shared" si="15"/>
        <v>0</v>
      </c>
      <c r="BA147" s="101">
        <f t="shared" si="16"/>
        <v>0</v>
      </c>
      <c r="BB147" s="103">
        <f t="shared" si="17"/>
        <v>0</v>
      </c>
      <c r="BC147" s="1">
        <f t="shared" si="18"/>
        <v>0</v>
      </c>
      <c r="BD147" s="1">
        <f t="shared" si="19"/>
        <v>0</v>
      </c>
      <c r="BE147" s="1">
        <f t="shared" si="20"/>
        <v>0</v>
      </c>
    </row>
    <row r="148" spans="2:57" ht="14.4" thickBot="1" x14ac:dyDescent="0.3">
      <c r="B148" s="4"/>
      <c r="C148" s="131"/>
      <c r="D148" s="132"/>
      <c r="E148" s="235"/>
      <c r="F148" s="250"/>
      <c r="G148" s="250"/>
      <c r="H148" s="236"/>
      <c r="I148" s="130"/>
      <c r="J148" s="235"/>
      <c r="K148" s="236"/>
      <c r="L148" s="130"/>
      <c r="M148" s="235"/>
      <c r="N148" s="236"/>
      <c r="O148" s="129"/>
      <c r="P148" s="246">
        <v>0</v>
      </c>
      <c r="Q148" s="247"/>
      <c r="R148" s="129"/>
      <c r="S148" s="243"/>
      <c r="T148" s="244"/>
      <c r="U148" s="244"/>
      <c r="V148" s="244"/>
      <c r="W148" s="245"/>
      <c r="X148" s="7"/>
      <c r="AX148" s="101"/>
      <c r="AY148" s="101"/>
      <c r="AZ148" s="102">
        <f t="shared" si="15"/>
        <v>0</v>
      </c>
      <c r="BA148" s="101">
        <f t="shared" si="16"/>
        <v>0</v>
      </c>
      <c r="BB148" s="103">
        <f t="shared" si="17"/>
        <v>0</v>
      </c>
      <c r="BC148" s="1">
        <f t="shared" si="18"/>
        <v>0</v>
      </c>
      <c r="BD148" s="1">
        <f t="shared" si="19"/>
        <v>0</v>
      </c>
      <c r="BE148" s="1">
        <f t="shared" si="20"/>
        <v>0</v>
      </c>
    </row>
    <row r="149" spans="2:57" ht="14.4" thickBot="1" x14ac:dyDescent="0.3">
      <c r="B149" s="4"/>
      <c r="C149" s="131"/>
      <c r="D149" s="132"/>
      <c r="E149" s="235"/>
      <c r="F149" s="250"/>
      <c r="G149" s="250"/>
      <c r="H149" s="236"/>
      <c r="I149" s="130"/>
      <c r="J149" s="235"/>
      <c r="K149" s="236"/>
      <c r="L149" s="130"/>
      <c r="M149" s="235"/>
      <c r="N149" s="236"/>
      <c r="O149" s="129"/>
      <c r="P149" s="246">
        <v>0</v>
      </c>
      <c r="Q149" s="247"/>
      <c r="R149" s="129"/>
      <c r="S149" s="243"/>
      <c r="T149" s="244"/>
      <c r="U149" s="244"/>
      <c r="V149" s="244"/>
      <c r="W149" s="245"/>
      <c r="X149" s="7"/>
      <c r="AX149" s="101"/>
      <c r="AY149" s="101"/>
      <c r="AZ149" s="102">
        <f t="shared" si="15"/>
        <v>0</v>
      </c>
      <c r="BA149" s="101">
        <f t="shared" si="16"/>
        <v>0</v>
      </c>
      <c r="BB149" s="103">
        <f t="shared" si="17"/>
        <v>0</v>
      </c>
      <c r="BC149" s="1">
        <f t="shared" si="18"/>
        <v>0</v>
      </c>
      <c r="BD149" s="1">
        <f t="shared" si="19"/>
        <v>0</v>
      </c>
      <c r="BE149" s="1">
        <f t="shared" si="20"/>
        <v>0</v>
      </c>
    </row>
    <row r="150" spans="2:57" ht="14.4" thickBot="1" x14ac:dyDescent="0.3">
      <c r="B150" s="4"/>
      <c r="C150" s="131"/>
      <c r="D150" s="132"/>
      <c r="E150" s="235"/>
      <c r="F150" s="250"/>
      <c r="G150" s="250"/>
      <c r="H150" s="236"/>
      <c r="I150" s="130"/>
      <c r="J150" s="235"/>
      <c r="K150" s="236"/>
      <c r="L150" s="130"/>
      <c r="M150" s="235"/>
      <c r="N150" s="236"/>
      <c r="O150" s="129"/>
      <c r="P150" s="246">
        <v>0</v>
      </c>
      <c r="Q150" s="247"/>
      <c r="R150" s="129"/>
      <c r="S150" s="243"/>
      <c r="T150" s="244"/>
      <c r="U150" s="244"/>
      <c r="V150" s="244"/>
      <c r="W150" s="245"/>
      <c r="X150" s="7"/>
      <c r="AX150" s="101"/>
      <c r="AY150" s="101"/>
      <c r="AZ150" s="102">
        <f t="shared" si="15"/>
        <v>0</v>
      </c>
      <c r="BA150" s="101">
        <f t="shared" si="16"/>
        <v>0</v>
      </c>
      <c r="BB150" s="103">
        <f t="shared" si="17"/>
        <v>0</v>
      </c>
      <c r="BC150" s="1">
        <f t="shared" si="18"/>
        <v>0</v>
      </c>
      <c r="BD150" s="1">
        <f t="shared" si="19"/>
        <v>0</v>
      </c>
      <c r="BE150" s="1">
        <f t="shared" si="20"/>
        <v>0</v>
      </c>
    </row>
    <row r="151" spans="2:57" ht="14.4" thickBot="1" x14ac:dyDescent="0.3">
      <c r="B151" s="4"/>
      <c r="C151" s="131"/>
      <c r="D151" s="132"/>
      <c r="E151" s="235"/>
      <c r="F151" s="250"/>
      <c r="G151" s="250"/>
      <c r="H151" s="236"/>
      <c r="I151" s="130"/>
      <c r="J151" s="235"/>
      <c r="K151" s="236"/>
      <c r="L151" s="130"/>
      <c r="M151" s="235"/>
      <c r="N151" s="236"/>
      <c r="O151" s="129"/>
      <c r="P151" s="246">
        <v>0</v>
      </c>
      <c r="Q151" s="247"/>
      <c r="R151" s="129"/>
      <c r="S151" s="243"/>
      <c r="T151" s="244"/>
      <c r="U151" s="244"/>
      <c r="V151" s="244"/>
      <c r="W151" s="245"/>
      <c r="X151" s="7"/>
      <c r="AX151" s="101"/>
      <c r="AY151" s="101"/>
      <c r="AZ151" s="102">
        <f t="shared" si="15"/>
        <v>0</v>
      </c>
      <c r="BA151" s="101">
        <f t="shared" si="16"/>
        <v>0</v>
      </c>
      <c r="BB151" s="103">
        <f t="shared" si="17"/>
        <v>0</v>
      </c>
      <c r="BC151" s="1">
        <f t="shared" si="18"/>
        <v>0</v>
      </c>
      <c r="BD151" s="1">
        <f t="shared" si="19"/>
        <v>0</v>
      </c>
      <c r="BE151" s="1">
        <f t="shared" si="20"/>
        <v>0</v>
      </c>
    </row>
    <row r="152" spans="2:57" ht="14.4" thickBot="1" x14ac:dyDescent="0.3">
      <c r="B152" s="4"/>
      <c r="C152" s="131"/>
      <c r="D152" s="132"/>
      <c r="E152" s="235"/>
      <c r="F152" s="250"/>
      <c r="G152" s="250"/>
      <c r="H152" s="236"/>
      <c r="I152" s="130"/>
      <c r="J152" s="235"/>
      <c r="K152" s="236"/>
      <c r="L152" s="130"/>
      <c r="M152" s="235"/>
      <c r="N152" s="236"/>
      <c r="O152" s="129"/>
      <c r="P152" s="246">
        <v>0</v>
      </c>
      <c r="Q152" s="247"/>
      <c r="R152" s="129"/>
      <c r="S152" s="243"/>
      <c r="T152" s="244"/>
      <c r="U152" s="244"/>
      <c r="V152" s="244"/>
      <c r="W152" s="245"/>
      <c r="X152" s="7"/>
      <c r="AX152" s="101"/>
      <c r="AY152" s="101"/>
      <c r="AZ152" s="102">
        <f t="shared" si="15"/>
        <v>0</v>
      </c>
      <c r="BA152" s="101">
        <f t="shared" si="16"/>
        <v>0</v>
      </c>
      <c r="BB152" s="103">
        <f t="shared" si="17"/>
        <v>0</v>
      </c>
      <c r="BC152" s="1">
        <f t="shared" si="18"/>
        <v>0</v>
      </c>
      <c r="BD152" s="1">
        <f t="shared" si="19"/>
        <v>0</v>
      </c>
      <c r="BE152" s="1">
        <f t="shared" si="20"/>
        <v>0</v>
      </c>
    </row>
    <row r="153" spans="2:57" ht="14.4" thickBot="1" x14ac:dyDescent="0.3">
      <c r="B153" s="4"/>
      <c r="C153" s="131"/>
      <c r="D153" s="132"/>
      <c r="E153" s="235"/>
      <c r="F153" s="250"/>
      <c r="G153" s="250"/>
      <c r="H153" s="236"/>
      <c r="I153" s="130"/>
      <c r="J153" s="235"/>
      <c r="K153" s="236"/>
      <c r="L153" s="130"/>
      <c r="M153" s="235"/>
      <c r="N153" s="236"/>
      <c r="O153" s="129"/>
      <c r="P153" s="246">
        <v>0</v>
      </c>
      <c r="Q153" s="247"/>
      <c r="R153" s="129"/>
      <c r="S153" s="243"/>
      <c r="T153" s="244"/>
      <c r="U153" s="244"/>
      <c r="V153" s="244"/>
      <c r="W153" s="245"/>
      <c r="X153" s="7"/>
      <c r="AX153" s="101"/>
      <c r="AY153" s="101"/>
      <c r="AZ153" s="102">
        <f t="shared" si="15"/>
        <v>0</v>
      </c>
      <c r="BA153" s="101">
        <f t="shared" si="16"/>
        <v>0</v>
      </c>
      <c r="BB153" s="103">
        <f t="shared" si="17"/>
        <v>0</v>
      </c>
      <c r="BC153" s="1">
        <f t="shared" si="18"/>
        <v>0</v>
      </c>
      <c r="BD153" s="1">
        <f t="shared" si="19"/>
        <v>0</v>
      </c>
      <c r="BE153" s="1">
        <f t="shared" si="20"/>
        <v>0</v>
      </c>
    </row>
    <row r="154" spans="2:57" ht="14.4" thickBot="1" x14ac:dyDescent="0.3">
      <c r="B154" s="4"/>
      <c r="C154" s="131"/>
      <c r="D154" s="132"/>
      <c r="E154" s="235"/>
      <c r="F154" s="250"/>
      <c r="G154" s="250"/>
      <c r="H154" s="236"/>
      <c r="I154" s="130"/>
      <c r="J154" s="235"/>
      <c r="K154" s="236"/>
      <c r="L154" s="130"/>
      <c r="M154" s="235"/>
      <c r="N154" s="236"/>
      <c r="O154" s="129"/>
      <c r="P154" s="246">
        <v>0</v>
      </c>
      <c r="Q154" s="247"/>
      <c r="R154" s="129"/>
      <c r="S154" s="243"/>
      <c r="T154" s="244"/>
      <c r="U154" s="244"/>
      <c r="V154" s="244"/>
      <c r="W154" s="245"/>
      <c r="X154" s="7"/>
      <c r="AX154" s="101"/>
      <c r="AY154" s="101"/>
      <c r="AZ154" s="102">
        <f t="shared" si="15"/>
        <v>0</v>
      </c>
      <c r="BA154" s="101">
        <f t="shared" si="16"/>
        <v>0</v>
      </c>
      <c r="BB154" s="103">
        <f t="shared" si="17"/>
        <v>0</v>
      </c>
      <c r="BC154" s="1">
        <f t="shared" si="18"/>
        <v>0</v>
      </c>
      <c r="BD154" s="1">
        <f t="shared" si="19"/>
        <v>0</v>
      </c>
      <c r="BE154" s="1">
        <f t="shared" si="20"/>
        <v>0</v>
      </c>
    </row>
    <row r="155" spans="2:57" ht="14.4" thickBot="1" x14ac:dyDescent="0.3">
      <c r="B155" s="4"/>
      <c r="C155" s="131"/>
      <c r="D155" s="132"/>
      <c r="E155" s="235"/>
      <c r="F155" s="250"/>
      <c r="G155" s="250"/>
      <c r="H155" s="236"/>
      <c r="I155" s="130"/>
      <c r="J155" s="235"/>
      <c r="K155" s="236"/>
      <c r="L155" s="130"/>
      <c r="M155" s="235"/>
      <c r="N155" s="236"/>
      <c r="O155" s="129"/>
      <c r="P155" s="246">
        <v>0</v>
      </c>
      <c r="Q155" s="247"/>
      <c r="R155" s="129"/>
      <c r="S155" s="243"/>
      <c r="T155" s="244"/>
      <c r="U155" s="244"/>
      <c r="V155" s="244"/>
      <c r="W155" s="245"/>
      <c r="X155" s="7"/>
      <c r="AX155" s="101"/>
      <c r="AY155" s="101"/>
      <c r="AZ155" s="102">
        <f t="shared" si="15"/>
        <v>0</v>
      </c>
      <c r="BA155" s="101">
        <f t="shared" si="16"/>
        <v>0</v>
      </c>
      <c r="BB155" s="103">
        <f t="shared" si="17"/>
        <v>0</v>
      </c>
      <c r="BC155" s="1">
        <f t="shared" si="18"/>
        <v>0</v>
      </c>
      <c r="BD155" s="1">
        <f t="shared" si="19"/>
        <v>0</v>
      </c>
      <c r="BE155" s="1">
        <f t="shared" si="20"/>
        <v>0</v>
      </c>
    </row>
    <row r="156" spans="2:57" ht="14.4" thickBot="1" x14ac:dyDescent="0.3">
      <c r="B156" s="4"/>
      <c r="C156" s="131"/>
      <c r="D156" s="132"/>
      <c r="E156" s="235"/>
      <c r="F156" s="250"/>
      <c r="G156" s="250"/>
      <c r="H156" s="236"/>
      <c r="I156" s="130"/>
      <c r="J156" s="235"/>
      <c r="K156" s="236"/>
      <c r="L156" s="130"/>
      <c r="M156" s="235"/>
      <c r="N156" s="236"/>
      <c r="O156" s="129"/>
      <c r="P156" s="246">
        <v>0</v>
      </c>
      <c r="Q156" s="247"/>
      <c r="R156" s="129"/>
      <c r="S156" s="243"/>
      <c r="T156" s="244"/>
      <c r="U156" s="244"/>
      <c r="V156" s="244"/>
      <c r="W156" s="245"/>
      <c r="X156" s="7"/>
      <c r="AX156" s="101"/>
      <c r="AY156" s="101"/>
      <c r="AZ156" s="102">
        <f t="shared" si="15"/>
        <v>0</v>
      </c>
      <c r="BA156" s="101">
        <f t="shared" si="16"/>
        <v>0</v>
      </c>
      <c r="BB156" s="103">
        <f t="shared" si="17"/>
        <v>0</v>
      </c>
      <c r="BC156" s="1">
        <f t="shared" si="18"/>
        <v>0</v>
      </c>
      <c r="BD156" s="1">
        <f t="shared" si="19"/>
        <v>0</v>
      </c>
      <c r="BE156" s="1">
        <f t="shared" si="20"/>
        <v>0</v>
      </c>
    </row>
    <row r="157" spans="2:57" ht="14.4" thickBot="1" x14ac:dyDescent="0.3">
      <c r="B157" s="4"/>
      <c r="C157" s="131"/>
      <c r="D157" s="132"/>
      <c r="E157" s="235"/>
      <c r="F157" s="250"/>
      <c r="G157" s="250"/>
      <c r="H157" s="236"/>
      <c r="I157" s="130"/>
      <c r="J157" s="235"/>
      <c r="K157" s="236"/>
      <c r="L157" s="130"/>
      <c r="M157" s="235"/>
      <c r="N157" s="236"/>
      <c r="O157" s="129"/>
      <c r="P157" s="246">
        <v>0</v>
      </c>
      <c r="Q157" s="247"/>
      <c r="R157" s="129"/>
      <c r="S157" s="243"/>
      <c r="T157" s="244"/>
      <c r="U157" s="244"/>
      <c r="V157" s="244"/>
      <c r="W157" s="245"/>
      <c r="X157" s="7"/>
      <c r="AX157" s="101"/>
      <c r="AY157" s="101"/>
      <c r="AZ157" s="102">
        <f t="shared" si="15"/>
        <v>0</v>
      </c>
      <c r="BA157" s="101">
        <f t="shared" si="16"/>
        <v>0</v>
      </c>
      <c r="BB157" s="103">
        <f t="shared" si="17"/>
        <v>0</v>
      </c>
      <c r="BC157" s="1">
        <f t="shared" si="18"/>
        <v>0</v>
      </c>
      <c r="BD157" s="1">
        <f t="shared" si="19"/>
        <v>0</v>
      </c>
      <c r="BE157" s="1">
        <f t="shared" si="20"/>
        <v>0</v>
      </c>
    </row>
    <row r="158" spans="2:57" ht="14.4" thickBot="1" x14ac:dyDescent="0.3">
      <c r="B158" s="4"/>
      <c r="C158" s="131"/>
      <c r="D158" s="132"/>
      <c r="E158" s="235"/>
      <c r="F158" s="250"/>
      <c r="G158" s="250"/>
      <c r="H158" s="236"/>
      <c r="I158" s="130"/>
      <c r="J158" s="235"/>
      <c r="K158" s="236"/>
      <c r="L158" s="130"/>
      <c r="M158" s="235"/>
      <c r="N158" s="236"/>
      <c r="O158" s="129"/>
      <c r="P158" s="246">
        <v>0</v>
      </c>
      <c r="Q158" s="247"/>
      <c r="R158" s="129"/>
      <c r="S158" s="243"/>
      <c r="T158" s="244"/>
      <c r="U158" s="244"/>
      <c r="V158" s="244"/>
      <c r="W158" s="245"/>
      <c r="X158" s="7"/>
      <c r="AX158" s="101"/>
      <c r="AY158" s="101"/>
      <c r="AZ158" s="102">
        <f t="shared" si="15"/>
        <v>0</v>
      </c>
      <c r="BA158" s="101">
        <f t="shared" si="16"/>
        <v>0</v>
      </c>
      <c r="BB158" s="103">
        <f t="shared" si="17"/>
        <v>0</v>
      </c>
      <c r="BC158" s="1">
        <f t="shared" si="18"/>
        <v>0</v>
      </c>
      <c r="BD158" s="1">
        <f t="shared" si="19"/>
        <v>0</v>
      </c>
      <c r="BE158" s="1">
        <f t="shared" si="20"/>
        <v>0</v>
      </c>
    </row>
    <row r="159" spans="2:57" ht="14.4" thickBot="1" x14ac:dyDescent="0.3">
      <c r="B159" s="4"/>
      <c r="C159" s="131"/>
      <c r="D159" s="132"/>
      <c r="E159" s="235"/>
      <c r="F159" s="250"/>
      <c r="G159" s="250"/>
      <c r="H159" s="236"/>
      <c r="I159" s="130"/>
      <c r="J159" s="235"/>
      <c r="K159" s="236"/>
      <c r="L159" s="130"/>
      <c r="M159" s="235"/>
      <c r="N159" s="236"/>
      <c r="O159" s="129"/>
      <c r="P159" s="246">
        <v>0</v>
      </c>
      <c r="Q159" s="247"/>
      <c r="R159" s="129"/>
      <c r="S159" s="243"/>
      <c r="T159" s="244"/>
      <c r="U159" s="244"/>
      <c r="V159" s="244"/>
      <c r="W159" s="245"/>
      <c r="X159" s="7"/>
      <c r="AX159" s="101"/>
      <c r="AY159" s="101"/>
      <c r="AZ159" s="102">
        <f t="shared" si="15"/>
        <v>0</v>
      </c>
      <c r="BA159" s="101">
        <f t="shared" si="16"/>
        <v>0</v>
      </c>
      <c r="BB159" s="103">
        <f t="shared" si="17"/>
        <v>0</v>
      </c>
      <c r="BC159" s="1">
        <f t="shared" si="18"/>
        <v>0</v>
      </c>
      <c r="BD159" s="1">
        <f t="shared" si="19"/>
        <v>0</v>
      </c>
      <c r="BE159" s="1">
        <f t="shared" si="20"/>
        <v>0</v>
      </c>
    </row>
    <row r="160" spans="2:57" ht="14.4" thickBot="1" x14ac:dyDescent="0.3">
      <c r="B160" s="4"/>
      <c r="C160" s="131"/>
      <c r="D160" s="132"/>
      <c r="E160" s="235"/>
      <c r="F160" s="250"/>
      <c r="G160" s="250"/>
      <c r="H160" s="236"/>
      <c r="I160" s="130"/>
      <c r="J160" s="235"/>
      <c r="K160" s="236"/>
      <c r="L160" s="130"/>
      <c r="M160" s="235"/>
      <c r="N160" s="236"/>
      <c r="O160" s="129"/>
      <c r="P160" s="246">
        <v>0</v>
      </c>
      <c r="Q160" s="247"/>
      <c r="R160" s="129"/>
      <c r="S160" s="243"/>
      <c r="T160" s="244"/>
      <c r="U160" s="244"/>
      <c r="V160" s="244"/>
      <c r="W160" s="245"/>
      <c r="X160" s="7"/>
      <c r="AX160" s="101"/>
      <c r="AY160" s="101"/>
      <c r="AZ160" s="102">
        <f t="shared" si="15"/>
        <v>0</v>
      </c>
      <c r="BA160" s="101">
        <f t="shared" si="16"/>
        <v>0</v>
      </c>
      <c r="BB160" s="103">
        <f t="shared" si="17"/>
        <v>0</v>
      </c>
      <c r="BC160" s="1">
        <f t="shared" si="18"/>
        <v>0</v>
      </c>
      <c r="BD160" s="1">
        <f t="shared" si="19"/>
        <v>0</v>
      </c>
      <c r="BE160" s="1">
        <f t="shared" si="20"/>
        <v>0</v>
      </c>
    </row>
    <row r="161" spans="2:57" ht="14.4" thickBot="1" x14ac:dyDescent="0.3">
      <c r="B161" s="4"/>
      <c r="C161" s="131"/>
      <c r="D161" s="132"/>
      <c r="E161" s="235"/>
      <c r="F161" s="250"/>
      <c r="G161" s="250"/>
      <c r="H161" s="236"/>
      <c r="I161" s="130"/>
      <c r="J161" s="235"/>
      <c r="K161" s="236"/>
      <c r="L161" s="130"/>
      <c r="M161" s="235"/>
      <c r="N161" s="236"/>
      <c r="O161" s="129"/>
      <c r="P161" s="246">
        <v>0</v>
      </c>
      <c r="Q161" s="247"/>
      <c r="R161" s="129"/>
      <c r="S161" s="243"/>
      <c r="T161" s="244"/>
      <c r="U161" s="244"/>
      <c r="V161" s="244"/>
      <c r="W161" s="245"/>
      <c r="X161" s="7"/>
      <c r="AX161" s="101"/>
      <c r="AY161" s="101"/>
      <c r="AZ161" s="102">
        <f t="shared" si="15"/>
        <v>0</v>
      </c>
      <c r="BA161" s="101">
        <f t="shared" si="16"/>
        <v>0</v>
      </c>
      <c r="BB161" s="103">
        <f t="shared" si="17"/>
        <v>0</v>
      </c>
      <c r="BC161" s="1">
        <f t="shared" si="18"/>
        <v>0</v>
      </c>
      <c r="BD161" s="1">
        <f t="shared" si="19"/>
        <v>0</v>
      </c>
      <c r="BE161" s="1">
        <f t="shared" si="20"/>
        <v>0</v>
      </c>
    </row>
    <row r="162" spans="2:57" ht="14.4" thickBot="1" x14ac:dyDescent="0.3">
      <c r="B162" s="4"/>
      <c r="C162" s="131"/>
      <c r="D162" s="132"/>
      <c r="E162" s="235"/>
      <c r="F162" s="250"/>
      <c r="G162" s="250"/>
      <c r="H162" s="236"/>
      <c r="I162" s="130"/>
      <c r="J162" s="235"/>
      <c r="K162" s="236"/>
      <c r="L162" s="130"/>
      <c r="M162" s="235"/>
      <c r="N162" s="236"/>
      <c r="O162" s="129"/>
      <c r="P162" s="246">
        <v>0</v>
      </c>
      <c r="Q162" s="247"/>
      <c r="R162" s="129"/>
      <c r="S162" s="243"/>
      <c r="T162" s="244"/>
      <c r="U162" s="244"/>
      <c r="V162" s="244"/>
      <c r="W162" s="245"/>
      <c r="X162" s="7"/>
      <c r="AX162" s="101"/>
      <c r="AY162" s="101"/>
      <c r="AZ162" s="102">
        <f t="shared" si="15"/>
        <v>0</v>
      </c>
      <c r="BA162" s="101">
        <f t="shared" si="16"/>
        <v>0</v>
      </c>
      <c r="BB162" s="103">
        <f t="shared" si="17"/>
        <v>0</v>
      </c>
      <c r="BC162" s="1">
        <f t="shared" si="18"/>
        <v>0</v>
      </c>
      <c r="BD162" s="1">
        <f t="shared" si="19"/>
        <v>0</v>
      </c>
      <c r="BE162" s="1">
        <f t="shared" si="20"/>
        <v>0</v>
      </c>
    </row>
    <row r="163" spans="2:57" ht="14.4" thickBot="1" x14ac:dyDescent="0.3">
      <c r="B163" s="4"/>
      <c r="C163" s="131"/>
      <c r="D163" s="132"/>
      <c r="E163" s="235"/>
      <c r="F163" s="250"/>
      <c r="G163" s="250"/>
      <c r="H163" s="236"/>
      <c r="I163" s="130"/>
      <c r="J163" s="235"/>
      <c r="K163" s="236"/>
      <c r="L163" s="130"/>
      <c r="M163" s="235"/>
      <c r="N163" s="236"/>
      <c r="O163" s="129"/>
      <c r="P163" s="246">
        <v>0</v>
      </c>
      <c r="Q163" s="247"/>
      <c r="R163" s="129"/>
      <c r="S163" s="243"/>
      <c r="T163" s="244"/>
      <c r="U163" s="244"/>
      <c r="V163" s="244"/>
      <c r="W163" s="245"/>
      <c r="X163" s="7"/>
      <c r="AX163" s="101"/>
      <c r="AY163" s="101"/>
      <c r="AZ163" s="102">
        <f t="shared" si="15"/>
        <v>0</v>
      </c>
      <c r="BA163" s="101">
        <f t="shared" si="16"/>
        <v>0</v>
      </c>
      <c r="BB163" s="103">
        <f t="shared" si="17"/>
        <v>0</v>
      </c>
      <c r="BC163" s="1">
        <f t="shared" si="18"/>
        <v>0</v>
      </c>
      <c r="BD163" s="1">
        <f t="shared" si="19"/>
        <v>0</v>
      </c>
      <c r="BE163" s="1">
        <f t="shared" si="20"/>
        <v>0</v>
      </c>
    </row>
    <row r="164" spans="2:57" ht="14.4" thickBot="1" x14ac:dyDescent="0.3">
      <c r="B164" s="4"/>
      <c r="C164" s="131"/>
      <c r="D164" s="132"/>
      <c r="E164" s="235"/>
      <c r="F164" s="250"/>
      <c r="G164" s="250"/>
      <c r="H164" s="236"/>
      <c r="I164" s="130"/>
      <c r="J164" s="235"/>
      <c r="K164" s="236"/>
      <c r="L164" s="130"/>
      <c r="M164" s="235"/>
      <c r="N164" s="236"/>
      <c r="O164" s="129"/>
      <c r="P164" s="246">
        <v>0</v>
      </c>
      <c r="Q164" s="247"/>
      <c r="R164" s="129"/>
      <c r="S164" s="243"/>
      <c r="T164" s="244"/>
      <c r="U164" s="244"/>
      <c r="V164" s="244"/>
      <c r="W164" s="245"/>
      <c r="X164" s="7"/>
      <c r="AX164" s="101"/>
      <c r="AY164" s="101"/>
      <c r="AZ164" s="102">
        <f t="shared" si="15"/>
        <v>0</v>
      </c>
      <c r="BA164" s="101">
        <f t="shared" si="16"/>
        <v>0</v>
      </c>
      <c r="BB164" s="103">
        <f t="shared" si="17"/>
        <v>0</v>
      </c>
      <c r="BC164" s="1">
        <f t="shared" si="18"/>
        <v>0</v>
      </c>
      <c r="BD164" s="1">
        <f t="shared" si="19"/>
        <v>0</v>
      </c>
      <c r="BE164" s="1">
        <f t="shared" si="20"/>
        <v>0</v>
      </c>
    </row>
    <row r="165" spans="2:57" ht="14.4" thickBot="1" x14ac:dyDescent="0.3">
      <c r="B165" s="4"/>
      <c r="C165" s="131"/>
      <c r="D165" s="132"/>
      <c r="E165" s="235"/>
      <c r="F165" s="250"/>
      <c r="G165" s="250"/>
      <c r="H165" s="236"/>
      <c r="I165" s="130"/>
      <c r="J165" s="235"/>
      <c r="K165" s="236"/>
      <c r="L165" s="130"/>
      <c r="M165" s="235"/>
      <c r="N165" s="236"/>
      <c r="O165" s="129"/>
      <c r="P165" s="246">
        <v>0</v>
      </c>
      <c r="Q165" s="247"/>
      <c r="R165" s="129"/>
      <c r="S165" s="243"/>
      <c r="T165" s="244"/>
      <c r="U165" s="244"/>
      <c r="V165" s="244"/>
      <c r="W165" s="245"/>
      <c r="X165" s="7"/>
      <c r="AX165" s="101"/>
      <c r="AY165" s="101"/>
      <c r="AZ165" s="102">
        <f t="shared" si="15"/>
        <v>0</v>
      </c>
      <c r="BA165" s="101">
        <f t="shared" si="16"/>
        <v>0</v>
      </c>
      <c r="BB165" s="103">
        <f t="shared" si="17"/>
        <v>0</v>
      </c>
      <c r="BC165" s="1">
        <f t="shared" si="18"/>
        <v>0</v>
      </c>
      <c r="BD165" s="1">
        <f t="shared" si="19"/>
        <v>0</v>
      </c>
      <c r="BE165" s="1">
        <f t="shared" si="20"/>
        <v>0</v>
      </c>
    </row>
    <row r="166" spans="2:57" ht="14.4" thickBot="1" x14ac:dyDescent="0.3">
      <c r="B166" s="4"/>
      <c r="C166" s="131"/>
      <c r="D166" s="132"/>
      <c r="E166" s="235"/>
      <c r="F166" s="250"/>
      <c r="G166" s="250"/>
      <c r="H166" s="236"/>
      <c r="I166" s="130"/>
      <c r="J166" s="235"/>
      <c r="K166" s="236"/>
      <c r="L166" s="130"/>
      <c r="M166" s="235"/>
      <c r="N166" s="236"/>
      <c r="O166" s="129"/>
      <c r="P166" s="246">
        <v>0</v>
      </c>
      <c r="Q166" s="247"/>
      <c r="R166" s="129"/>
      <c r="S166" s="243"/>
      <c r="T166" s="244"/>
      <c r="U166" s="244"/>
      <c r="V166" s="244"/>
      <c r="W166" s="245"/>
      <c r="X166" s="7"/>
      <c r="AX166" s="101"/>
      <c r="AY166" s="101"/>
      <c r="AZ166" s="102">
        <f t="shared" si="15"/>
        <v>0</v>
      </c>
      <c r="BA166" s="101">
        <f t="shared" si="16"/>
        <v>0</v>
      </c>
      <c r="BB166" s="103">
        <f t="shared" si="17"/>
        <v>0</v>
      </c>
      <c r="BC166" s="1">
        <f t="shared" si="18"/>
        <v>0</v>
      </c>
      <c r="BD166" s="1">
        <f t="shared" si="19"/>
        <v>0</v>
      </c>
      <c r="BE166" s="1">
        <f t="shared" si="20"/>
        <v>0</v>
      </c>
    </row>
    <row r="167" spans="2:57" ht="14.4" thickBot="1" x14ac:dyDescent="0.3">
      <c r="B167" s="4"/>
      <c r="C167" s="131"/>
      <c r="D167" s="132"/>
      <c r="E167" s="235"/>
      <c r="F167" s="250"/>
      <c r="G167" s="250"/>
      <c r="H167" s="236"/>
      <c r="I167" s="130"/>
      <c r="J167" s="235"/>
      <c r="K167" s="236"/>
      <c r="L167" s="130"/>
      <c r="M167" s="235"/>
      <c r="N167" s="236"/>
      <c r="O167" s="129"/>
      <c r="P167" s="246">
        <v>0</v>
      </c>
      <c r="Q167" s="247"/>
      <c r="R167" s="129"/>
      <c r="S167" s="243"/>
      <c r="T167" s="244"/>
      <c r="U167" s="244"/>
      <c r="V167" s="244"/>
      <c r="W167" s="245"/>
      <c r="X167" s="7"/>
      <c r="AX167" s="101"/>
      <c r="AY167" s="101"/>
      <c r="AZ167" s="102">
        <f t="shared" si="15"/>
        <v>0</v>
      </c>
      <c r="BA167" s="101">
        <f t="shared" si="16"/>
        <v>0</v>
      </c>
      <c r="BB167" s="103">
        <f t="shared" si="17"/>
        <v>0</v>
      </c>
      <c r="BC167" s="1">
        <f t="shared" si="18"/>
        <v>0</v>
      </c>
      <c r="BD167" s="1">
        <f t="shared" si="19"/>
        <v>0</v>
      </c>
      <c r="BE167" s="1">
        <f t="shared" si="20"/>
        <v>0</v>
      </c>
    </row>
    <row r="168" spans="2:57" ht="14.4" thickBot="1" x14ac:dyDescent="0.3">
      <c r="B168" s="4"/>
      <c r="C168" s="131"/>
      <c r="D168" s="132"/>
      <c r="E168" s="235"/>
      <c r="F168" s="250"/>
      <c r="G168" s="250"/>
      <c r="H168" s="236"/>
      <c r="I168" s="130"/>
      <c r="J168" s="235"/>
      <c r="K168" s="236"/>
      <c r="L168" s="130"/>
      <c r="M168" s="235"/>
      <c r="N168" s="236"/>
      <c r="O168" s="129"/>
      <c r="P168" s="246">
        <v>0</v>
      </c>
      <c r="Q168" s="247"/>
      <c r="R168" s="129"/>
      <c r="S168" s="243"/>
      <c r="T168" s="244"/>
      <c r="U168" s="244"/>
      <c r="V168" s="244"/>
      <c r="W168" s="245"/>
      <c r="X168" s="7"/>
      <c r="AX168" s="101"/>
      <c r="AY168" s="101"/>
      <c r="AZ168" s="102">
        <f t="shared" si="15"/>
        <v>0</v>
      </c>
      <c r="BA168" s="101">
        <f t="shared" si="16"/>
        <v>0</v>
      </c>
      <c r="BB168" s="103">
        <f t="shared" si="17"/>
        <v>0</v>
      </c>
      <c r="BC168" s="1">
        <f t="shared" si="18"/>
        <v>0</v>
      </c>
      <c r="BD168" s="1">
        <f t="shared" si="19"/>
        <v>0</v>
      </c>
      <c r="BE168" s="1">
        <f t="shared" si="20"/>
        <v>0</v>
      </c>
    </row>
    <row r="169" spans="2:57" ht="14.4" thickBot="1" x14ac:dyDescent="0.3">
      <c r="B169" s="4"/>
      <c r="C169" s="131"/>
      <c r="D169" s="132"/>
      <c r="E169" s="235"/>
      <c r="F169" s="250"/>
      <c r="G169" s="250"/>
      <c r="H169" s="236"/>
      <c r="I169" s="130"/>
      <c r="J169" s="235"/>
      <c r="K169" s="236"/>
      <c r="L169" s="130"/>
      <c r="M169" s="235"/>
      <c r="N169" s="236"/>
      <c r="O169" s="129"/>
      <c r="P169" s="246">
        <v>0</v>
      </c>
      <c r="Q169" s="247"/>
      <c r="R169" s="129"/>
      <c r="S169" s="243"/>
      <c r="T169" s="244"/>
      <c r="U169" s="244"/>
      <c r="V169" s="244"/>
      <c r="W169" s="245"/>
      <c r="X169" s="7"/>
      <c r="AX169" s="101"/>
      <c r="AY169" s="101"/>
      <c r="AZ169" s="102">
        <f t="shared" si="15"/>
        <v>0</v>
      </c>
      <c r="BA169" s="101">
        <f t="shared" si="16"/>
        <v>0</v>
      </c>
      <c r="BB169" s="103">
        <f t="shared" si="17"/>
        <v>0</v>
      </c>
      <c r="BC169" s="1">
        <f t="shared" si="18"/>
        <v>0</v>
      </c>
      <c r="BD169" s="1">
        <f t="shared" si="19"/>
        <v>0</v>
      </c>
      <c r="BE169" s="1">
        <f t="shared" si="20"/>
        <v>0</v>
      </c>
    </row>
    <row r="170" spans="2:57" ht="14.4" thickBot="1" x14ac:dyDescent="0.3">
      <c r="B170" s="4"/>
      <c r="C170" s="131"/>
      <c r="D170" s="132"/>
      <c r="E170" s="235"/>
      <c r="F170" s="250"/>
      <c r="G170" s="250"/>
      <c r="H170" s="236"/>
      <c r="I170" s="130"/>
      <c r="J170" s="235"/>
      <c r="K170" s="236"/>
      <c r="L170" s="130"/>
      <c r="M170" s="235"/>
      <c r="N170" s="236"/>
      <c r="O170" s="129"/>
      <c r="P170" s="246">
        <v>0</v>
      </c>
      <c r="Q170" s="247"/>
      <c r="R170" s="129"/>
      <c r="S170" s="243"/>
      <c r="T170" s="244"/>
      <c r="U170" s="244"/>
      <c r="V170" s="244"/>
      <c r="W170" s="245"/>
      <c r="X170" s="7"/>
      <c r="AX170" s="101"/>
      <c r="AY170" s="101"/>
      <c r="AZ170" s="102">
        <f t="shared" si="15"/>
        <v>0</v>
      </c>
      <c r="BA170" s="101">
        <f t="shared" si="16"/>
        <v>0</v>
      </c>
      <c r="BB170" s="103">
        <f t="shared" si="17"/>
        <v>0</v>
      </c>
      <c r="BC170" s="1">
        <f t="shared" si="18"/>
        <v>0</v>
      </c>
      <c r="BD170" s="1">
        <f t="shared" si="19"/>
        <v>0</v>
      </c>
      <c r="BE170" s="1">
        <f t="shared" si="20"/>
        <v>0</v>
      </c>
    </row>
    <row r="171" spans="2:57" ht="14.4" thickBot="1" x14ac:dyDescent="0.3">
      <c r="B171" s="4"/>
      <c r="C171" s="131"/>
      <c r="D171" s="132"/>
      <c r="E171" s="235"/>
      <c r="F171" s="250"/>
      <c r="G171" s="250"/>
      <c r="H171" s="236"/>
      <c r="I171" s="130"/>
      <c r="J171" s="235"/>
      <c r="K171" s="236"/>
      <c r="L171" s="130"/>
      <c r="M171" s="235"/>
      <c r="N171" s="236"/>
      <c r="O171" s="129"/>
      <c r="P171" s="246">
        <v>0</v>
      </c>
      <c r="Q171" s="247"/>
      <c r="R171" s="129"/>
      <c r="S171" s="243"/>
      <c r="T171" s="244"/>
      <c r="U171" s="244"/>
      <c r="V171" s="244"/>
      <c r="W171" s="245"/>
      <c r="X171" s="7"/>
      <c r="AX171" s="101"/>
      <c r="AY171" s="101"/>
      <c r="AZ171" s="102">
        <f t="shared" si="15"/>
        <v>0</v>
      </c>
      <c r="BA171" s="101">
        <f t="shared" si="16"/>
        <v>0</v>
      </c>
      <c r="BB171" s="103">
        <f t="shared" si="17"/>
        <v>0</v>
      </c>
      <c r="BC171" s="1">
        <f t="shared" si="18"/>
        <v>0</v>
      </c>
      <c r="BD171" s="1">
        <f t="shared" si="19"/>
        <v>0</v>
      </c>
      <c r="BE171" s="1">
        <f t="shared" si="20"/>
        <v>0</v>
      </c>
    </row>
    <row r="172" spans="2:57" ht="14.4" thickBot="1" x14ac:dyDescent="0.3">
      <c r="B172" s="4"/>
      <c r="C172" s="131"/>
      <c r="D172" s="132"/>
      <c r="E172" s="235"/>
      <c r="F172" s="250"/>
      <c r="G172" s="250"/>
      <c r="H172" s="236"/>
      <c r="I172" s="130"/>
      <c r="J172" s="235"/>
      <c r="K172" s="236"/>
      <c r="L172" s="130"/>
      <c r="M172" s="235"/>
      <c r="N172" s="236"/>
      <c r="O172" s="129"/>
      <c r="P172" s="246">
        <v>0</v>
      </c>
      <c r="Q172" s="247"/>
      <c r="R172" s="129"/>
      <c r="S172" s="243"/>
      <c r="T172" s="244"/>
      <c r="U172" s="244"/>
      <c r="V172" s="244"/>
      <c r="W172" s="245"/>
      <c r="X172" s="7"/>
      <c r="AX172" s="101"/>
      <c r="AY172" s="101"/>
      <c r="AZ172" s="102">
        <f t="shared" si="15"/>
        <v>0</v>
      </c>
      <c r="BA172" s="101">
        <f t="shared" si="16"/>
        <v>0</v>
      </c>
      <c r="BB172" s="103">
        <f t="shared" si="17"/>
        <v>0</v>
      </c>
      <c r="BC172" s="1">
        <f t="shared" si="18"/>
        <v>0</v>
      </c>
      <c r="BD172" s="1">
        <f t="shared" si="19"/>
        <v>0</v>
      </c>
      <c r="BE172" s="1">
        <f t="shared" si="20"/>
        <v>0</v>
      </c>
    </row>
    <row r="173" spans="2:57" ht="14.4" thickBot="1" x14ac:dyDescent="0.3">
      <c r="B173" s="4"/>
      <c r="C173" s="131"/>
      <c r="D173" s="132"/>
      <c r="E173" s="235"/>
      <c r="F173" s="250"/>
      <c r="G173" s="250"/>
      <c r="H173" s="236"/>
      <c r="I173" s="130"/>
      <c r="J173" s="235"/>
      <c r="K173" s="236"/>
      <c r="L173" s="130"/>
      <c r="M173" s="235"/>
      <c r="N173" s="236"/>
      <c r="O173" s="129"/>
      <c r="P173" s="246">
        <v>0</v>
      </c>
      <c r="Q173" s="247"/>
      <c r="R173" s="129"/>
      <c r="S173" s="243"/>
      <c r="T173" s="244"/>
      <c r="U173" s="244"/>
      <c r="V173" s="244"/>
      <c r="W173" s="245"/>
      <c r="X173" s="7"/>
      <c r="AX173" s="101"/>
      <c r="AY173" s="101"/>
      <c r="AZ173" s="102">
        <f t="shared" si="15"/>
        <v>0</v>
      </c>
      <c r="BA173" s="101">
        <f t="shared" si="16"/>
        <v>0</v>
      </c>
      <c r="BB173" s="103">
        <f t="shared" si="17"/>
        <v>0</v>
      </c>
      <c r="BC173" s="1">
        <f t="shared" si="18"/>
        <v>0</v>
      </c>
      <c r="BD173" s="1">
        <f t="shared" si="19"/>
        <v>0</v>
      </c>
      <c r="BE173" s="1">
        <f t="shared" si="20"/>
        <v>0</v>
      </c>
    </row>
    <row r="174" spans="2:57" ht="14.4" thickBot="1" x14ac:dyDescent="0.3">
      <c r="B174" s="4"/>
      <c r="C174" s="131"/>
      <c r="D174" s="132"/>
      <c r="E174" s="235"/>
      <c r="F174" s="250"/>
      <c r="G174" s="250"/>
      <c r="H174" s="236"/>
      <c r="I174" s="130"/>
      <c r="J174" s="235"/>
      <c r="K174" s="236"/>
      <c r="L174" s="130"/>
      <c r="M174" s="235"/>
      <c r="N174" s="236"/>
      <c r="O174" s="129"/>
      <c r="P174" s="246">
        <v>0</v>
      </c>
      <c r="Q174" s="247"/>
      <c r="R174" s="129"/>
      <c r="S174" s="243"/>
      <c r="T174" s="244"/>
      <c r="U174" s="244"/>
      <c r="V174" s="244"/>
      <c r="W174" s="245"/>
      <c r="X174" s="7"/>
      <c r="AX174" s="101"/>
      <c r="AY174" s="101"/>
      <c r="AZ174" s="102">
        <f t="shared" si="15"/>
        <v>0</v>
      </c>
      <c r="BA174" s="101">
        <f t="shared" si="16"/>
        <v>0</v>
      </c>
      <c r="BB174" s="103">
        <f t="shared" si="17"/>
        <v>0</v>
      </c>
      <c r="BC174" s="1">
        <f t="shared" si="18"/>
        <v>0</v>
      </c>
      <c r="BD174" s="1">
        <f t="shared" si="19"/>
        <v>0</v>
      </c>
      <c r="BE174" s="1">
        <f t="shared" si="20"/>
        <v>0</v>
      </c>
    </row>
    <row r="175" spans="2:57" ht="14.4" thickBot="1" x14ac:dyDescent="0.3">
      <c r="B175" s="4"/>
      <c r="C175" s="131"/>
      <c r="D175" s="132"/>
      <c r="E175" s="235"/>
      <c r="F175" s="250"/>
      <c r="G175" s="250"/>
      <c r="H175" s="236"/>
      <c r="I175" s="130"/>
      <c r="J175" s="235"/>
      <c r="K175" s="236"/>
      <c r="L175" s="130"/>
      <c r="M175" s="235"/>
      <c r="N175" s="236"/>
      <c r="O175" s="129"/>
      <c r="P175" s="246">
        <v>0</v>
      </c>
      <c r="Q175" s="247"/>
      <c r="R175" s="129"/>
      <c r="S175" s="243"/>
      <c r="T175" s="244"/>
      <c r="U175" s="244"/>
      <c r="V175" s="244"/>
      <c r="W175" s="245"/>
      <c r="X175" s="7"/>
      <c r="AX175" s="101"/>
      <c r="AY175" s="101"/>
      <c r="AZ175" s="102">
        <f t="shared" si="15"/>
        <v>0</v>
      </c>
      <c r="BA175" s="101">
        <f t="shared" si="16"/>
        <v>0</v>
      </c>
      <c r="BB175" s="103">
        <f t="shared" si="17"/>
        <v>0</v>
      </c>
      <c r="BC175" s="1">
        <f t="shared" si="18"/>
        <v>0</v>
      </c>
      <c r="BD175" s="1">
        <f t="shared" si="19"/>
        <v>0</v>
      </c>
      <c r="BE175" s="1">
        <f t="shared" si="20"/>
        <v>0</v>
      </c>
    </row>
    <row r="176" spans="2:57" ht="14.4" thickBot="1" x14ac:dyDescent="0.3">
      <c r="B176" s="4"/>
      <c r="C176" s="131"/>
      <c r="D176" s="132"/>
      <c r="E176" s="235"/>
      <c r="F176" s="250"/>
      <c r="G176" s="250"/>
      <c r="H176" s="236"/>
      <c r="I176" s="130"/>
      <c r="J176" s="235"/>
      <c r="K176" s="236"/>
      <c r="L176" s="130"/>
      <c r="M176" s="235"/>
      <c r="N176" s="236"/>
      <c r="O176" s="129"/>
      <c r="P176" s="246">
        <v>0</v>
      </c>
      <c r="Q176" s="247"/>
      <c r="R176" s="129"/>
      <c r="S176" s="243"/>
      <c r="T176" s="244"/>
      <c r="U176" s="244"/>
      <c r="V176" s="244"/>
      <c r="W176" s="245"/>
      <c r="X176" s="7"/>
      <c r="AX176" s="101"/>
      <c r="AY176" s="101"/>
      <c r="AZ176" s="102">
        <f t="shared" si="15"/>
        <v>0</v>
      </c>
      <c r="BA176" s="101">
        <f t="shared" si="16"/>
        <v>0</v>
      </c>
      <c r="BB176" s="103">
        <f t="shared" si="17"/>
        <v>0</v>
      </c>
      <c r="BC176" s="1">
        <f t="shared" si="18"/>
        <v>0</v>
      </c>
      <c r="BD176" s="1">
        <f t="shared" si="19"/>
        <v>0</v>
      </c>
      <c r="BE176" s="1">
        <f t="shared" si="20"/>
        <v>0</v>
      </c>
    </row>
    <row r="177" spans="2:57" ht="14.4" thickBot="1" x14ac:dyDescent="0.3">
      <c r="B177" s="4"/>
      <c r="C177" s="131"/>
      <c r="D177" s="132"/>
      <c r="E177" s="235"/>
      <c r="F177" s="250"/>
      <c r="G177" s="250"/>
      <c r="H177" s="236"/>
      <c r="I177" s="130"/>
      <c r="J177" s="235"/>
      <c r="K177" s="236"/>
      <c r="L177" s="130"/>
      <c r="M177" s="235"/>
      <c r="N177" s="236"/>
      <c r="O177" s="129"/>
      <c r="P177" s="246">
        <v>0</v>
      </c>
      <c r="Q177" s="247"/>
      <c r="R177" s="129"/>
      <c r="S177" s="243"/>
      <c r="T177" s="244"/>
      <c r="U177" s="244"/>
      <c r="V177" s="244"/>
      <c r="W177" s="245"/>
      <c r="X177" s="7"/>
      <c r="AX177" s="101"/>
      <c r="AY177" s="101"/>
      <c r="AZ177" s="102">
        <f t="shared" si="15"/>
        <v>0</v>
      </c>
      <c r="BA177" s="101">
        <f t="shared" si="16"/>
        <v>0</v>
      </c>
      <c r="BB177" s="103">
        <f t="shared" si="17"/>
        <v>0</v>
      </c>
      <c r="BC177" s="1">
        <f t="shared" si="18"/>
        <v>0</v>
      </c>
      <c r="BD177" s="1">
        <f t="shared" si="19"/>
        <v>0</v>
      </c>
      <c r="BE177" s="1">
        <f t="shared" si="20"/>
        <v>0</v>
      </c>
    </row>
    <row r="178" spans="2:57" ht="14.4" thickBot="1" x14ac:dyDescent="0.3">
      <c r="B178" s="4"/>
      <c r="C178" s="131"/>
      <c r="D178" s="132"/>
      <c r="E178" s="235"/>
      <c r="F178" s="250"/>
      <c r="G178" s="250"/>
      <c r="H178" s="236"/>
      <c r="I178" s="130"/>
      <c r="J178" s="235"/>
      <c r="K178" s="236"/>
      <c r="L178" s="130"/>
      <c r="M178" s="235"/>
      <c r="N178" s="236"/>
      <c r="O178" s="129"/>
      <c r="P178" s="246">
        <v>0</v>
      </c>
      <c r="Q178" s="247"/>
      <c r="R178" s="129"/>
      <c r="S178" s="243"/>
      <c r="T178" s="244"/>
      <c r="U178" s="244"/>
      <c r="V178" s="244"/>
      <c r="W178" s="245"/>
      <c r="X178" s="7"/>
      <c r="AX178" s="101"/>
      <c r="AY178" s="101"/>
      <c r="AZ178" s="102">
        <f t="shared" si="15"/>
        <v>0</v>
      </c>
      <c r="BA178" s="101">
        <f t="shared" si="16"/>
        <v>0</v>
      </c>
      <c r="BB178" s="103">
        <f t="shared" si="17"/>
        <v>0</v>
      </c>
      <c r="BC178" s="1">
        <f t="shared" si="18"/>
        <v>0</v>
      </c>
      <c r="BD178" s="1">
        <f t="shared" si="19"/>
        <v>0</v>
      </c>
      <c r="BE178" s="1">
        <f t="shared" si="20"/>
        <v>0</v>
      </c>
    </row>
    <row r="179" spans="2:57" ht="14.4" thickBot="1" x14ac:dyDescent="0.3">
      <c r="B179" s="4"/>
      <c r="C179" s="131"/>
      <c r="D179" s="132"/>
      <c r="E179" s="235"/>
      <c r="F179" s="250"/>
      <c r="G179" s="250"/>
      <c r="H179" s="236"/>
      <c r="I179" s="130"/>
      <c r="J179" s="235"/>
      <c r="K179" s="236"/>
      <c r="L179" s="130"/>
      <c r="M179" s="235"/>
      <c r="N179" s="236"/>
      <c r="O179" s="129"/>
      <c r="P179" s="246">
        <v>0</v>
      </c>
      <c r="Q179" s="247"/>
      <c r="R179" s="129"/>
      <c r="S179" s="243"/>
      <c r="T179" s="244"/>
      <c r="U179" s="244"/>
      <c r="V179" s="244"/>
      <c r="W179" s="245"/>
      <c r="X179" s="7"/>
      <c r="AX179" s="101"/>
      <c r="AY179" s="101"/>
      <c r="AZ179" s="102">
        <f t="shared" si="15"/>
        <v>0</v>
      </c>
      <c r="BA179" s="101">
        <f t="shared" si="16"/>
        <v>0</v>
      </c>
      <c r="BB179" s="103">
        <f t="shared" si="17"/>
        <v>0</v>
      </c>
      <c r="BC179" s="1">
        <f t="shared" si="18"/>
        <v>0</v>
      </c>
      <c r="BD179" s="1">
        <f t="shared" si="19"/>
        <v>0</v>
      </c>
      <c r="BE179" s="1">
        <f t="shared" si="20"/>
        <v>0</v>
      </c>
    </row>
    <row r="180" spans="2:57" ht="14.4" thickBot="1" x14ac:dyDescent="0.3">
      <c r="B180" s="4"/>
      <c r="C180" s="131"/>
      <c r="D180" s="132"/>
      <c r="E180" s="235"/>
      <c r="F180" s="250"/>
      <c r="G180" s="250"/>
      <c r="H180" s="236"/>
      <c r="I180" s="130"/>
      <c r="J180" s="235"/>
      <c r="K180" s="236"/>
      <c r="L180" s="130"/>
      <c r="M180" s="235"/>
      <c r="N180" s="236"/>
      <c r="O180" s="129"/>
      <c r="P180" s="246">
        <v>0</v>
      </c>
      <c r="Q180" s="247"/>
      <c r="R180" s="129"/>
      <c r="S180" s="243"/>
      <c r="T180" s="244"/>
      <c r="U180" s="244"/>
      <c r="V180" s="244"/>
      <c r="W180" s="245"/>
      <c r="X180" s="7"/>
      <c r="AX180" s="101"/>
      <c r="AY180" s="101"/>
      <c r="AZ180" s="102">
        <f t="shared" si="15"/>
        <v>0</v>
      </c>
      <c r="BA180" s="101">
        <f t="shared" si="16"/>
        <v>0</v>
      </c>
      <c r="BB180" s="103">
        <f t="shared" si="17"/>
        <v>0</v>
      </c>
      <c r="BC180" s="1">
        <f t="shared" si="18"/>
        <v>0</v>
      </c>
      <c r="BD180" s="1">
        <f t="shared" si="19"/>
        <v>0</v>
      </c>
      <c r="BE180" s="1">
        <f t="shared" si="20"/>
        <v>0</v>
      </c>
    </row>
    <row r="181" spans="2:57" ht="14.4" thickBot="1" x14ac:dyDescent="0.3">
      <c r="B181" s="4"/>
      <c r="C181" s="131"/>
      <c r="D181" s="132"/>
      <c r="E181" s="235"/>
      <c r="F181" s="250"/>
      <c r="G181" s="250"/>
      <c r="H181" s="236"/>
      <c r="I181" s="130"/>
      <c r="J181" s="235"/>
      <c r="K181" s="236"/>
      <c r="L181" s="130"/>
      <c r="M181" s="235"/>
      <c r="N181" s="236"/>
      <c r="O181" s="129"/>
      <c r="P181" s="246">
        <v>0</v>
      </c>
      <c r="Q181" s="247"/>
      <c r="R181" s="129"/>
      <c r="S181" s="243"/>
      <c r="T181" s="244"/>
      <c r="U181" s="244"/>
      <c r="V181" s="244"/>
      <c r="W181" s="245"/>
      <c r="X181" s="7"/>
      <c r="AX181" s="101"/>
      <c r="AY181" s="101"/>
      <c r="AZ181" s="102">
        <f t="shared" si="15"/>
        <v>0</v>
      </c>
      <c r="BA181" s="101">
        <f t="shared" si="16"/>
        <v>0</v>
      </c>
      <c r="BB181" s="103">
        <f t="shared" si="17"/>
        <v>0</v>
      </c>
      <c r="BC181" s="1">
        <f t="shared" si="18"/>
        <v>0</v>
      </c>
      <c r="BD181" s="1">
        <f t="shared" si="19"/>
        <v>0</v>
      </c>
      <c r="BE181" s="1">
        <f t="shared" si="20"/>
        <v>0</v>
      </c>
    </row>
    <row r="182" spans="2:57" ht="14.4" thickBot="1" x14ac:dyDescent="0.3">
      <c r="B182" s="4"/>
      <c r="C182" s="131"/>
      <c r="D182" s="132"/>
      <c r="E182" s="235"/>
      <c r="F182" s="250"/>
      <c r="G182" s="250"/>
      <c r="H182" s="236"/>
      <c r="I182" s="130"/>
      <c r="J182" s="235"/>
      <c r="K182" s="236"/>
      <c r="L182" s="130"/>
      <c r="M182" s="235"/>
      <c r="N182" s="236"/>
      <c r="O182" s="129"/>
      <c r="P182" s="246">
        <v>0</v>
      </c>
      <c r="Q182" s="247"/>
      <c r="R182" s="129"/>
      <c r="S182" s="243"/>
      <c r="T182" s="244"/>
      <c r="U182" s="244"/>
      <c r="V182" s="244"/>
      <c r="W182" s="245"/>
      <c r="X182" s="7"/>
      <c r="AX182" s="101"/>
      <c r="AY182" s="101"/>
      <c r="AZ182" s="102">
        <f t="shared" si="15"/>
        <v>0</v>
      </c>
      <c r="BA182" s="101">
        <f t="shared" si="16"/>
        <v>0</v>
      </c>
      <c r="BB182" s="103">
        <f t="shared" si="17"/>
        <v>0</v>
      </c>
      <c r="BC182" s="1">
        <f t="shared" si="18"/>
        <v>0</v>
      </c>
      <c r="BD182" s="1">
        <f t="shared" si="19"/>
        <v>0</v>
      </c>
      <c r="BE182" s="1">
        <f t="shared" si="20"/>
        <v>0</v>
      </c>
    </row>
    <row r="183" spans="2:57" ht="14.4" thickBot="1" x14ac:dyDescent="0.3">
      <c r="B183" s="4"/>
      <c r="C183" s="131"/>
      <c r="D183" s="132"/>
      <c r="E183" s="235"/>
      <c r="F183" s="250"/>
      <c r="G183" s="250"/>
      <c r="H183" s="236"/>
      <c r="I183" s="130"/>
      <c r="J183" s="235"/>
      <c r="K183" s="236"/>
      <c r="L183" s="130"/>
      <c r="M183" s="235"/>
      <c r="N183" s="236"/>
      <c r="O183" s="129"/>
      <c r="P183" s="246">
        <v>0</v>
      </c>
      <c r="Q183" s="247"/>
      <c r="R183" s="129"/>
      <c r="S183" s="243"/>
      <c r="T183" s="244"/>
      <c r="U183" s="244"/>
      <c r="V183" s="244"/>
      <c r="W183" s="245"/>
      <c r="X183" s="7"/>
      <c r="AX183" s="101"/>
      <c r="AY183" s="101"/>
      <c r="AZ183" s="102">
        <f t="shared" si="15"/>
        <v>0</v>
      </c>
      <c r="BA183" s="101">
        <f t="shared" si="16"/>
        <v>0</v>
      </c>
      <c r="BB183" s="103">
        <f t="shared" si="17"/>
        <v>0</v>
      </c>
      <c r="BC183" s="1">
        <f t="shared" si="18"/>
        <v>0</v>
      </c>
      <c r="BD183" s="1">
        <f t="shared" si="19"/>
        <v>0</v>
      </c>
      <c r="BE183" s="1">
        <f t="shared" si="20"/>
        <v>0</v>
      </c>
    </row>
    <row r="184" spans="2:57" ht="14.4" thickBot="1" x14ac:dyDescent="0.3">
      <c r="B184" s="4"/>
      <c r="C184" s="131"/>
      <c r="D184" s="132"/>
      <c r="E184" s="235"/>
      <c r="F184" s="250"/>
      <c r="G184" s="250"/>
      <c r="H184" s="236"/>
      <c r="I184" s="130"/>
      <c r="J184" s="235"/>
      <c r="K184" s="236"/>
      <c r="L184" s="130"/>
      <c r="M184" s="235"/>
      <c r="N184" s="236"/>
      <c r="O184" s="129"/>
      <c r="P184" s="246">
        <v>0</v>
      </c>
      <c r="Q184" s="247"/>
      <c r="R184" s="129"/>
      <c r="S184" s="243"/>
      <c r="T184" s="244"/>
      <c r="U184" s="244"/>
      <c r="V184" s="244"/>
      <c r="W184" s="245"/>
      <c r="X184" s="7"/>
      <c r="AX184" s="101"/>
      <c r="AY184" s="101"/>
      <c r="AZ184" s="102">
        <f t="shared" si="15"/>
        <v>0</v>
      </c>
      <c r="BA184" s="101">
        <f t="shared" si="16"/>
        <v>0</v>
      </c>
      <c r="BB184" s="103">
        <f t="shared" si="17"/>
        <v>0</v>
      </c>
      <c r="BC184" s="1">
        <f t="shared" si="18"/>
        <v>0</v>
      </c>
      <c r="BD184" s="1">
        <f t="shared" si="19"/>
        <v>0</v>
      </c>
      <c r="BE184" s="1">
        <f t="shared" si="20"/>
        <v>0</v>
      </c>
    </row>
    <row r="185" spans="2:57" ht="14.4" thickBot="1" x14ac:dyDescent="0.3">
      <c r="B185" s="4"/>
      <c r="C185" s="131"/>
      <c r="D185" s="132"/>
      <c r="E185" s="235"/>
      <c r="F185" s="250"/>
      <c r="G185" s="250"/>
      <c r="H185" s="236"/>
      <c r="I185" s="130"/>
      <c r="J185" s="235"/>
      <c r="K185" s="236"/>
      <c r="L185" s="130"/>
      <c r="M185" s="235"/>
      <c r="N185" s="236"/>
      <c r="O185" s="129"/>
      <c r="P185" s="246">
        <v>0</v>
      </c>
      <c r="Q185" s="247"/>
      <c r="R185" s="129"/>
      <c r="S185" s="243"/>
      <c r="T185" s="244"/>
      <c r="U185" s="244"/>
      <c r="V185" s="244"/>
      <c r="W185" s="245"/>
      <c r="X185" s="7"/>
      <c r="AX185" s="101"/>
      <c r="AY185" s="101"/>
      <c r="AZ185" s="102">
        <f t="shared" si="15"/>
        <v>0</v>
      </c>
      <c r="BA185" s="101">
        <f t="shared" si="16"/>
        <v>0</v>
      </c>
      <c r="BB185" s="103">
        <f t="shared" si="17"/>
        <v>0</v>
      </c>
      <c r="BC185" s="1">
        <f t="shared" si="18"/>
        <v>0</v>
      </c>
      <c r="BD185" s="1">
        <f t="shared" si="19"/>
        <v>0</v>
      </c>
      <c r="BE185" s="1">
        <f t="shared" si="20"/>
        <v>0</v>
      </c>
    </row>
    <row r="186" spans="2:57" ht="14.4" thickBot="1" x14ac:dyDescent="0.3">
      <c r="B186" s="4"/>
      <c r="C186" s="131"/>
      <c r="D186" s="132"/>
      <c r="E186" s="235"/>
      <c r="F186" s="250"/>
      <c r="G186" s="250"/>
      <c r="H186" s="236"/>
      <c r="I186" s="130"/>
      <c r="J186" s="235"/>
      <c r="K186" s="236"/>
      <c r="L186" s="130"/>
      <c r="M186" s="235"/>
      <c r="N186" s="236"/>
      <c r="O186" s="129"/>
      <c r="P186" s="246">
        <v>0</v>
      </c>
      <c r="Q186" s="247"/>
      <c r="R186" s="129"/>
      <c r="S186" s="243"/>
      <c r="T186" s="244"/>
      <c r="U186" s="244"/>
      <c r="V186" s="244"/>
      <c r="W186" s="245"/>
      <c r="X186" s="7"/>
      <c r="AX186" s="101"/>
      <c r="AY186" s="101"/>
      <c r="AZ186" s="102">
        <f t="shared" si="15"/>
        <v>0</v>
      </c>
      <c r="BA186" s="101">
        <f t="shared" si="16"/>
        <v>0</v>
      </c>
      <c r="BB186" s="103">
        <f t="shared" si="17"/>
        <v>0</v>
      </c>
      <c r="BC186" s="1">
        <f t="shared" si="18"/>
        <v>0</v>
      </c>
      <c r="BD186" s="1">
        <f t="shared" si="19"/>
        <v>0</v>
      </c>
      <c r="BE186" s="1">
        <f t="shared" si="20"/>
        <v>0</v>
      </c>
    </row>
    <row r="187" spans="2:57" ht="14.4" thickBot="1" x14ac:dyDescent="0.3">
      <c r="B187" s="4"/>
      <c r="C187" s="131"/>
      <c r="D187" s="132"/>
      <c r="E187" s="235"/>
      <c r="F187" s="250"/>
      <c r="G187" s="250"/>
      <c r="H187" s="236"/>
      <c r="I187" s="130"/>
      <c r="J187" s="235"/>
      <c r="K187" s="236"/>
      <c r="L187" s="130"/>
      <c r="M187" s="235"/>
      <c r="N187" s="236"/>
      <c r="O187" s="129"/>
      <c r="P187" s="246">
        <v>0</v>
      </c>
      <c r="Q187" s="247"/>
      <c r="R187" s="129"/>
      <c r="S187" s="243"/>
      <c r="T187" s="244"/>
      <c r="U187" s="244"/>
      <c r="V187" s="244"/>
      <c r="W187" s="245"/>
      <c r="X187" s="7"/>
      <c r="AX187" s="101"/>
      <c r="AY187" s="101"/>
      <c r="AZ187" s="102">
        <f t="shared" si="15"/>
        <v>0</v>
      </c>
      <c r="BA187" s="101">
        <f t="shared" si="16"/>
        <v>0</v>
      </c>
      <c r="BB187" s="103">
        <f t="shared" si="17"/>
        <v>0</v>
      </c>
      <c r="BC187" s="1">
        <f t="shared" si="18"/>
        <v>0</v>
      </c>
      <c r="BD187" s="1">
        <f t="shared" si="19"/>
        <v>0</v>
      </c>
      <c r="BE187" s="1">
        <f t="shared" si="20"/>
        <v>0</v>
      </c>
    </row>
    <row r="188" spans="2:57" ht="14.4" thickBot="1" x14ac:dyDescent="0.3">
      <c r="B188" s="4"/>
      <c r="C188" s="131"/>
      <c r="D188" s="132"/>
      <c r="E188" s="235"/>
      <c r="F188" s="250"/>
      <c r="G188" s="250"/>
      <c r="H188" s="236"/>
      <c r="I188" s="130"/>
      <c r="J188" s="235"/>
      <c r="K188" s="236"/>
      <c r="L188" s="130"/>
      <c r="M188" s="235"/>
      <c r="N188" s="236"/>
      <c r="O188" s="129"/>
      <c r="P188" s="246">
        <v>0</v>
      </c>
      <c r="Q188" s="247"/>
      <c r="R188" s="129"/>
      <c r="S188" s="243"/>
      <c r="T188" s="244"/>
      <c r="U188" s="244"/>
      <c r="V188" s="244"/>
      <c r="W188" s="245"/>
      <c r="X188" s="7"/>
      <c r="AX188" s="101"/>
      <c r="AY188" s="101"/>
      <c r="AZ188" s="102">
        <f t="shared" si="15"/>
        <v>0</v>
      </c>
      <c r="BA188" s="101">
        <f t="shared" si="16"/>
        <v>0</v>
      </c>
      <c r="BB188" s="103">
        <f t="shared" si="17"/>
        <v>0</v>
      </c>
      <c r="BC188" s="1">
        <f t="shared" si="18"/>
        <v>0</v>
      </c>
      <c r="BD188" s="1">
        <f t="shared" si="19"/>
        <v>0</v>
      </c>
      <c r="BE188" s="1">
        <f t="shared" si="20"/>
        <v>0</v>
      </c>
    </row>
    <row r="189" spans="2:57" ht="14.4" thickBot="1" x14ac:dyDescent="0.3">
      <c r="B189" s="4"/>
      <c r="C189" s="131"/>
      <c r="D189" s="132"/>
      <c r="E189" s="235"/>
      <c r="F189" s="250"/>
      <c r="G189" s="250"/>
      <c r="H189" s="236"/>
      <c r="I189" s="130"/>
      <c r="J189" s="235"/>
      <c r="K189" s="236"/>
      <c r="L189" s="130"/>
      <c r="M189" s="235"/>
      <c r="N189" s="236"/>
      <c r="O189" s="129"/>
      <c r="P189" s="246">
        <v>0</v>
      </c>
      <c r="Q189" s="247"/>
      <c r="R189" s="129"/>
      <c r="S189" s="243"/>
      <c r="T189" s="244"/>
      <c r="U189" s="244"/>
      <c r="V189" s="244"/>
      <c r="W189" s="245"/>
      <c r="X189" s="7"/>
      <c r="AX189" s="101"/>
      <c r="AY189" s="101"/>
      <c r="AZ189" s="102">
        <f t="shared" si="15"/>
        <v>0</v>
      </c>
      <c r="BA189" s="101">
        <f t="shared" si="16"/>
        <v>0</v>
      </c>
      <c r="BB189" s="103">
        <f t="shared" si="17"/>
        <v>0</v>
      </c>
      <c r="BC189" s="1">
        <f t="shared" si="18"/>
        <v>0</v>
      </c>
      <c r="BD189" s="1">
        <f t="shared" si="19"/>
        <v>0</v>
      </c>
      <c r="BE189" s="1">
        <f t="shared" si="20"/>
        <v>0</v>
      </c>
    </row>
    <row r="190" spans="2:57" ht="14.4" thickBot="1" x14ac:dyDescent="0.3">
      <c r="B190" s="4"/>
      <c r="C190" s="131"/>
      <c r="D190" s="132"/>
      <c r="E190" s="235"/>
      <c r="F190" s="250"/>
      <c r="G190" s="250"/>
      <c r="H190" s="236"/>
      <c r="I190" s="130"/>
      <c r="J190" s="235"/>
      <c r="K190" s="236"/>
      <c r="L190" s="130"/>
      <c r="M190" s="235"/>
      <c r="N190" s="236"/>
      <c r="O190" s="129"/>
      <c r="P190" s="246">
        <v>0</v>
      </c>
      <c r="Q190" s="247"/>
      <c r="R190" s="129"/>
      <c r="S190" s="243"/>
      <c r="T190" s="244"/>
      <c r="U190" s="244"/>
      <c r="V190" s="244"/>
      <c r="W190" s="245"/>
      <c r="X190" s="7"/>
      <c r="AX190" s="101"/>
      <c r="AY190" s="101"/>
      <c r="AZ190" s="102">
        <f t="shared" si="15"/>
        <v>0</v>
      </c>
      <c r="BA190" s="101">
        <f t="shared" si="16"/>
        <v>0</v>
      </c>
      <c r="BB190" s="103">
        <f t="shared" si="17"/>
        <v>0</v>
      </c>
      <c r="BC190" s="1">
        <f t="shared" si="18"/>
        <v>0</v>
      </c>
      <c r="BD190" s="1">
        <f t="shared" si="19"/>
        <v>0</v>
      </c>
      <c r="BE190" s="1">
        <f t="shared" si="20"/>
        <v>0</v>
      </c>
    </row>
    <row r="191" spans="2:57" ht="14.4" thickBot="1" x14ac:dyDescent="0.3">
      <c r="B191" s="4"/>
      <c r="C191" s="131"/>
      <c r="D191" s="132"/>
      <c r="E191" s="235"/>
      <c r="F191" s="250"/>
      <c r="G191" s="250"/>
      <c r="H191" s="236"/>
      <c r="I191" s="130"/>
      <c r="J191" s="235"/>
      <c r="K191" s="236"/>
      <c r="L191" s="130"/>
      <c r="M191" s="235"/>
      <c r="N191" s="236"/>
      <c r="O191" s="129"/>
      <c r="P191" s="246">
        <v>0</v>
      </c>
      <c r="Q191" s="247"/>
      <c r="R191" s="129"/>
      <c r="S191" s="243"/>
      <c r="T191" s="244"/>
      <c r="U191" s="244"/>
      <c r="V191" s="244"/>
      <c r="W191" s="245"/>
      <c r="X191" s="7"/>
      <c r="AX191" s="101"/>
      <c r="AY191" s="101"/>
      <c r="AZ191" s="102">
        <f t="shared" si="15"/>
        <v>0</v>
      </c>
      <c r="BA191" s="101">
        <f t="shared" si="16"/>
        <v>0</v>
      </c>
      <c r="BB191" s="103">
        <f t="shared" si="17"/>
        <v>0</v>
      </c>
      <c r="BC191" s="1">
        <f t="shared" si="18"/>
        <v>0</v>
      </c>
      <c r="BD191" s="1">
        <f t="shared" si="19"/>
        <v>0</v>
      </c>
      <c r="BE191" s="1">
        <f t="shared" si="20"/>
        <v>0</v>
      </c>
    </row>
    <row r="192" spans="2:57" ht="14.4" thickBot="1" x14ac:dyDescent="0.3">
      <c r="B192" s="4"/>
      <c r="C192" s="131"/>
      <c r="D192" s="132"/>
      <c r="E192" s="235"/>
      <c r="F192" s="250"/>
      <c r="G192" s="250"/>
      <c r="H192" s="236"/>
      <c r="I192" s="130"/>
      <c r="J192" s="235"/>
      <c r="K192" s="236"/>
      <c r="L192" s="130"/>
      <c r="M192" s="235"/>
      <c r="N192" s="236"/>
      <c r="O192" s="129"/>
      <c r="P192" s="246">
        <v>0</v>
      </c>
      <c r="Q192" s="247"/>
      <c r="R192" s="129"/>
      <c r="S192" s="243"/>
      <c r="T192" s="244"/>
      <c r="U192" s="244"/>
      <c r="V192" s="244"/>
      <c r="W192" s="245"/>
      <c r="X192" s="7"/>
      <c r="AX192" s="101"/>
      <c r="AY192" s="101"/>
      <c r="AZ192" s="102">
        <f t="shared" si="15"/>
        <v>0</v>
      </c>
      <c r="BA192" s="101">
        <f t="shared" si="16"/>
        <v>0</v>
      </c>
      <c r="BB192" s="103">
        <f t="shared" si="17"/>
        <v>0</v>
      </c>
      <c r="BC192" s="1">
        <f t="shared" si="18"/>
        <v>0</v>
      </c>
      <c r="BD192" s="1">
        <f t="shared" si="19"/>
        <v>0</v>
      </c>
      <c r="BE192" s="1">
        <f t="shared" si="20"/>
        <v>0</v>
      </c>
    </row>
    <row r="193" spans="2:57" ht="14.4" thickBot="1" x14ac:dyDescent="0.3">
      <c r="B193" s="4"/>
      <c r="C193" s="131"/>
      <c r="D193" s="132"/>
      <c r="E193" s="235"/>
      <c r="F193" s="250"/>
      <c r="G193" s="250"/>
      <c r="H193" s="236"/>
      <c r="I193" s="130"/>
      <c r="J193" s="235"/>
      <c r="K193" s="236"/>
      <c r="L193" s="130"/>
      <c r="M193" s="235"/>
      <c r="N193" s="236"/>
      <c r="O193" s="129"/>
      <c r="P193" s="246">
        <v>0</v>
      </c>
      <c r="Q193" s="247"/>
      <c r="R193" s="129"/>
      <c r="S193" s="243"/>
      <c r="T193" s="244"/>
      <c r="U193" s="244"/>
      <c r="V193" s="244"/>
      <c r="W193" s="245"/>
      <c r="X193" s="7"/>
      <c r="AX193" s="101"/>
      <c r="AY193" s="101"/>
      <c r="AZ193" s="102">
        <f t="shared" si="15"/>
        <v>0</v>
      </c>
      <c r="BA193" s="101">
        <f t="shared" si="16"/>
        <v>0</v>
      </c>
      <c r="BB193" s="103">
        <f t="shared" si="17"/>
        <v>0</v>
      </c>
      <c r="BC193" s="1">
        <f t="shared" si="18"/>
        <v>0</v>
      </c>
      <c r="BD193" s="1">
        <f t="shared" si="19"/>
        <v>0</v>
      </c>
      <c r="BE193" s="1">
        <f t="shared" si="20"/>
        <v>0</v>
      </c>
    </row>
    <row r="194" spans="2:57" ht="14.4" thickBot="1" x14ac:dyDescent="0.3">
      <c r="B194" s="4"/>
      <c r="C194" s="131"/>
      <c r="D194" s="132"/>
      <c r="E194" s="235"/>
      <c r="F194" s="250"/>
      <c r="G194" s="250"/>
      <c r="H194" s="236"/>
      <c r="I194" s="130"/>
      <c r="J194" s="235"/>
      <c r="K194" s="236"/>
      <c r="L194" s="130"/>
      <c r="M194" s="235"/>
      <c r="N194" s="236"/>
      <c r="O194" s="129"/>
      <c r="P194" s="246">
        <v>0</v>
      </c>
      <c r="Q194" s="247"/>
      <c r="R194" s="129"/>
      <c r="S194" s="243"/>
      <c r="T194" s="244"/>
      <c r="U194" s="244"/>
      <c r="V194" s="244"/>
      <c r="W194" s="245"/>
      <c r="X194" s="7"/>
      <c r="AX194" s="101"/>
      <c r="AY194" s="101"/>
      <c r="AZ194" s="102">
        <f t="shared" si="15"/>
        <v>0</v>
      </c>
      <c r="BA194" s="101">
        <f t="shared" si="16"/>
        <v>0</v>
      </c>
      <c r="BB194" s="103">
        <f t="shared" si="17"/>
        <v>0</v>
      </c>
      <c r="BC194" s="1">
        <f t="shared" si="18"/>
        <v>0</v>
      </c>
      <c r="BD194" s="1">
        <f t="shared" si="19"/>
        <v>0</v>
      </c>
      <c r="BE194" s="1">
        <f t="shared" si="20"/>
        <v>0</v>
      </c>
    </row>
    <row r="195" spans="2:57" ht="14.4" thickBot="1" x14ac:dyDescent="0.3">
      <c r="B195" s="4"/>
      <c r="C195" s="131"/>
      <c r="D195" s="132"/>
      <c r="E195" s="235"/>
      <c r="F195" s="250"/>
      <c r="G195" s="250"/>
      <c r="H195" s="236"/>
      <c r="I195" s="130"/>
      <c r="J195" s="235"/>
      <c r="K195" s="236"/>
      <c r="L195" s="130"/>
      <c r="M195" s="235"/>
      <c r="N195" s="236"/>
      <c r="O195" s="129"/>
      <c r="P195" s="246">
        <v>0</v>
      </c>
      <c r="Q195" s="247"/>
      <c r="R195" s="129"/>
      <c r="S195" s="243"/>
      <c r="T195" s="244"/>
      <c r="U195" s="244"/>
      <c r="V195" s="244"/>
      <c r="W195" s="245"/>
      <c r="X195" s="7"/>
      <c r="AX195" s="101"/>
      <c r="AY195" s="101"/>
      <c r="AZ195" s="102">
        <f t="shared" si="15"/>
        <v>0</v>
      </c>
      <c r="BA195" s="101">
        <f t="shared" si="16"/>
        <v>0</v>
      </c>
      <c r="BB195" s="103">
        <f t="shared" si="17"/>
        <v>0</v>
      </c>
      <c r="BC195" s="1">
        <f t="shared" si="18"/>
        <v>0</v>
      </c>
      <c r="BD195" s="1">
        <f t="shared" si="19"/>
        <v>0</v>
      </c>
      <c r="BE195" s="1">
        <f t="shared" si="20"/>
        <v>0</v>
      </c>
    </row>
    <row r="196" spans="2:57" ht="14.4" thickBot="1" x14ac:dyDescent="0.3">
      <c r="B196" s="4"/>
      <c r="C196" s="131"/>
      <c r="D196" s="132"/>
      <c r="E196" s="235"/>
      <c r="F196" s="250"/>
      <c r="G196" s="250"/>
      <c r="H196" s="236"/>
      <c r="I196" s="130"/>
      <c r="J196" s="235"/>
      <c r="K196" s="236"/>
      <c r="L196" s="130"/>
      <c r="M196" s="235"/>
      <c r="N196" s="236"/>
      <c r="O196" s="129"/>
      <c r="P196" s="246">
        <v>0</v>
      </c>
      <c r="Q196" s="247"/>
      <c r="R196" s="129"/>
      <c r="S196" s="243"/>
      <c r="T196" s="244"/>
      <c r="U196" s="244"/>
      <c r="V196" s="244"/>
      <c r="W196" s="245"/>
      <c r="X196" s="7"/>
      <c r="AX196" s="101"/>
      <c r="AY196" s="101"/>
      <c r="AZ196" s="102">
        <f t="shared" si="15"/>
        <v>0</v>
      </c>
      <c r="BA196" s="101">
        <f t="shared" si="16"/>
        <v>0</v>
      </c>
      <c r="BB196" s="103">
        <f t="shared" si="17"/>
        <v>0</v>
      </c>
      <c r="BC196" s="1">
        <f t="shared" si="18"/>
        <v>0</v>
      </c>
      <c r="BD196" s="1">
        <f t="shared" si="19"/>
        <v>0</v>
      </c>
      <c r="BE196" s="1">
        <f t="shared" si="20"/>
        <v>0</v>
      </c>
    </row>
    <row r="197" spans="2:57" ht="14.4" thickBot="1" x14ac:dyDescent="0.3">
      <c r="B197" s="4"/>
      <c r="C197" s="131"/>
      <c r="D197" s="132"/>
      <c r="E197" s="235"/>
      <c r="F197" s="250"/>
      <c r="G197" s="250"/>
      <c r="H197" s="236"/>
      <c r="I197" s="130"/>
      <c r="J197" s="235"/>
      <c r="K197" s="236"/>
      <c r="L197" s="130"/>
      <c r="M197" s="235"/>
      <c r="N197" s="236"/>
      <c r="O197" s="129"/>
      <c r="P197" s="246">
        <v>0</v>
      </c>
      <c r="Q197" s="247"/>
      <c r="R197" s="129"/>
      <c r="S197" s="243"/>
      <c r="T197" s="244"/>
      <c r="U197" s="244"/>
      <c r="V197" s="244"/>
      <c r="W197" s="245"/>
      <c r="X197" s="7"/>
      <c r="AX197" s="101"/>
      <c r="AY197" s="101"/>
      <c r="AZ197" s="102">
        <f t="shared" si="15"/>
        <v>0</v>
      </c>
      <c r="BA197" s="101">
        <f t="shared" si="16"/>
        <v>0</v>
      </c>
      <c r="BB197" s="103">
        <f t="shared" si="17"/>
        <v>0</v>
      </c>
      <c r="BC197" s="1">
        <f t="shared" si="18"/>
        <v>0</v>
      </c>
      <c r="BD197" s="1">
        <f t="shared" si="19"/>
        <v>0</v>
      </c>
      <c r="BE197" s="1">
        <f t="shared" si="20"/>
        <v>0</v>
      </c>
    </row>
    <row r="198" spans="2:57" ht="14.4" thickBot="1" x14ac:dyDescent="0.3">
      <c r="B198" s="4"/>
      <c r="C198" s="131"/>
      <c r="D198" s="132"/>
      <c r="E198" s="235"/>
      <c r="F198" s="250"/>
      <c r="G198" s="250"/>
      <c r="H198" s="236"/>
      <c r="I198" s="130"/>
      <c r="J198" s="235"/>
      <c r="K198" s="236"/>
      <c r="L198" s="130"/>
      <c r="M198" s="235"/>
      <c r="N198" s="236"/>
      <c r="O198" s="129"/>
      <c r="P198" s="246">
        <v>0</v>
      </c>
      <c r="Q198" s="247"/>
      <c r="R198" s="129"/>
      <c r="S198" s="243"/>
      <c r="T198" s="244"/>
      <c r="U198" s="244"/>
      <c r="V198" s="244"/>
      <c r="W198" s="245"/>
      <c r="X198" s="7"/>
      <c r="AX198" s="101"/>
      <c r="AY198" s="101"/>
      <c r="AZ198" s="102">
        <f t="shared" si="15"/>
        <v>0</v>
      </c>
      <c r="BA198" s="101">
        <f t="shared" si="16"/>
        <v>0</v>
      </c>
      <c r="BB198" s="103">
        <f t="shared" si="17"/>
        <v>0</v>
      </c>
      <c r="BC198" s="1">
        <f t="shared" si="18"/>
        <v>0</v>
      </c>
      <c r="BD198" s="1">
        <f t="shared" si="19"/>
        <v>0</v>
      </c>
      <c r="BE198" s="1">
        <f t="shared" si="20"/>
        <v>0</v>
      </c>
    </row>
    <row r="199" spans="2:57" ht="14.4" thickBot="1" x14ac:dyDescent="0.3">
      <c r="B199" s="4"/>
      <c r="C199" s="131"/>
      <c r="D199" s="132"/>
      <c r="E199" s="235"/>
      <c r="F199" s="250"/>
      <c r="G199" s="250"/>
      <c r="H199" s="236"/>
      <c r="I199" s="130"/>
      <c r="J199" s="235"/>
      <c r="K199" s="236"/>
      <c r="L199" s="130"/>
      <c r="M199" s="235"/>
      <c r="N199" s="236"/>
      <c r="O199" s="129"/>
      <c r="P199" s="246">
        <v>0</v>
      </c>
      <c r="Q199" s="247"/>
      <c r="R199" s="129"/>
      <c r="S199" s="243"/>
      <c r="T199" s="244"/>
      <c r="U199" s="244"/>
      <c r="V199" s="244"/>
      <c r="W199" s="245"/>
      <c r="X199" s="7"/>
      <c r="AX199" s="101"/>
      <c r="AY199" s="101"/>
      <c r="AZ199" s="102">
        <f t="shared" si="15"/>
        <v>0</v>
      </c>
      <c r="BA199" s="101">
        <f t="shared" si="16"/>
        <v>0</v>
      </c>
      <c r="BB199" s="103">
        <f t="shared" si="17"/>
        <v>0</v>
      </c>
      <c r="BC199" s="1">
        <f t="shared" si="18"/>
        <v>0</v>
      </c>
      <c r="BD199" s="1">
        <f t="shared" si="19"/>
        <v>0</v>
      </c>
      <c r="BE199" s="1">
        <f t="shared" si="20"/>
        <v>0</v>
      </c>
    </row>
    <row r="200" spans="2:57" ht="14.4" thickBot="1" x14ac:dyDescent="0.3">
      <c r="B200" s="4"/>
      <c r="C200" s="131"/>
      <c r="D200" s="132"/>
      <c r="E200" s="235"/>
      <c r="F200" s="250"/>
      <c r="G200" s="250"/>
      <c r="H200" s="236"/>
      <c r="I200" s="130"/>
      <c r="J200" s="235"/>
      <c r="K200" s="236"/>
      <c r="L200" s="130"/>
      <c r="M200" s="235"/>
      <c r="N200" s="236"/>
      <c r="O200" s="129"/>
      <c r="P200" s="246">
        <v>0</v>
      </c>
      <c r="Q200" s="247"/>
      <c r="R200" s="129"/>
      <c r="S200" s="243"/>
      <c r="T200" s="244"/>
      <c r="U200" s="244"/>
      <c r="V200" s="244"/>
      <c r="W200" s="245"/>
      <c r="X200" s="7"/>
      <c r="AX200" s="101"/>
      <c r="AY200" s="101"/>
      <c r="AZ200" s="102">
        <f t="shared" ref="AZ200:AZ263" si="21">+C200</f>
        <v>0</v>
      </c>
      <c r="BA200" s="101">
        <f t="shared" ref="BA200:BA263" si="22">+J200</f>
        <v>0</v>
      </c>
      <c r="BB200" s="103">
        <f t="shared" ref="BB200:BB263" si="23">+P200</f>
        <v>0</v>
      </c>
      <c r="BC200" s="1">
        <f t="shared" ref="BC200:BC263" si="24">SUMIFS($BB$71:$BB$371,$AZ$71:$AZ$371,$AX200,$BA$71:$BA$371,"Despesas")</f>
        <v>0</v>
      </c>
      <c r="BD200" s="1">
        <f t="shared" ref="BD200:BD263" si="25">SUMIFS($BB$71:$BB$371,$AZ$71:$AZ$371,$AX200,$BA$71:$BA$371,"Dívidas")</f>
        <v>0</v>
      </c>
      <c r="BE200" s="1">
        <f t="shared" ref="BE200:BE263" si="26">SUMIFS($BB$71:$BB$371,$AZ$71:$AZ$371,$AX200,$BA$71:$BA$371,"Investimentos")</f>
        <v>0</v>
      </c>
    </row>
    <row r="201" spans="2:57" ht="14.4" thickBot="1" x14ac:dyDescent="0.3">
      <c r="B201" s="4"/>
      <c r="C201" s="131"/>
      <c r="D201" s="132"/>
      <c r="E201" s="235"/>
      <c r="F201" s="250"/>
      <c r="G201" s="250"/>
      <c r="H201" s="236"/>
      <c r="I201" s="130"/>
      <c r="J201" s="235"/>
      <c r="K201" s="236"/>
      <c r="L201" s="130"/>
      <c r="M201" s="235"/>
      <c r="N201" s="236"/>
      <c r="O201" s="129"/>
      <c r="P201" s="246">
        <v>0</v>
      </c>
      <c r="Q201" s="247"/>
      <c r="R201" s="129"/>
      <c r="S201" s="243"/>
      <c r="T201" s="244"/>
      <c r="U201" s="244"/>
      <c r="V201" s="244"/>
      <c r="W201" s="245"/>
      <c r="X201" s="7"/>
      <c r="AX201" s="101"/>
      <c r="AY201" s="101"/>
      <c r="AZ201" s="102">
        <f t="shared" si="21"/>
        <v>0</v>
      </c>
      <c r="BA201" s="101">
        <f t="shared" si="22"/>
        <v>0</v>
      </c>
      <c r="BB201" s="103">
        <f t="shared" si="23"/>
        <v>0</v>
      </c>
      <c r="BC201" s="1">
        <f t="shared" si="24"/>
        <v>0</v>
      </c>
      <c r="BD201" s="1">
        <f t="shared" si="25"/>
        <v>0</v>
      </c>
      <c r="BE201" s="1">
        <f t="shared" si="26"/>
        <v>0</v>
      </c>
    </row>
    <row r="202" spans="2:57" ht="14.4" thickBot="1" x14ac:dyDescent="0.3">
      <c r="B202" s="4"/>
      <c r="C202" s="131"/>
      <c r="D202" s="132"/>
      <c r="E202" s="235"/>
      <c r="F202" s="250"/>
      <c r="G202" s="250"/>
      <c r="H202" s="236"/>
      <c r="I202" s="130"/>
      <c r="J202" s="235"/>
      <c r="K202" s="236"/>
      <c r="L202" s="130"/>
      <c r="M202" s="235"/>
      <c r="N202" s="236"/>
      <c r="O202" s="129"/>
      <c r="P202" s="246">
        <v>0</v>
      </c>
      <c r="Q202" s="247"/>
      <c r="R202" s="129"/>
      <c r="S202" s="243"/>
      <c r="T202" s="244"/>
      <c r="U202" s="244"/>
      <c r="V202" s="244"/>
      <c r="W202" s="245"/>
      <c r="X202" s="7"/>
      <c r="AX202" s="101"/>
      <c r="AY202" s="101"/>
      <c r="AZ202" s="102">
        <f t="shared" si="21"/>
        <v>0</v>
      </c>
      <c r="BA202" s="101">
        <f t="shared" si="22"/>
        <v>0</v>
      </c>
      <c r="BB202" s="103">
        <f t="shared" si="23"/>
        <v>0</v>
      </c>
      <c r="BC202" s="1">
        <f t="shared" si="24"/>
        <v>0</v>
      </c>
      <c r="BD202" s="1">
        <f t="shared" si="25"/>
        <v>0</v>
      </c>
      <c r="BE202" s="1">
        <f t="shared" si="26"/>
        <v>0</v>
      </c>
    </row>
    <row r="203" spans="2:57" ht="14.4" thickBot="1" x14ac:dyDescent="0.3">
      <c r="B203" s="4"/>
      <c r="C203" s="131"/>
      <c r="D203" s="132"/>
      <c r="E203" s="235"/>
      <c r="F203" s="250"/>
      <c r="G203" s="250"/>
      <c r="H203" s="236"/>
      <c r="I203" s="130"/>
      <c r="J203" s="235"/>
      <c r="K203" s="236"/>
      <c r="L203" s="130"/>
      <c r="M203" s="235"/>
      <c r="N203" s="236"/>
      <c r="O203" s="129"/>
      <c r="P203" s="246">
        <v>0</v>
      </c>
      <c r="Q203" s="247"/>
      <c r="R203" s="129"/>
      <c r="S203" s="243"/>
      <c r="T203" s="244"/>
      <c r="U203" s="244"/>
      <c r="V203" s="244"/>
      <c r="W203" s="245"/>
      <c r="X203" s="7"/>
      <c r="AX203" s="101"/>
      <c r="AY203" s="101"/>
      <c r="AZ203" s="102">
        <f t="shared" si="21"/>
        <v>0</v>
      </c>
      <c r="BA203" s="101">
        <f t="shared" si="22"/>
        <v>0</v>
      </c>
      <c r="BB203" s="103">
        <f t="shared" si="23"/>
        <v>0</v>
      </c>
      <c r="BC203" s="1">
        <f t="shared" si="24"/>
        <v>0</v>
      </c>
      <c r="BD203" s="1">
        <f t="shared" si="25"/>
        <v>0</v>
      </c>
      <c r="BE203" s="1">
        <f t="shared" si="26"/>
        <v>0</v>
      </c>
    </row>
    <row r="204" spans="2:57" ht="14.4" thickBot="1" x14ac:dyDescent="0.3">
      <c r="B204" s="4"/>
      <c r="C204" s="131"/>
      <c r="D204" s="132"/>
      <c r="E204" s="235"/>
      <c r="F204" s="250"/>
      <c r="G204" s="250"/>
      <c r="H204" s="236"/>
      <c r="I204" s="130"/>
      <c r="J204" s="235"/>
      <c r="K204" s="236"/>
      <c r="L204" s="130"/>
      <c r="M204" s="235"/>
      <c r="N204" s="236"/>
      <c r="O204" s="129"/>
      <c r="P204" s="246">
        <v>0</v>
      </c>
      <c r="Q204" s="247"/>
      <c r="R204" s="129"/>
      <c r="S204" s="243"/>
      <c r="T204" s="244"/>
      <c r="U204" s="244"/>
      <c r="V204" s="244"/>
      <c r="W204" s="245"/>
      <c r="X204" s="7"/>
      <c r="AX204" s="101"/>
      <c r="AY204" s="101"/>
      <c r="AZ204" s="102">
        <f t="shared" si="21"/>
        <v>0</v>
      </c>
      <c r="BA204" s="101">
        <f t="shared" si="22"/>
        <v>0</v>
      </c>
      <c r="BB204" s="103">
        <f t="shared" si="23"/>
        <v>0</v>
      </c>
      <c r="BC204" s="1">
        <f t="shared" si="24"/>
        <v>0</v>
      </c>
      <c r="BD204" s="1">
        <f t="shared" si="25"/>
        <v>0</v>
      </c>
      <c r="BE204" s="1">
        <f t="shared" si="26"/>
        <v>0</v>
      </c>
    </row>
    <row r="205" spans="2:57" ht="14.4" thickBot="1" x14ac:dyDescent="0.3">
      <c r="B205" s="4"/>
      <c r="C205" s="131"/>
      <c r="D205" s="132"/>
      <c r="E205" s="235"/>
      <c r="F205" s="250"/>
      <c r="G205" s="250"/>
      <c r="H205" s="236"/>
      <c r="I205" s="130"/>
      <c r="J205" s="235"/>
      <c r="K205" s="236"/>
      <c r="L205" s="130"/>
      <c r="M205" s="235"/>
      <c r="N205" s="236"/>
      <c r="O205" s="129"/>
      <c r="P205" s="246">
        <v>0</v>
      </c>
      <c r="Q205" s="247"/>
      <c r="R205" s="129"/>
      <c r="S205" s="243"/>
      <c r="T205" s="244"/>
      <c r="U205" s="244"/>
      <c r="V205" s="244"/>
      <c r="W205" s="245"/>
      <c r="X205" s="7"/>
      <c r="AX205" s="101"/>
      <c r="AY205" s="101"/>
      <c r="AZ205" s="102">
        <f t="shared" si="21"/>
        <v>0</v>
      </c>
      <c r="BA205" s="101">
        <f t="shared" si="22"/>
        <v>0</v>
      </c>
      <c r="BB205" s="103">
        <f t="shared" si="23"/>
        <v>0</v>
      </c>
      <c r="BC205" s="1">
        <f t="shared" si="24"/>
        <v>0</v>
      </c>
      <c r="BD205" s="1">
        <f t="shared" si="25"/>
        <v>0</v>
      </c>
      <c r="BE205" s="1">
        <f t="shared" si="26"/>
        <v>0</v>
      </c>
    </row>
    <row r="206" spans="2:57" ht="14.4" thickBot="1" x14ac:dyDescent="0.3">
      <c r="B206" s="4"/>
      <c r="C206" s="131"/>
      <c r="D206" s="132"/>
      <c r="E206" s="235"/>
      <c r="F206" s="250"/>
      <c r="G206" s="250"/>
      <c r="H206" s="236"/>
      <c r="I206" s="130"/>
      <c r="J206" s="235"/>
      <c r="K206" s="236"/>
      <c r="L206" s="130"/>
      <c r="M206" s="235"/>
      <c r="N206" s="236"/>
      <c r="O206" s="129"/>
      <c r="P206" s="246">
        <v>0</v>
      </c>
      <c r="Q206" s="247"/>
      <c r="R206" s="129"/>
      <c r="S206" s="243"/>
      <c r="T206" s="244"/>
      <c r="U206" s="244"/>
      <c r="V206" s="244"/>
      <c r="W206" s="245"/>
      <c r="X206" s="7"/>
      <c r="AX206" s="101"/>
      <c r="AY206" s="101"/>
      <c r="AZ206" s="102">
        <f t="shared" si="21"/>
        <v>0</v>
      </c>
      <c r="BA206" s="101">
        <f t="shared" si="22"/>
        <v>0</v>
      </c>
      <c r="BB206" s="103">
        <f t="shared" si="23"/>
        <v>0</v>
      </c>
      <c r="BC206" s="1">
        <f t="shared" si="24"/>
        <v>0</v>
      </c>
      <c r="BD206" s="1">
        <f t="shared" si="25"/>
        <v>0</v>
      </c>
      <c r="BE206" s="1">
        <f t="shared" si="26"/>
        <v>0</v>
      </c>
    </row>
    <row r="207" spans="2:57" ht="14.4" thickBot="1" x14ac:dyDescent="0.3">
      <c r="B207" s="4"/>
      <c r="C207" s="131"/>
      <c r="D207" s="132"/>
      <c r="E207" s="235"/>
      <c r="F207" s="250"/>
      <c r="G207" s="250"/>
      <c r="H207" s="236"/>
      <c r="I207" s="130"/>
      <c r="J207" s="235"/>
      <c r="K207" s="236"/>
      <c r="L207" s="130"/>
      <c r="M207" s="235"/>
      <c r="N207" s="236"/>
      <c r="O207" s="129"/>
      <c r="P207" s="246">
        <v>0</v>
      </c>
      <c r="Q207" s="247"/>
      <c r="R207" s="129"/>
      <c r="S207" s="243"/>
      <c r="T207" s="244"/>
      <c r="U207" s="244"/>
      <c r="V207" s="244"/>
      <c r="W207" s="245"/>
      <c r="X207" s="7"/>
      <c r="AX207" s="101"/>
      <c r="AY207" s="101"/>
      <c r="AZ207" s="102">
        <f t="shared" si="21"/>
        <v>0</v>
      </c>
      <c r="BA207" s="101">
        <f t="shared" si="22"/>
        <v>0</v>
      </c>
      <c r="BB207" s="103">
        <f t="shared" si="23"/>
        <v>0</v>
      </c>
      <c r="BC207" s="1">
        <f t="shared" si="24"/>
        <v>0</v>
      </c>
      <c r="BD207" s="1">
        <f t="shared" si="25"/>
        <v>0</v>
      </c>
      <c r="BE207" s="1">
        <f t="shared" si="26"/>
        <v>0</v>
      </c>
    </row>
    <row r="208" spans="2:57" ht="14.4" thickBot="1" x14ac:dyDescent="0.3">
      <c r="B208" s="4"/>
      <c r="C208" s="131"/>
      <c r="D208" s="132"/>
      <c r="E208" s="235"/>
      <c r="F208" s="250"/>
      <c r="G208" s="250"/>
      <c r="H208" s="236"/>
      <c r="I208" s="130"/>
      <c r="J208" s="235"/>
      <c r="K208" s="236"/>
      <c r="L208" s="130"/>
      <c r="M208" s="235"/>
      <c r="N208" s="236"/>
      <c r="O208" s="129"/>
      <c r="P208" s="246">
        <v>0</v>
      </c>
      <c r="Q208" s="247"/>
      <c r="R208" s="129"/>
      <c r="S208" s="243"/>
      <c r="T208" s="244"/>
      <c r="U208" s="244"/>
      <c r="V208" s="244"/>
      <c r="W208" s="245"/>
      <c r="X208" s="7"/>
      <c r="AX208" s="101"/>
      <c r="AY208" s="101"/>
      <c r="AZ208" s="102">
        <f t="shared" si="21"/>
        <v>0</v>
      </c>
      <c r="BA208" s="101">
        <f t="shared" si="22"/>
        <v>0</v>
      </c>
      <c r="BB208" s="103">
        <f t="shared" si="23"/>
        <v>0</v>
      </c>
      <c r="BC208" s="1">
        <f t="shared" si="24"/>
        <v>0</v>
      </c>
      <c r="BD208" s="1">
        <f t="shared" si="25"/>
        <v>0</v>
      </c>
      <c r="BE208" s="1">
        <f t="shared" si="26"/>
        <v>0</v>
      </c>
    </row>
    <row r="209" spans="2:57" ht="14.4" thickBot="1" x14ac:dyDescent="0.3">
      <c r="B209" s="4"/>
      <c r="C209" s="131"/>
      <c r="D209" s="132"/>
      <c r="E209" s="235"/>
      <c r="F209" s="250"/>
      <c r="G209" s="250"/>
      <c r="H209" s="236"/>
      <c r="I209" s="130"/>
      <c r="J209" s="235"/>
      <c r="K209" s="236"/>
      <c r="L209" s="130"/>
      <c r="M209" s="235"/>
      <c r="N209" s="236"/>
      <c r="O209" s="129"/>
      <c r="P209" s="246">
        <v>0</v>
      </c>
      <c r="Q209" s="247"/>
      <c r="R209" s="129"/>
      <c r="S209" s="243"/>
      <c r="T209" s="244"/>
      <c r="U209" s="244"/>
      <c r="V209" s="244"/>
      <c r="W209" s="245"/>
      <c r="X209" s="7"/>
      <c r="AX209" s="101"/>
      <c r="AY209" s="101"/>
      <c r="AZ209" s="102">
        <f t="shared" si="21"/>
        <v>0</v>
      </c>
      <c r="BA209" s="101">
        <f t="shared" si="22"/>
        <v>0</v>
      </c>
      <c r="BB209" s="103">
        <f t="shared" si="23"/>
        <v>0</v>
      </c>
      <c r="BC209" s="1">
        <f t="shared" si="24"/>
        <v>0</v>
      </c>
      <c r="BD209" s="1">
        <f t="shared" si="25"/>
        <v>0</v>
      </c>
      <c r="BE209" s="1">
        <f t="shared" si="26"/>
        <v>0</v>
      </c>
    </row>
    <row r="210" spans="2:57" ht="14.4" thickBot="1" x14ac:dyDescent="0.3">
      <c r="B210" s="4"/>
      <c r="C210" s="131"/>
      <c r="D210" s="132"/>
      <c r="E210" s="235"/>
      <c r="F210" s="250"/>
      <c r="G210" s="250"/>
      <c r="H210" s="236"/>
      <c r="I210" s="130"/>
      <c r="J210" s="235"/>
      <c r="K210" s="236"/>
      <c r="L210" s="130"/>
      <c r="M210" s="235"/>
      <c r="N210" s="236"/>
      <c r="O210" s="129"/>
      <c r="P210" s="246">
        <v>0</v>
      </c>
      <c r="Q210" s="247"/>
      <c r="R210" s="129"/>
      <c r="S210" s="243"/>
      <c r="T210" s="244"/>
      <c r="U210" s="244"/>
      <c r="V210" s="244"/>
      <c r="W210" s="245"/>
      <c r="X210" s="7"/>
      <c r="AX210" s="101"/>
      <c r="AY210" s="101"/>
      <c r="AZ210" s="102">
        <f t="shared" si="21"/>
        <v>0</v>
      </c>
      <c r="BA210" s="101">
        <f t="shared" si="22"/>
        <v>0</v>
      </c>
      <c r="BB210" s="103">
        <f t="shared" si="23"/>
        <v>0</v>
      </c>
      <c r="BC210" s="1">
        <f t="shared" si="24"/>
        <v>0</v>
      </c>
      <c r="BD210" s="1">
        <f t="shared" si="25"/>
        <v>0</v>
      </c>
      <c r="BE210" s="1">
        <f t="shared" si="26"/>
        <v>0</v>
      </c>
    </row>
    <row r="211" spans="2:57" ht="14.4" thickBot="1" x14ac:dyDescent="0.3">
      <c r="B211" s="4"/>
      <c r="C211" s="131"/>
      <c r="D211" s="132"/>
      <c r="E211" s="235"/>
      <c r="F211" s="250"/>
      <c r="G211" s="250"/>
      <c r="H211" s="236"/>
      <c r="I211" s="130"/>
      <c r="J211" s="235"/>
      <c r="K211" s="236"/>
      <c r="L211" s="130"/>
      <c r="M211" s="235"/>
      <c r="N211" s="236"/>
      <c r="O211" s="129"/>
      <c r="P211" s="246">
        <v>0</v>
      </c>
      <c r="Q211" s="247"/>
      <c r="R211" s="129"/>
      <c r="S211" s="243"/>
      <c r="T211" s="244"/>
      <c r="U211" s="244"/>
      <c r="V211" s="244"/>
      <c r="W211" s="245"/>
      <c r="X211" s="7"/>
      <c r="AX211" s="101"/>
      <c r="AY211" s="101"/>
      <c r="AZ211" s="102">
        <f t="shared" si="21"/>
        <v>0</v>
      </c>
      <c r="BA211" s="101">
        <f t="shared" si="22"/>
        <v>0</v>
      </c>
      <c r="BB211" s="103">
        <f t="shared" si="23"/>
        <v>0</v>
      </c>
      <c r="BC211" s="1">
        <f t="shared" si="24"/>
        <v>0</v>
      </c>
      <c r="BD211" s="1">
        <f t="shared" si="25"/>
        <v>0</v>
      </c>
      <c r="BE211" s="1">
        <f t="shared" si="26"/>
        <v>0</v>
      </c>
    </row>
    <row r="212" spans="2:57" ht="14.4" thickBot="1" x14ac:dyDescent="0.3">
      <c r="B212" s="4"/>
      <c r="C212" s="131"/>
      <c r="D212" s="132"/>
      <c r="E212" s="235"/>
      <c r="F212" s="250"/>
      <c r="G212" s="250"/>
      <c r="H212" s="236"/>
      <c r="I212" s="130"/>
      <c r="J212" s="235"/>
      <c r="K212" s="236"/>
      <c r="L212" s="130"/>
      <c r="M212" s="235"/>
      <c r="N212" s="236"/>
      <c r="O212" s="129"/>
      <c r="P212" s="246">
        <v>0</v>
      </c>
      <c r="Q212" s="247"/>
      <c r="R212" s="129"/>
      <c r="S212" s="243"/>
      <c r="T212" s="244"/>
      <c r="U212" s="244"/>
      <c r="V212" s="244"/>
      <c r="W212" s="245"/>
      <c r="X212" s="7"/>
      <c r="AX212" s="101"/>
      <c r="AY212" s="101"/>
      <c r="AZ212" s="102">
        <f t="shared" si="21"/>
        <v>0</v>
      </c>
      <c r="BA212" s="101">
        <f t="shared" si="22"/>
        <v>0</v>
      </c>
      <c r="BB212" s="103">
        <f t="shared" si="23"/>
        <v>0</v>
      </c>
      <c r="BC212" s="1">
        <f t="shared" si="24"/>
        <v>0</v>
      </c>
      <c r="BD212" s="1">
        <f t="shared" si="25"/>
        <v>0</v>
      </c>
      <c r="BE212" s="1">
        <f t="shared" si="26"/>
        <v>0</v>
      </c>
    </row>
    <row r="213" spans="2:57" ht="14.4" thickBot="1" x14ac:dyDescent="0.3">
      <c r="B213" s="4"/>
      <c r="C213" s="131"/>
      <c r="D213" s="132"/>
      <c r="E213" s="235"/>
      <c r="F213" s="250"/>
      <c r="G213" s="250"/>
      <c r="H213" s="236"/>
      <c r="I213" s="130"/>
      <c r="J213" s="235"/>
      <c r="K213" s="236"/>
      <c r="L213" s="130"/>
      <c r="M213" s="235"/>
      <c r="N213" s="236"/>
      <c r="O213" s="129"/>
      <c r="P213" s="246">
        <v>0</v>
      </c>
      <c r="Q213" s="247"/>
      <c r="R213" s="129"/>
      <c r="S213" s="243"/>
      <c r="T213" s="244"/>
      <c r="U213" s="244"/>
      <c r="V213" s="244"/>
      <c r="W213" s="245"/>
      <c r="X213" s="7"/>
      <c r="AX213" s="101"/>
      <c r="AY213" s="101"/>
      <c r="AZ213" s="102">
        <f t="shared" si="21"/>
        <v>0</v>
      </c>
      <c r="BA213" s="101">
        <f t="shared" si="22"/>
        <v>0</v>
      </c>
      <c r="BB213" s="103">
        <f t="shared" si="23"/>
        <v>0</v>
      </c>
      <c r="BC213" s="1">
        <f t="shared" si="24"/>
        <v>0</v>
      </c>
      <c r="BD213" s="1">
        <f t="shared" si="25"/>
        <v>0</v>
      </c>
      <c r="BE213" s="1">
        <f t="shared" si="26"/>
        <v>0</v>
      </c>
    </row>
    <row r="214" spans="2:57" ht="14.4" thickBot="1" x14ac:dyDescent="0.3">
      <c r="B214" s="4"/>
      <c r="C214" s="131"/>
      <c r="D214" s="132"/>
      <c r="E214" s="235"/>
      <c r="F214" s="250"/>
      <c r="G214" s="250"/>
      <c r="H214" s="236"/>
      <c r="I214" s="130"/>
      <c r="J214" s="235"/>
      <c r="K214" s="236"/>
      <c r="L214" s="130"/>
      <c r="M214" s="235"/>
      <c r="N214" s="236"/>
      <c r="O214" s="129"/>
      <c r="P214" s="246">
        <v>0</v>
      </c>
      <c r="Q214" s="247"/>
      <c r="R214" s="129"/>
      <c r="S214" s="243"/>
      <c r="T214" s="244"/>
      <c r="U214" s="244"/>
      <c r="V214" s="244"/>
      <c r="W214" s="245"/>
      <c r="X214" s="7"/>
      <c r="AX214" s="101"/>
      <c r="AY214" s="101"/>
      <c r="AZ214" s="102">
        <f t="shared" si="21"/>
        <v>0</v>
      </c>
      <c r="BA214" s="101">
        <f t="shared" si="22"/>
        <v>0</v>
      </c>
      <c r="BB214" s="103">
        <f t="shared" si="23"/>
        <v>0</v>
      </c>
      <c r="BC214" s="1">
        <f t="shared" si="24"/>
        <v>0</v>
      </c>
      <c r="BD214" s="1">
        <f t="shared" si="25"/>
        <v>0</v>
      </c>
      <c r="BE214" s="1">
        <f t="shared" si="26"/>
        <v>0</v>
      </c>
    </row>
    <row r="215" spans="2:57" ht="14.4" thickBot="1" x14ac:dyDescent="0.3">
      <c r="B215" s="4"/>
      <c r="C215" s="131"/>
      <c r="D215" s="132"/>
      <c r="E215" s="235"/>
      <c r="F215" s="250"/>
      <c r="G215" s="250"/>
      <c r="H215" s="236"/>
      <c r="I215" s="130"/>
      <c r="J215" s="235"/>
      <c r="K215" s="236"/>
      <c r="L215" s="130"/>
      <c r="M215" s="235"/>
      <c r="N215" s="236"/>
      <c r="O215" s="129"/>
      <c r="P215" s="246">
        <v>0</v>
      </c>
      <c r="Q215" s="247"/>
      <c r="R215" s="129"/>
      <c r="S215" s="243"/>
      <c r="T215" s="244"/>
      <c r="U215" s="244"/>
      <c r="V215" s="244"/>
      <c r="W215" s="245"/>
      <c r="X215" s="7"/>
      <c r="AX215" s="101"/>
      <c r="AY215" s="101"/>
      <c r="AZ215" s="102">
        <f t="shared" si="21"/>
        <v>0</v>
      </c>
      <c r="BA215" s="101">
        <f t="shared" si="22"/>
        <v>0</v>
      </c>
      <c r="BB215" s="103">
        <f t="shared" si="23"/>
        <v>0</v>
      </c>
      <c r="BC215" s="1">
        <f t="shared" si="24"/>
        <v>0</v>
      </c>
      <c r="BD215" s="1">
        <f t="shared" si="25"/>
        <v>0</v>
      </c>
      <c r="BE215" s="1">
        <f t="shared" si="26"/>
        <v>0</v>
      </c>
    </row>
    <row r="216" spans="2:57" ht="14.4" thickBot="1" x14ac:dyDescent="0.3">
      <c r="B216" s="4"/>
      <c r="C216" s="131"/>
      <c r="D216" s="132"/>
      <c r="E216" s="235"/>
      <c r="F216" s="250"/>
      <c r="G216" s="250"/>
      <c r="H216" s="236"/>
      <c r="I216" s="130"/>
      <c r="J216" s="235"/>
      <c r="K216" s="236"/>
      <c r="L216" s="130"/>
      <c r="M216" s="235"/>
      <c r="N216" s="236"/>
      <c r="O216" s="129"/>
      <c r="P216" s="246">
        <v>0</v>
      </c>
      <c r="Q216" s="247"/>
      <c r="R216" s="129"/>
      <c r="S216" s="243"/>
      <c r="T216" s="244"/>
      <c r="U216" s="244"/>
      <c r="V216" s="244"/>
      <c r="W216" s="245"/>
      <c r="X216" s="7"/>
      <c r="AX216" s="101"/>
      <c r="AY216" s="101"/>
      <c r="AZ216" s="102">
        <f t="shared" si="21"/>
        <v>0</v>
      </c>
      <c r="BA216" s="101">
        <f t="shared" si="22"/>
        <v>0</v>
      </c>
      <c r="BB216" s="103">
        <f t="shared" si="23"/>
        <v>0</v>
      </c>
      <c r="BC216" s="1">
        <f t="shared" si="24"/>
        <v>0</v>
      </c>
      <c r="BD216" s="1">
        <f t="shared" si="25"/>
        <v>0</v>
      </c>
      <c r="BE216" s="1">
        <f t="shared" si="26"/>
        <v>0</v>
      </c>
    </row>
    <row r="217" spans="2:57" ht="14.4" thickBot="1" x14ac:dyDescent="0.3">
      <c r="B217" s="4"/>
      <c r="C217" s="131"/>
      <c r="D217" s="132"/>
      <c r="E217" s="235"/>
      <c r="F217" s="250"/>
      <c r="G217" s="250"/>
      <c r="H217" s="236"/>
      <c r="I217" s="130"/>
      <c r="J217" s="235"/>
      <c r="K217" s="236"/>
      <c r="L217" s="130"/>
      <c r="M217" s="235"/>
      <c r="N217" s="236"/>
      <c r="O217" s="129"/>
      <c r="P217" s="246">
        <v>0</v>
      </c>
      <c r="Q217" s="247"/>
      <c r="R217" s="129"/>
      <c r="S217" s="243"/>
      <c r="T217" s="244"/>
      <c r="U217" s="244"/>
      <c r="V217" s="244"/>
      <c r="W217" s="245"/>
      <c r="X217" s="7"/>
      <c r="AX217" s="101"/>
      <c r="AY217" s="101"/>
      <c r="AZ217" s="102">
        <f t="shared" si="21"/>
        <v>0</v>
      </c>
      <c r="BA217" s="101">
        <f t="shared" si="22"/>
        <v>0</v>
      </c>
      <c r="BB217" s="103">
        <f t="shared" si="23"/>
        <v>0</v>
      </c>
      <c r="BC217" s="1">
        <f t="shared" si="24"/>
        <v>0</v>
      </c>
      <c r="BD217" s="1">
        <f t="shared" si="25"/>
        <v>0</v>
      </c>
      <c r="BE217" s="1">
        <f t="shared" si="26"/>
        <v>0</v>
      </c>
    </row>
    <row r="218" spans="2:57" ht="14.4" thickBot="1" x14ac:dyDescent="0.3">
      <c r="B218" s="4"/>
      <c r="C218" s="131"/>
      <c r="D218" s="132"/>
      <c r="E218" s="235"/>
      <c r="F218" s="250"/>
      <c r="G218" s="250"/>
      <c r="H218" s="236"/>
      <c r="I218" s="130"/>
      <c r="J218" s="235"/>
      <c r="K218" s="236"/>
      <c r="L218" s="130"/>
      <c r="M218" s="235"/>
      <c r="N218" s="236"/>
      <c r="O218" s="129"/>
      <c r="P218" s="246">
        <v>0</v>
      </c>
      <c r="Q218" s="247"/>
      <c r="R218" s="129"/>
      <c r="S218" s="243"/>
      <c r="T218" s="244"/>
      <c r="U218" s="244"/>
      <c r="V218" s="244"/>
      <c r="W218" s="245"/>
      <c r="X218" s="7"/>
      <c r="AX218" s="101"/>
      <c r="AY218" s="101"/>
      <c r="AZ218" s="102">
        <f t="shared" si="21"/>
        <v>0</v>
      </c>
      <c r="BA218" s="101">
        <f t="shared" si="22"/>
        <v>0</v>
      </c>
      <c r="BB218" s="103">
        <f t="shared" si="23"/>
        <v>0</v>
      </c>
      <c r="BC218" s="1">
        <f t="shared" si="24"/>
        <v>0</v>
      </c>
      <c r="BD218" s="1">
        <f t="shared" si="25"/>
        <v>0</v>
      </c>
      <c r="BE218" s="1">
        <f t="shared" si="26"/>
        <v>0</v>
      </c>
    </row>
    <row r="219" spans="2:57" ht="14.4" thickBot="1" x14ac:dyDescent="0.3">
      <c r="B219" s="4"/>
      <c r="C219" s="131"/>
      <c r="D219" s="132"/>
      <c r="E219" s="235"/>
      <c r="F219" s="250"/>
      <c r="G219" s="250"/>
      <c r="H219" s="236"/>
      <c r="I219" s="130"/>
      <c r="J219" s="235"/>
      <c r="K219" s="236"/>
      <c r="L219" s="130"/>
      <c r="M219" s="235"/>
      <c r="N219" s="236"/>
      <c r="O219" s="129"/>
      <c r="P219" s="246">
        <v>0</v>
      </c>
      <c r="Q219" s="247"/>
      <c r="R219" s="129"/>
      <c r="S219" s="243"/>
      <c r="T219" s="244"/>
      <c r="U219" s="244"/>
      <c r="V219" s="244"/>
      <c r="W219" s="245"/>
      <c r="X219" s="7"/>
      <c r="AX219" s="101"/>
      <c r="AY219" s="101"/>
      <c r="AZ219" s="102">
        <f t="shared" si="21"/>
        <v>0</v>
      </c>
      <c r="BA219" s="101">
        <f t="shared" si="22"/>
        <v>0</v>
      </c>
      <c r="BB219" s="103">
        <f t="shared" si="23"/>
        <v>0</v>
      </c>
      <c r="BC219" s="1">
        <f t="shared" si="24"/>
        <v>0</v>
      </c>
      <c r="BD219" s="1">
        <f t="shared" si="25"/>
        <v>0</v>
      </c>
      <c r="BE219" s="1">
        <f t="shared" si="26"/>
        <v>0</v>
      </c>
    </row>
    <row r="220" spans="2:57" ht="14.4" thickBot="1" x14ac:dyDescent="0.3">
      <c r="B220" s="4"/>
      <c r="C220" s="131"/>
      <c r="D220" s="132"/>
      <c r="E220" s="235"/>
      <c r="F220" s="250"/>
      <c r="G220" s="250"/>
      <c r="H220" s="236"/>
      <c r="I220" s="130"/>
      <c r="J220" s="235"/>
      <c r="K220" s="236"/>
      <c r="L220" s="130"/>
      <c r="M220" s="235"/>
      <c r="N220" s="236"/>
      <c r="O220" s="129"/>
      <c r="P220" s="246">
        <v>0</v>
      </c>
      <c r="Q220" s="247"/>
      <c r="R220" s="129"/>
      <c r="S220" s="243"/>
      <c r="T220" s="244"/>
      <c r="U220" s="244"/>
      <c r="V220" s="244"/>
      <c r="W220" s="245"/>
      <c r="X220" s="7"/>
      <c r="AX220" s="101"/>
      <c r="AY220" s="101"/>
      <c r="AZ220" s="102">
        <f t="shared" si="21"/>
        <v>0</v>
      </c>
      <c r="BA220" s="101">
        <f t="shared" si="22"/>
        <v>0</v>
      </c>
      <c r="BB220" s="103">
        <f t="shared" si="23"/>
        <v>0</v>
      </c>
      <c r="BC220" s="1">
        <f t="shared" si="24"/>
        <v>0</v>
      </c>
      <c r="BD220" s="1">
        <f t="shared" si="25"/>
        <v>0</v>
      </c>
      <c r="BE220" s="1">
        <f t="shared" si="26"/>
        <v>0</v>
      </c>
    </row>
    <row r="221" spans="2:57" ht="14.4" thickBot="1" x14ac:dyDescent="0.3">
      <c r="B221" s="4"/>
      <c r="C221" s="131"/>
      <c r="D221" s="132"/>
      <c r="E221" s="235"/>
      <c r="F221" s="250"/>
      <c r="G221" s="250"/>
      <c r="H221" s="236"/>
      <c r="I221" s="130"/>
      <c r="J221" s="235"/>
      <c r="K221" s="236"/>
      <c r="L221" s="130"/>
      <c r="M221" s="235"/>
      <c r="N221" s="236"/>
      <c r="O221" s="129"/>
      <c r="P221" s="246">
        <v>0</v>
      </c>
      <c r="Q221" s="247"/>
      <c r="R221" s="129"/>
      <c r="S221" s="243"/>
      <c r="T221" s="244"/>
      <c r="U221" s="244"/>
      <c r="V221" s="244"/>
      <c r="W221" s="245"/>
      <c r="X221" s="7"/>
      <c r="AX221" s="101"/>
      <c r="AY221" s="101"/>
      <c r="AZ221" s="102">
        <f t="shared" si="21"/>
        <v>0</v>
      </c>
      <c r="BA221" s="101">
        <f t="shared" si="22"/>
        <v>0</v>
      </c>
      <c r="BB221" s="103">
        <f t="shared" si="23"/>
        <v>0</v>
      </c>
      <c r="BC221" s="1">
        <f t="shared" si="24"/>
        <v>0</v>
      </c>
      <c r="BD221" s="1">
        <f t="shared" si="25"/>
        <v>0</v>
      </c>
      <c r="BE221" s="1">
        <f t="shared" si="26"/>
        <v>0</v>
      </c>
    </row>
    <row r="222" spans="2:57" ht="14.4" thickBot="1" x14ac:dyDescent="0.3">
      <c r="B222" s="4"/>
      <c r="C222" s="131"/>
      <c r="D222" s="132"/>
      <c r="E222" s="235"/>
      <c r="F222" s="250"/>
      <c r="G222" s="250"/>
      <c r="H222" s="236"/>
      <c r="I222" s="130"/>
      <c r="J222" s="235"/>
      <c r="K222" s="236"/>
      <c r="L222" s="130"/>
      <c r="M222" s="235"/>
      <c r="N222" s="236"/>
      <c r="O222" s="129"/>
      <c r="P222" s="246">
        <v>0</v>
      </c>
      <c r="Q222" s="247"/>
      <c r="R222" s="129"/>
      <c r="S222" s="243"/>
      <c r="T222" s="244"/>
      <c r="U222" s="244"/>
      <c r="V222" s="244"/>
      <c r="W222" s="245"/>
      <c r="X222" s="7"/>
      <c r="AX222" s="101"/>
      <c r="AY222" s="101"/>
      <c r="AZ222" s="102">
        <f t="shared" si="21"/>
        <v>0</v>
      </c>
      <c r="BA222" s="101">
        <f t="shared" si="22"/>
        <v>0</v>
      </c>
      <c r="BB222" s="103">
        <f t="shared" si="23"/>
        <v>0</v>
      </c>
      <c r="BC222" s="1">
        <f t="shared" si="24"/>
        <v>0</v>
      </c>
      <c r="BD222" s="1">
        <f t="shared" si="25"/>
        <v>0</v>
      </c>
      <c r="BE222" s="1">
        <f t="shared" si="26"/>
        <v>0</v>
      </c>
    </row>
    <row r="223" spans="2:57" ht="14.4" thickBot="1" x14ac:dyDescent="0.3">
      <c r="B223" s="4"/>
      <c r="C223" s="131"/>
      <c r="D223" s="132"/>
      <c r="E223" s="235"/>
      <c r="F223" s="250"/>
      <c r="G223" s="250"/>
      <c r="H223" s="236"/>
      <c r="I223" s="130"/>
      <c r="J223" s="235"/>
      <c r="K223" s="236"/>
      <c r="L223" s="130"/>
      <c r="M223" s="235"/>
      <c r="N223" s="236"/>
      <c r="O223" s="129"/>
      <c r="P223" s="246">
        <v>0</v>
      </c>
      <c r="Q223" s="247"/>
      <c r="R223" s="129"/>
      <c r="S223" s="243"/>
      <c r="T223" s="244"/>
      <c r="U223" s="244"/>
      <c r="V223" s="244"/>
      <c r="W223" s="245"/>
      <c r="X223" s="7"/>
      <c r="AX223" s="101"/>
      <c r="AY223" s="101"/>
      <c r="AZ223" s="102">
        <f t="shared" si="21"/>
        <v>0</v>
      </c>
      <c r="BA223" s="101">
        <f t="shared" si="22"/>
        <v>0</v>
      </c>
      <c r="BB223" s="103">
        <f t="shared" si="23"/>
        <v>0</v>
      </c>
      <c r="BC223" s="1">
        <f t="shared" si="24"/>
        <v>0</v>
      </c>
      <c r="BD223" s="1">
        <f t="shared" si="25"/>
        <v>0</v>
      </c>
      <c r="BE223" s="1">
        <f t="shared" si="26"/>
        <v>0</v>
      </c>
    </row>
    <row r="224" spans="2:57" ht="14.4" thickBot="1" x14ac:dyDescent="0.3">
      <c r="B224" s="4"/>
      <c r="C224" s="131"/>
      <c r="D224" s="132"/>
      <c r="E224" s="235"/>
      <c r="F224" s="250"/>
      <c r="G224" s="250"/>
      <c r="H224" s="236"/>
      <c r="I224" s="130"/>
      <c r="J224" s="235"/>
      <c r="K224" s="236"/>
      <c r="L224" s="130"/>
      <c r="M224" s="235"/>
      <c r="N224" s="236"/>
      <c r="O224" s="129"/>
      <c r="P224" s="246">
        <v>0</v>
      </c>
      <c r="Q224" s="247"/>
      <c r="R224" s="129"/>
      <c r="S224" s="243"/>
      <c r="T224" s="244"/>
      <c r="U224" s="244"/>
      <c r="V224" s="244"/>
      <c r="W224" s="245"/>
      <c r="X224" s="7"/>
      <c r="AX224" s="101"/>
      <c r="AY224" s="101"/>
      <c r="AZ224" s="102">
        <f t="shared" si="21"/>
        <v>0</v>
      </c>
      <c r="BA224" s="101">
        <f t="shared" si="22"/>
        <v>0</v>
      </c>
      <c r="BB224" s="103">
        <f t="shared" si="23"/>
        <v>0</v>
      </c>
      <c r="BC224" s="1">
        <f t="shared" si="24"/>
        <v>0</v>
      </c>
      <c r="BD224" s="1">
        <f t="shared" si="25"/>
        <v>0</v>
      </c>
      <c r="BE224" s="1">
        <f t="shared" si="26"/>
        <v>0</v>
      </c>
    </row>
    <row r="225" spans="2:57" ht="14.4" thickBot="1" x14ac:dyDescent="0.3">
      <c r="B225" s="4"/>
      <c r="C225" s="131"/>
      <c r="D225" s="132"/>
      <c r="E225" s="235"/>
      <c r="F225" s="250"/>
      <c r="G225" s="250"/>
      <c r="H225" s="236"/>
      <c r="I225" s="130"/>
      <c r="J225" s="235"/>
      <c r="K225" s="236"/>
      <c r="L225" s="130"/>
      <c r="M225" s="235"/>
      <c r="N225" s="236"/>
      <c r="O225" s="129"/>
      <c r="P225" s="246">
        <v>0</v>
      </c>
      <c r="Q225" s="247"/>
      <c r="R225" s="129"/>
      <c r="S225" s="243"/>
      <c r="T225" s="244"/>
      <c r="U225" s="244"/>
      <c r="V225" s="244"/>
      <c r="W225" s="245"/>
      <c r="X225" s="7"/>
      <c r="AX225" s="101"/>
      <c r="AY225" s="101"/>
      <c r="AZ225" s="102">
        <f t="shared" si="21"/>
        <v>0</v>
      </c>
      <c r="BA225" s="101">
        <f t="shared" si="22"/>
        <v>0</v>
      </c>
      <c r="BB225" s="103">
        <f t="shared" si="23"/>
        <v>0</v>
      </c>
      <c r="BC225" s="1">
        <f t="shared" si="24"/>
        <v>0</v>
      </c>
      <c r="BD225" s="1">
        <f t="shared" si="25"/>
        <v>0</v>
      </c>
      <c r="BE225" s="1">
        <f t="shared" si="26"/>
        <v>0</v>
      </c>
    </row>
    <row r="226" spans="2:57" ht="14.4" thickBot="1" x14ac:dyDescent="0.3">
      <c r="B226" s="4"/>
      <c r="C226" s="131"/>
      <c r="D226" s="132"/>
      <c r="E226" s="235"/>
      <c r="F226" s="250"/>
      <c r="G226" s="250"/>
      <c r="H226" s="236"/>
      <c r="I226" s="130"/>
      <c r="J226" s="235"/>
      <c r="K226" s="236"/>
      <c r="L226" s="130"/>
      <c r="M226" s="235"/>
      <c r="N226" s="236"/>
      <c r="O226" s="129"/>
      <c r="P226" s="246">
        <v>0</v>
      </c>
      <c r="Q226" s="247"/>
      <c r="R226" s="129"/>
      <c r="S226" s="243"/>
      <c r="T226" s="244"/>
      <c r="U226" s="244"/>
      <c r="V226" s="244"/>
      <c r="W226" s="245"/>
      <c r="X226" s="7"/>
      <c r="AX226" s="101"/>
      <c r="AY226" s="101"/>
      <c r="AZ226" s="102">
        <f t="shared" si="21"/>
        <v>0</v>
      </c>
      <c r="BA226" s="101">
        <f t="shared" si="22"/>
        <v>0</v>
      </c>
      <c r="BB226" s="103">
        <f t="shared" si="23"/>
        <v>0</v>
      </c>
      <c r="BC226" s="1">
        <f t="shared" si="24"/>
        <v>0</v>
      </c>
      <c r="BD226" s="1">
        <f t="shared" si="25"/>
        <v>0</v>
      </c>
      <c r="BE226" s="1">
        <f t="shared" si="26"/>
        <v>0</v>
      </c>
    </row>
    <row r="227" spans="2:57" ht="14.4" thickBot="1" x14ac:dyDescent="0.3">
      <c r="B227" s="4"/>
      <c r="C227" s="131"/>
      <c r="D227" s="132"/>
      <c r="E227" s="235"/>
      <c r="F227" s="250"/>
      <c r="G227" s="250"/>
      <c r="H227" s="236"/>
      <c r="I227" s="130"/>
      <c r="J227" s="235"/>
      <c r="K227" s="236"/>
      <c r="L227" s="130"/>
      <c r="M227" s="235"/>
      <c r="N227" s="236"/>
      <c r="O227" s="129"/>
      <c r="P227" s="246">
        <v>0</v>
      </c>
      <c r="Q227" s="247"/>
      <c r="R227" s="129"/>
      <c r="S227" s="243"/>
      <c r="T227" s="244"/>
      <c r="U227" s="244"/>
      <c r="V227" s="244"/>
      <c r="W227" s="245"/>
      <c r="X227" s="7"/>
      <c r="AX227" s="101"/>
      <c r="AY227" s="101"/>
      <c r="AZ227" s="102">
        <f t="shared" si="21"/>
        <v>0</v>
      </c>
      <c r="BA227" s="101">
        <f t="shared" si="22"/>
        <v>0</v>
      </c>
      <c r="BB227" s="103">
        <f t="shared" si="23"/>
        <v>0</v>
      </c>
      <c r="BC227" s="1">
        <f t="shared" si="24"/>
        <v>0</v>
      </c>
      <c r="BD227" s="1">
        <f t="shared" si="25"/>
        <v>0</v>
      </c>
      <c r="BE227" s="1">
        <f t="shared" si="26"/>
        <v>0</v>
      </c>
    </row>
    <row r="228" spans="2:57" ht="14.4" thickBot="1" x14ac:dyDescent="0.3">
      <c r="B228" s="4"/>
      <c r="C228" s="131"/>
      <c r="D228" s="132"/>
      <c r="E228" s="235"/>
      <c r="F228" s="250"/>
      <c r="G228" s="250"/>
      <c r="H228" s="236"/>
      <c r="I228" s="130"/>
      <c r="J228" s="235"/>
      <c r="K228" s="236"/>
      <c r="L228" s="130"/>
      <c r="M228" s="235"/>
      <c r="N228" s="236"/>
      <c r="O228" s="129"/>
      <c r="P228" s="246">
        <v>0</v>
      </c>
      <c r="Q228" s="247"/>
      <c r="R228" s="129"/>
      <c r="S228" s="243"/>
      <c r="T228" s="244"/>
      <c r="U228" s="244"/>
      <c r="V228" s="244"/>
      <c r="W228" s="245"/>
      <c r="X228" s="7"/>
      <c r="AX228" s="101"/>
      <c r="AY228" s="101"/>
      <c r="AZ228" s="102">
        <f t="shared" si="21"/>
        <v>0</v>
      </c>
      <c r="BA228" s="101">
        <f t="shared" si="22"/>
        <v>0</v>
      </c>
      <c r="BB228" s="103">
        <f t="shared" si="23"/>
        <v>0</v>
      </c>
      <c r="BC228" s="1">
        <f t="shared" si="24"/>
        <v>0</v>
      </c>
      <c r="BD228" s="1">
        <f t="shared" si="25"/>
        <v>0</v>
      </c>
      <c r="BE228" s="1">
        <f t="shared" si="26"/>
        <v>0</v>
      </c>
    </row>
    <row r="229" spans="2:57" ht="14.4" thickBot="1" x14ac:dyDescent="0.3">
      <c r="B229" s="4"/>
      <c r="C229" s="131"/>
      <c r="D229" s="132"/>
      <c r="E229" s="235"/>
      <c r="F229" s="250"/>
      <c r="G229" s="250"/>
      <c r="H229" s="236"/>
      <c r="I229" s="130"/>
      <c r="J229" s="235"/>
      <c r="K229" s="236"/>
      <c r="L229" s="130"/>
      <c r="M229" s="235"/>
      <c r="N229" s="236"/>
      <c r="O229" s="129"/>
      <c r="P229" s="246">
        <v>0</v>
      </c>
      <c r="Q229" s="247"/>
      <c r="R229" s="129"/>
      <c r="S229" s="243"/>
      <c r="T229" s="244"/>
      <c r="U229" s="244"/>
      <c r="V229" s="244"/>
      <c r="W229" s="245"/>
      <c r="X229" s="7"/>
      <c r="AX229" s="101"/>
      <c r="AY229" s="101"/>
      <c r="AZ229" s="102">
        <f t="shared" si="21"/>
        <v>0</v>
      </c>
      <c r="BA229" s="101">
        <f t="shared" si="22"/>
        <v>0</v>
      </c>
      <c r="BB229" s="103">
        <f t="shared" si="23"/>
        <v>0</v>
      </c>
      <c r="BC229" s="1">
        <f t="shared" si="24"/>
        <v>0</v>
      </c>
      <c r="BD229" s="1">
        <f t="shared" si="25"/>
        <v>0</v>
      </c>
      <c r="BE229" s="1">
        <f t="shared" si="26"/>
        <v>0</v>
      </c>
    </row>
    <row r="230" spans="2:57" ht="14.4" thickBot="1" x14ac:dyDescent="0.3">
      <c r="B230" s="4"/>
      <c r="C230" s="131"/>
      <c r="D230" s="132"/>
      <c r="E230" s="235"/>
      <c r="F230" s="250"/>
      <c r="G230" s="250"/>
      <c r="H230" s="236"/>
      <c r="I230" s="130"/>
      <c r="J230" s="235"/>
      <c r="K230" s="236"/>
      <c r="L230" s="130"/>
      <c r="M230" s="235"/>
      <c r="N230" s="236"/>
      <c r="O230" s="129"/>
      <c r="P230" s="246">
        <v>0</v>
      </c>
      <c r="Q230" s="247"/>
      <c r="R230" s="129"/>
      <c r="S230" s="243"/>
      <c r="T230" s="244"/>
      <c r="U230" s="244"/>
      <c r="V230" s="244"/>
      <c r="W230" s="245"/>
      <c r="X230" s="7"/>
      <c r="AX230" s="101"/>
      <c r="AY230" s="101"/>
      <c r="AZ230" s="102">
        <f t="shared" si="21"/>
        <v>0</v>
      </c>
      <c r="BA230" s="101">
        <f t="shared" si="22"/>
        <v>0</v>
      </c>
      <c r="BB230" s="103">
        <f t="shared" si="23"/>
        <v>0</v>
      </c>
      <c r="BC230" s="1">
        <f t="shared" si="24"/>
        <v>0</v>
      </c>
      <c r="BD230" s="1">
        <f t="shared" si="25"/>
        <v>0</v>
      </c>
      <c r="BE230" s="1">
        <f t="shared" si="26"/>
        <v>0</v>
      </c>
    </row>
    <row r="231" spans="2:57" ht="14.4" thickBot="1" x14ac:dyDescent="0.3">
      <c r="B231" s="4"/>
      <c r="C231" s="131"/>
      <c r="D231" s="132"/>
      <c r="E231" s="235"/>
      <c r="F231" s="250"/>
      <c r="G231" s="250"/>
      <c r="H231" s="236"/>
      <c r="I231" s="130"/>
      <c r="J231" s="235"/>
      <c r="K231" s="236"/>
      <c r="L231" s="130"/>
      <c r="M231" s="235"/>
      <c r="N231" s="236"/>
      <c r="O231" s="129"/>
      <c r="P231" s="246">
        <v>0</v>
      </c>
      <c r="Q231" s="247"/>
      <c r="R231" s="129"/>
      <c r="S231" s="243"/>
      <c r="T231" s="244"/>
      <c r="U231" s="244"/>
      <c r="V231" s="244"/>
      <c r="W231" s="245"/>
      <c r="X231" s="7"/>
      <c r="AX231" s="101"/>
      <c r="AY231" s="101"/>
      <c r="AZ231" s="102">
        <f t="shared" si="21"/>
        <v>0</v>
      </c>
      <c r="BA231" s="101">
        <f t="shared" si="22"/>
        <v>0</v>
      </c>
      <c r="BB231" s="103">
        <f t="shared" si="23"/>
        <v>0</v>
      </c>
      <c r="BC231" s="1">
        <f t="shared" si="24"/>
        <v>0</v>
      </c>
      <c r="BD231" s="1">
        <f t="shared" si="25"/>
        <v>0</v>
      </c>
      <c r="BE231" s="1">
        <f t="shared" si="26"/>
        <v>0</v>
      </c>
    </row>
    <row r="232" spans="2:57" ht="14.4" thickBot="1" x14ac:dyDescent="0.3">
      <c r="B232" s="4"/>
      <c r="C232" s="131"/>
      <c r="D232" s="132"/>
      <c r="E232" s="235"/>
      <c r="F232" s="250"/>
      <c r="G232" s="250"/>
      <c r="H232" s="236"/>
      <c r="I232" s="130"/>
      <c r="J232" s="235"/>
      <c r="K232" s="236"/>
      <c r="L232" s="130"/>
      <c r="M232" s="235"/>
      <c r="N232" s="236"/>
      <c r="O232" s="129"/>
      <c r="P232" s="246">
        <v>0</v>
      </c>
      <c r="Q232" s="247"/>
      <c r="R232" s="129"/>
      <c r="S232" s="243"/>
      <c r="T232" s="244"/>
      <c r="U232" s="244"/>
      <c r="V232" s="244"/>
      <c r="W232" s="245"/>
      <c r="X232" s="7"/>
      <c r="AX232" s="101"/>
      <c r="AY232" s="101"/>
      <c r="AZ232" s="102">
        <f t="shared" si="21"/>
        <v>0</v>
      </c>
      <c r="BA232" s="101">
        <f t="shared" si="22"/>
        <v>0</v>
      </c>
      <c r="BB232" s="103">
        <f t="shared" si="23"/>
        <v>0</v>
      </c>
      <c r="BC232" s="1">
        <f t="shared" si="24"/>
        <v>0</v>
      </c>
      <c r="BD232" s="1">
        <f t="shared" si="25"/>
        <v>0</v>
      </c>
      <c r="BE232" s="1">
        <f t="shared" si="26"/>
        <v>0</v>
      </c>
    </row>
    <row r="233" spans="2:57" ht="14.4" thickBot="1" x14ac:dyDescent="0.3">
      <c r="B233" s="4"/>
      <c r="C233" s="131"/>
      <c r="D233" s="132"/>
      <c r="E233" s="235"/>
      <c r="F233" s="250"/>
      <c r="G233" s="250"/>
      <c r="H233" s="236"/>
      <c r="I233" s="130"/>
      <c r="J233" s="235"/>
      <c r="K233" s="236"/>
      <c r="L233" s="130"/>
      <c r="M233" s="235"/>
      <c r="N233" s="236"/>
      <c r="O233" s="129"/>
      <c r="P233" s="246">
        <v>0</v>
      </c>
      <c r="Q233" s="247"/>
      <c r="R233" s="129"/>
      <c r="S233" s="243"/>
      <c r="T233" s="244"/>
      <c r="U233" s="244"/>
      <c r="V233" s="244"/>
      <c r="W233" s="245"/>
      <c r="X233" s="7"/>
      <c r="AX233" s="101"/>
      <c r="AY233" s="101"/>
      <c r="AZ233" s="102">
        <f t="shared" si="21"/>
        <v>0</v>
      </c>
      <c r="BA233" s="101">
        <f t="shared" si="22"/>
        <v>0</v>
      </c>
      <c r="BB233" s="103">
        <f t="shared" si="23"/>
        <v>0</v>
      </c>
      <c r="BC233" s="1">
        <f t="shared" si="24"/>
        <v>0</v>
      </c>
      <c r="BD233" s="1">
        <f t="shared" si="25"/>
        <v>0</v>
      </c>
      <c r="BE233" s="1">
        <f t="shared" si="26"/>
        <v>0</v>
      </c>
    </row>
    <row r="234" spans="2:57" ht="14.4" thickBot="1" x14ac:dyDescent="0.3">
      <c r="B234" s="4"/>
      <c r="C234" s="131"/>
      <c r="D234" s="132"/>
      <c r="E234" s="235"/>
      <c r="F234" s="250"/>
      <c r="G234" s="250"/>
      <c r="H234" s="236"/>
      <c r="I234" s="130"/>
      <c r="J234" s="235"/>
      <c r="K234" s="236"/>
      <c r="L234" s="130"/>
      <c r="M234" s="235"/>
      <c r="N234" s="236"/>
      <c r="O234" s="129"/>
      <c r="P234" s="246">
        <v>0</v>
      </c>
      <c r="Q234" s="247"/>
      <c r="R234" s="129"/>
      <c r="S234" s="243"/>
      <c r="T234" s="244"/>
      <c r="U234" s="244"/>
      <c r="V234" s="244"/>
      <c r="W234" s="245"/>
      <c r="X234" s="7"/>
      <c r="AX234" s="101"/>
      <c r="AY234" s="101"/>
      <c r="AZ234" s="102">
        <f t="shared" si="21"/>
        <v>0</v>
      </c>
      <c r="BA234" s="101">
        <f t="shared" si="22"/>
        <v>0</v>
      </c>
      <c r="BB234" s="103">
        <f t="shared" si="23"/>
        <v>0</v>
      </c>
      <c r="BC234" s="1">
        <f t="shared" si="24"/>
        <v>0</v>
      </c>
      <c r="BD234" s="1">
        <f t="shared" si="25"/>
        <v>0</v>
      </c>
      <c r="BE234" s="1">
        <f t="shared" si="26"/>
        <v>0</v>
      </c>
    </row>
    <row r="235" spans="2:57" ht="14.4" thickBot="1" x14ac:dyDescent="0.3">
      <c r="B235" s="4"/>
      <c r="C235" s="131"/>
      <c r="D235" s="132"/>
      <c r="E235" s="235"/>
      <c r="F235" s="250"/>
      <c r="G235" s="250"/>
      <c r="H235" s="236"/>
      <c r="I235" s="130"/>
      <c r="J235" s="235"/>
      <c r="K235" s="236"/>
      <c r="L235" s="130"/>
      <c r="M235" s="235"/>
      <c r="N235" s="236"/>
      <c r="O235" s="129"/>
      <c r="P235" s="246">
        <v>0</v>
      </c>
      <c r="Q235" s="247"/>
      <c r="R235" s="129"/>
      <c r="S235" s="243"/>
      <c r="T235" s="244"/>
      <c r="U235" s="244"/>
      <c r="V235" s="244"/>
      <c r="W235" s="245"/>
      <c r="X235" s="7"/>
      <c r="AX235" s="101"/>
      <c r="AY235" s="101"/>
      <c r="AZ235" s="102">
        <f t="shared" si="21"/>
        <v>0</v>
      </c>
      <c r="BA235" s="101">
        <f t="shared" si="22"/>
        <v>0</v>
      </c>
      <c r="BB235" s="103">
        <f t="shared" si="23"/>
        <v>0</v>
      </c>
      <c r="BC235" s="1">
        <f t="shared" si="24"/>
        <v>0</v>
      </c>
      <c r="BD235" s="1">
        <f t="shared" si="25"/>
        <v>0</v>
      </c>
      <c r="BE235" s="1">
        <f t="shared" si="26"/>
        <v>0</v>
      </c>
    </row>
    <row r="236" spans="2:57" ht="14.4" thickBot="1" x14ac:dyDescent="0.3">
      <c r="B236" s="4"/>
      <c r="C236" s="131"/>
      <c r="D236" s="132"/>
      <c r="E236" s="235"/>
      <c r="F236" s="250"/>
      <c r="G236" s="250"/>
      <c r="H236" s="236"/>
      <c r="I236" s="130"/>
      <c r="J236" s="235"/>
      <c r="K236" s="236"/>
      <c r="L236" s="130"/>
      <c r="M236" s="235"/>
      <c r="N236" s="236"/>
      <c r="O236" s="129"/>
      <c r="P236" s="246">
        <v>0</v>
      </c>
      <c r="Q236" s="247"/>
      <c r="R236" s="129"/>
      <c r="S236" s="243"/>
      <c r="T236" s="244"/>
      <c r="U236" s="244"/>
      <c r="V236" s="244"/>
      <c r="W236" s="245"/>
      <c r="X236" s="7"/>
      <c r="AX236" s="101"/>
      <c r="AY236" s="101"/>
      <c r="AZ236" s="102">
        <f t="shared" si="21"/>
        <v>0</v>
      </c>
      <c r="BA236" s="101">
        <f t="shared" si="22"/>
        <v>0</v>
      </c>
      <c r="BB236" s="103">
        <f t="shared" si="23"/>
        <v>0</v>
      </c>
      <c r="BC236" s="1">
        <f t="shared" si="24"/>
        <v>0</v>
      </c>
      <c r="BD236" s="1">
        <f t="shared" si="25"/>
        <v>0</v>
      </c>
      <c r="BE236" s="1">
        <f t="shared" si="26"/>
        <v>0</v>
      </c>
    </row>
    <row r="237" spans="2:57" ht="14.4" thickBot="1" x14ac:dyDescent="0.3">
      <c r="B237" s="4"/>
      <c r="C237" s="131"/>
      <c r="D237" s="132"/>
      <c r="E237" s="235"/>
      <c r="F237" s="250"/>
      <c r="G237" s="250"/>
      <c r="H237" s="236"/>
      <c r="I237" s="130"/>
      <c r="J237" s="235"/>
      <c r="K237" s="236"/>
      <c r="L237" s="130"/>
      <c r="M237" s="235"/>
      <c r="N237" s="236"/>
      <c r="O237" s="129"/>
      <c r="P237" s="246">
        <v>0</v>
      </c>
      <c r="Q237" s="247"/>
      <c r="R237" s="129"/>
      <c r="S237" s="243"/>
      <c r="T237" s="244"/>
      <c r="U237" s="244"/>
      <c r="V237" s="244"/>
      <c r="W237" s="245"/>
      <c r="X237" s="7"/>
      <c r="AX237" s="101"/>
      <c r="AY237" s="101"/>
      <c r="AZ237" s="102">
        <f t="shared" si="21"/>
        <v>0</v>
      </c>
      <c r="BA237" s="101">
        <f t="shared" si="22"/>
        <v>0</v>
      </c>
      <c r="BB237" s="103">
        <f t="shared" si="23"/>
        <v>0</v>
      </c>
      <c r="BC237" s="1">
        <f t="shared" si="24"/>
        <v>0</v>
      </c>
      <c r="BD237" s="1">
        <f t="shared" si="25"/>
        <v>0</v>
      </c>
      <c r="BE237" s="1">
        <f t="shared" si="26"/>
        <v>0</v>
      </c>
    </row>
    <row r="238" spans="2:57" ht="14.4" thickBot="1" x14ac:dyDescent="0.3">
      <c r="B238" s="4"/>
      <c r="C238" s="131"/>
      <c r="D238" s="132"/>
      <c r="E238" s="235"/>
      <c r="F238" s="250"/>
      <c r="G238" s="250"/>
      <c r="H238" s="236"/>
      <c r="I238" s="130"/>
      <c r="J238" s="235"/>
      <c r="K238" s="236"/>
      <c r="L238" s="130"/>
      <c r="M238" s="235"/>
      <c r="N238" s="236"/>
      <c r="O238" s="129"/>
      <c r="P238" s="246">
        <v>0</v>
      </c>
      <c r="Q238" s="247"/>
      <c r="R238" s="129"/>
      <c r="S238" s="243"/>
      <c r="T238" s="244"/>
      <c r="U238" s="244"/>
      <c r="V238" s="244"/>
      <c r="W238" s="245"/>
      <c r="X238" s="7"/>
      <c r="AX238" s="101"/>
      <c r="AY238" s="101"/>
      <c r="AZ238" s="102">
        <f t="shared" si="21"/>
        <v>0</v>
      </c>
      <c r="BA238" s="101">
        <f t="shared" si="22"/>
        <v>0</v>
      </c>
      <c r="BB238" s="103">
        <f t="shared" si="23"/>
        <v>0</v>
      </c>
      <c r="BC238" s="1">
        <f t="shared" si="24"/>
        <v>0</v>
      </c>
      <c r="BD238" s="1">
        <f t="shared" si="25"/>
        <v>0</v>
      </c>
      <c r="BE238" s="1">
        <f t="shared" si="26"/>
        <v>0</v>
      </c>
    </row>
    <row r="239" spans="2:57" ht="14.4" thickBot="1" x14ac:dyDescent="0.3">
      <c r="B239" s="4"/>
      <c r="C239" s="131"/>
      <c r="D239" s="132"/>
      <c r="E239" s="235"/>
      <c r="F239" s="250"/>
      <c r="G239" s="250"/>
      <c r="H239" s="236"/>
      <c r="I239" s="130"/>
      <c r="J239" s="235"/>
      <c r="K239" s="236"/>
      <c r="L239" s="130"/>
      <c r="M239" s="235"/>
      <c r="N239" s="236"/>
      <c r="O239" s="129"/>
      <c r="P239" s="246">
        <v>0</v>
      </c>
      <c r="Q239" s="247"/>
      <c r="R239" s="129"/>
      <c r="S239" s="243"/>
      <c r="T239" s="244"/>
      <c r="U239" s="244"/>
      <c r="V239" s="244"/>
      <c r="W239" s="245"/>
      <c r="X239" s="7"/>
      <c r="AX239" s="101"/>
      <c r="AY239" s="101"/>
      <c r="AZ239" s="102">
        <f t="shared" si="21"/>
        <v>0</v>
      </c>
      <c r="BA239" s="101">
        <f t="shared" si="22"/>
        <v>0</v>
      </c>
      <c r="BB239" s="103">
        <f t="shared" si="23"/>
        <v>0</v>
      </c>
      <c r="BC239" s="1">
        <f t="shared" si="24"/>
        <v>0</v>
      </c>
      <c r="BD239" s="1">
        <f t="shared" si="25"/>
        <v>0</v>
      </c>
      <c r="BE239" s="1">
        <f t="shared" si="26"/>
        <v>0</v>
      </c>
    </row>
    <row r="240" spans="2:57" ht="14.4" thickBot="1" x14ac:dyDescent="0.3">
      <c r="B240" s="4"/>
      <c r="C240" s="131"/>
      <c r="D240" s="132"/>
      <c r="E240" s="235"/>
      <c r="F240" s="250"/>
      <c r="G240" s="250"/>
      <c r="H240" s="236"/>
      <c r="I240" s="130"/>
      <c r="J240" s="235"/>
      <c r="K240" s="236"/>
      <c r="L240" s="130"/>
      <c r="M240" s="235"/>
      <c r="N240" s="236"/>
      <c r="O240" s="129"/>
      <c r="P240" s="246">
        <v>0</v>
      </c>
      <c r="Q240" s="247"/>
      <c r="R240" s="129"/>
      <c r="S240" s="243"/>
      <c r="T240" s="244"/>
      <c r="U240" s="244"/>
      <c r="V240" s="244"/>
      <c r="W240" s="245"/>
      <c r="X240" s="7"/>
      <c r="AX240" s="101"/>
      <c r="AY240" s="101"/>
      <c r="AZ240" s="102">
        <f t="shared" si="21"/>
        <v>0</v>
      </c>
      <c r="BA240" s="101">
        <f t="shared" si="22"/>
        <v>0</v>
      </c>
      <c r="BB240" s="103">
        <f t="shared" si="23"/>
        <v>0</v>
      </c>
      <c r="BC240" s="1">
        <f t="shared" si="24"/>
        <v>0</v>
      </c>
      <c r="BD240" s="1">
        <f t="shared" si="25"/>
        <v>0</v>
      </c>
      <c r="BE240" s="1">
        <f t="shared" si="26"/>
        <v>0</v>
      </c>
    </row>
    <row r="241" spans="2:57" ht="14.4" thickBot="1" x14ac:dyDescent="0.3">
      <c r="B241" s="4"/>
      <c r="C241" s="131"/>
      <c r="D241" s="132"/>
      <c r="E241" s="235"/>
      <c r="F241" s="250"/>
      <c r="G241" s="250"/>
      <c r="H241" s="236"/>
      <c r="I241" s="130"/>
      <c r="J241" s="235"/>
      <c r="K241" s="236"/>
      <c r="L241" s="130"/>
      <c r="M241" s="235"/>
      <c r="N241" s="236"/>
      <c r="O241" s="129"/>
      <c r="P241" s="246">
        <v>0</v>
      </c>
      <c r="Q241" s="247"/>
      <c r="R241" s="129"/>
      <c r="S241" s="243"/>
      <c r="T241" s="244"/>
      <c r="U241" s="244"/>
      <c r="V241" s="244"/>
      <c r="W241" s="245"/>
      <c r="X241" s="7"/>
      <c r="AX241" s="101"/>
      <c r="AY241" s="101"/>
      <c r="AZ241" s="102">
        <f t="shared" si="21"/>
        <v>0</v>
      </c>
      <c r="BA241" s="101">
        <f t="shared" si="22"/>
        <v>0</v>
      </c>
      <c r="BB241" s="103">
        <f t="shared" si="23"/>
        <v>0</v>
      </c>
      <c r="BC241" s="1">
        <f t="shared" si="24"/>
        <v>0</v>
      </c>
      <c r="BD241" s="1">
        <f t="shared" si="25"/>
        <v>0</v>
      </c>
      <c r="BE241" s="1">
        <f t="shared" si="26"/>
        <v>0</v>
      </c>
    </row>
    <row r="242" spans="2:57" ht="14.4" thickBot="1" x14ac:dyDescent="0.3">
      <c r="B242" s="4"/>
      <c r="C242" s="131"/>
      <c r="D242" s="132"/>
      <c r="E242" s="235"/>
      <c r="F242" s="250"/>
      <c r="G242" s="250"/>
      <c r="H242" s="236"/>
      <c r="I242" s="130"/>
      <c r="J242" s="235"/>
      <c r="K242" s="236"/>
      <c r="L242" s="130"/>
      <c r="M242" s="235"/>
      <c r="N242" s="236"/>
      <c r="O242" s="129"/>
      <c r="P242" s="246">
        <v>0</v>
      </c>
      <c r="Q242" s="247"/>
      <c r="R242" s="129"/>
      <c r="S242" s="243"/>
      <c r="T242" s="244"/>
      <c r="U242" s="244"/>
      <c r="V242" s="244"/>
      <c r="W242" s="245"/>
      <c r="X242" s="7"/>
      <c r="AX242" s="101"/>
      <c r="AY242" s="101"/>
      <c r="AZ242" s="102">
        <f t="shared" si="21"/>
        <v>0</v>
      </c>
      <c r="BA242" s="101">
        <f t="shared" si="22"/>
        <v>0</v>
      </c>
      <c r="BB242" s="103">
        <f t="shared" si="23"/>
        <v>0</v>
      </c>
      <c r="BC242" s="1">
        <f t="shared" si="24"/>
        <v>0</v>
      </c>
      <c r="BD242" s="1">
        <f t="shared" si="25"/>
        <v>0</v>
      </c>
      <c r="BE242" s="1">
        <f t="shared" si="26"/>
        <v>0</v>
      </c>
    </row>
    <row r="243" spans="2:57" ht="14.4" thickBot="1" x14ac:dyDescent="0.3">
      <c r="B243" s="4"/>
      <c r="C243" s="131"/>
      <c r="D243" s="132"/>
      <c r="E243" s="235"/>
      <c r="F243" s="250"/>
      <c r="G243" s="250"/>
      <c r="H243" s="236"/>
      <c r="I243" s="130"/>
      <c r="J243" s="235"/>
      <c r="K243" s="236"/>
      <c r="L243" s="130"/>
      <c r="M243" s="235"/>
      <c r="N243" s="236"/>
      <c r="O243" s="129"/>
      <c r="P243" s="246">
        <v>0</v>
      </c>
      <c r="Q243" s="247"/>
      <c r="R243" s="129"/>
      <c r="S243" s="243"/>
      <c r="T243" s="244"/>
      <c r="U243" s="244"/>
      <c r="V243" s="244"/>
      <c r="W243" s="245"/>
      <c r="X243" s="7"/>
      <c r="AX243" s="101"/>
      <c r="AY243" s="101"/>
      <c r="AZ243" s="102">
        <f t="shared" si="21"/>
        <v>0</v>
      </c>
      <c r="BA243" s="101">
        <f t="shared" si="22"/>
        <v>0</v>
      </c>
      <c r="BB243" s="103">
        <f t="shared" si="23"/>
        <v>0</v>
      </c>
      <c r="BC243" s="1">
        <f t="shared" si="24"/>
        <v>0</v>
      </c>
      <c r="BD243" s="1">
        <f t="shared" si="25"/>
        <v>0</v>
      </c>
      <c r="BE243" s="1">
        <f t="shared" si="26"/>
        <v>0</v>
      </c>
    </row>
    <row r="244" spans="2:57" ht="14.4" thickBot="1" x14ac:dyDescent="0.3">
      <c r="B244" s="4"/>
      <c r="C244" s="131"/>
      <c r="D244" s="132"/>
      <c r="E244" s="235"/>
      <c r="F244" s="250"/>
      <c r="G244" s="250"/>
      <c r="H244" s="236"/>
      <c r="I244" s="130"/>
      <c r="J244" s="235"/>
      <c r="K244" s="236"/>
      <c r="L244" s="130"/>
      <c r="M244" s="235"/>
      <c r="N244" s="236"/>
      <c r="O244" s="129"/>
      <c r="P244" s="246">
        <v>0</v>
      </c>
      <c r="Q244" s="247"/>
      <c r="R244" s="129"/>
      <c r="S244" s="243"/>
      <c r="T244" s="244"/>
      <c r="U244" s="244"/>
      <c r="V244" s="244"/>
      <c r="W244" s="245"/>
      <c r="X244" s="7"/>
      <c r="AX244" s="101"/>
      <c r="AY244" s="101"/>
      <c r="AZ244" s="102">
        <f t="shared" si="21"/>
        <v>0</v>
      </c>
      <c r="BA244" s="101">
        <f t="shared" si="22"/>
        <v>0</v>
      </c>
      <c r="BB244" s="103">
        <f t="shared" si="23"/>
        <v>0</v>
      </c>
      <c r="BC244" s="1">
        <f t="shared" si="24"/>
        <v>0</v>
      </c>
      <c r="BD244" s="1">
        <f t="shared" si="25"/>
        <v>0</v>
      </c>
      <c r="BE244" s="1">
        <f t="shared" si="26"/>
        <v>0</v>
      </c>
    </row>
    <row r="245" spans="2:57" ht="14.4" thickBot="1" x14ac:dyDescent="0.3">
      <c r="B245" s="4"/>
      <c r="C245" s="131"/>
      <c r="D245" s="132"/>
      <c r="E245" s="235"/>
      <c r="F245" s="250"/>
      <c r="G245" s="250"/>
      <c r="H245" s="236"/>
      <c r="I245" s="130"/>
      <c r="J245" s="235"/>
      <c r="K245" s="236"/>
      <c r="L245" s="130"/>
      <c r="M245" s="235"/>
      <c r="N245" s="236"/>
      <c r="O245" s="129"/>
      <c r="P245" s="246">
        <v>0</v>
      </c>
      <c r="Q245" s="247"/>
      <c r="R245" s="129"/>
      <c r="S245" s="243"/>
      <c r="T245" s="244"/>
      <c r="U245" s="244"/>
      <c r="V245" s="244"/>
      <c r="W245" s="245"/>
      <c r="X245" s="7"/>
      <c r="AX245" s="101"/>
      <c r="AY245" s="101"/>
      <c r="AZ245" s="102">
        <f t="shared" si="21"/>
        <v>0</v>
      </c>
      <c r="BA245" s="101">
        <f t="shared" si="22"/>
        <v>0</v>
      </c>
      <c r="BB245" s="103">
        <f t="shared" si="23"/>
        <v>0</v>
      </c>
      <c r="BC245" s="1">
        <f t="shared" si="24"/>
        <v>0</v>
      </c>
      <c r="BD245" s="1">
        <f t="shared" si="25"/>
        <v>0</v>
      </c>
      <c r="BE245" s="1">
        <f t="shared" si="26"/>
        <v>0</v>
      </c>
    </row>
    <row r="246" spans="2:57" ht="14.4" thickBot="1" x14ac:dyDescent="0.3">
      <c r="B246" s="4"/>
      <c r="C246" s="131"/>
      <c r="D246" s="132"/>
      <c r="E246" s="235"/>
      <c r="F246" s="250"/>
      <c r="G246" s="250"/>
      <c r="H246" s="236"/>
      <c r="I246" s="130"/>
      <c r="J246" s="235"/>
      <c r="K246" s="236"/>
      <c r="L246" s="130"/>
      <c r="M246" s="235"/>
      <c r="N246" s="236"/>
      <c r="O246" s="129"/>
      <c r="P246" s="246">
        <v>0</v>
      </c>
      <c r="Q246" s="247"/>
      <c r="R246" s="129"/>
      <c r="S246" s="243"/>
      <c r="T246" s="244"/>
      <c r="U246" s="244"/>
      <c r="V246" s="244"/>
      <c r="W246" s="245"/>
      <c r="X246" s="7"/>
      <c r="AX246" s="101"/>
      <c r="AY246" s="101"/>
      <c r="AZ246" s="102">
        <f t="shared" si="21"/>
        <v>0</v>
      </c>
      <c r="BA246" s="101">
        <f t="shared" si="22"/>
        <v>0</v>
      </c>
      <c r="BB246" s="103">
        <f t="shared" si="23"/>
        <v>0</v>
      </c>
      <c r="BC246" s="1">
        <f t="shared" si="24"/>
        <v>0</v>
      </c>
      <c r="BD246" s="1">
        <f t="shared" si="25"/>
        <v>0</v>
      </c>
      <c r="BE246" s="1">
        <f t="shared" si="26"/>
        <v>0</v>
      </c>
    </row>
    <row r="247" spans="2:57" ht="14.4" thickBot="1" x14ac:dyDescent="0.3">
      <c r="B247" s="4"/>
      <c r="C247" s="131"/>
      <c r="D247" s="132"/>
      <c r="E247" s="235"/>
      <c r="F247" s="250"/>
      <c r="G247" s="250"/>
      <c r="H247" s="236"/>
      <c r="I247" s="130"/>
      <c r="J247" s="235"/>
      <c r="K247" s="236"/>
      <c r="L247" s="130"/>
      <c r="M247" s="235"/>
      <c r="N247" s="236"/>
      <c r="O247" s="129"/>
      <c r="P247" s="246">
        <v>0</v>
      </c>
      <c r="Q247" s="247"/>
      <c r="R247" s="129"/>
      <c r="S247" s="243"/>
      <c r="T247" s="244"/>
      <c r="U247" s="244"/>
      <c r="V247" s="244"/>
      <c r="W247" s="245"/>
      <c r="X247" s="7"/>
      <c r="AX247" s="101"/>
      <c r="AY247" s="101"/>
      <c r="AZ247" s="102">
        <f t="shared" si="21"/>
        <v>0</v>
      </c>
      <c r="BA247" s="101">
        <f t="shared" si="22"/>
        <v>0</v>
      </c>
      <c r="BB247" s="103">
        <f t="shared" si="23"/>
        <v>0</v>
      </c>
      <c r="BC247" s="1">
        <f t="shared" si="24"/>
        <v>0</v>
      </c>
      <c r="BD247" s="1">
        <f t="shared" si="25"/>
        <v>0</v>
      </c>
      <c r="BE247" s="1">
        <f t="shared" si="26"/>
        <v>0</v>
      </c>
    </row>
    <row r="248" spans="2:57" ht="14.4" thickBot="1" x14ac:dyDescent="0.3">
      <c r="B248" s="4"/>
      <c r="C248" s="131"/>
      <c r="D248" s="132"/>
      <c r="E248" s="235"/>
      <c r="F248" s="250"/>
      <c r="G248" s="250"/>
      <c r="H248" s="236"/>
      <c r="I248" s="130"/>
      <c r="J248" s="235"/>
      <c r="K248" s="236"/>
      <c r="L248" s="130"/>
      <c r="M248" s="235"/>
      <c r="N248" s="236"/>
      <c r="O248" s="129"/>
      <c r="P248" s="246">
        <v>0</v>
      </c>
      <c r="Q248" s="247"/>
      <c r="R248" s="129"/>
      <c r="S248" s="243"/>
      <c r="T248" s="244"/>
      <c r="U248" s="244"/>
      <c r="V248" s="244"/>
      <c r="W248" s="245"/>
      <c r="X248" s="7"/>
      <c r="AX248" s="101"/>
      <c r="AY248" s="101"/>
      <c r="AZ248" s="102">
        <f t="shared" si="21"/>
        <v>0</v>
      </c>
      <c r="BA248" s="101">
        <f t="shared" si="22"/>
        <v>0</v>
      </c>
      <c r="BB248" s="103">
        <f t="shared" si="23"/>
        <v>0</v>
      </c>
      <c r="BC248" s="1">
        <f t="shared" si="24"/>
        <v>0</v>
      </c>
      <c r="BD248" s="1">
        <f t="shared" si="25"/>
        <v>0</v>
      </c>
      <c r="BE248" s="1">
        <f t="shared" si="26"/>
        <v>0</v>
      </c>
    </row>
    <row r="249" spans="2:57" ht="14.4" thickBot="1" x14ac:dyDescent="0.3">
      <c r="B249" s="4"/>
      <c r="C249" s="131"/>
      <c r="D249" s="132"/>
      <c r="E249" s="235"/>
      <c r="F249" s="250"/>
      <c r="G249" s="250"/>
      <c r="H249" s="236"/>
      <c r="I249" s="130"/>
      <c r="J249" s="235"/>
      <c r="K249" s="236"/>
      <c r="L249" s="130"/>
      <c r="M249" s="235"/>
      <c r="N249" s="236"/>
      <c r="O249" s="129"/>
      <c r="P249" s="246">
        <v>0</v>
      </c>
      <c r="Q249" s="247"/>
      <c r="R249" s="129"/>
      <c r="S249" s="243"/>
      <c r="T249" s="244"/>
      <c r="U249" s="244"/>
      <c r="V249" s="244"/>
      <c r="W249" s="245"/>
      <c r="X249" s="7"/>
      <c r="AX249" s="101"/>
      <c r="AY249" s="101"/>
      <c r="AZ249" s="102">
        <f t="shared" si="21"/>
        <v>0</v>
      </c>
      <c r="BA249" s="101">
        <f t="shared" si="22"/>
        <v>0</v>
      </c>
      <c r="BB249" s="103">
        <f t="shared" si="23"/>
        <v>0</v>
      </c>
      <c r="BC249" s="1">
        <f t="shared" si="24"/>
        <v>0</v>
      </c>
      <c r="BD249" s="1">
        <f t="shared" si="25"/>
        <v>0</v>
      </c>
      <c r="BE249" s="1">
        <f t="shared" si="26"/>
        <v>0</v>
      </c>
    </row>
    <row r="250" spans="2:57" ht="14.4" thickBot="1" x14ac:dyDescent="0.3">
      <c r="B250" s="4"/>
      <c r="C250" s="131"/>
      <c r="D250" s="132"/>
      <c r="E250" s="235"/>
      <c r="F250" s="250"/>
      <c r="G250" s="250"/>
      <c r="H250" s="236"/>
      <c r="I250" s="130"/>
      <c r="J250" s="235"/>
      <c r="K250" s="236"/>
      <c r="L250" s="130"/>
      <c r="M250" s="235"/>
      <c r="N250" s="236"/>
      <c r="O250" s="129"/>
      <c r="P250" s="246">
        <v>0</v>
      </c>
      <c r="Q250" s="247"/>
      <c r="R250" s="129"/>
      <c r="S250" s="243"/>
      <c r="T250" s="244"/>
      <c r="U250" s="244"/>
      <c r="V250" s="244"/>
      <c r="W250" s="245"/>
      <c r="X250" s="7"/>
      <c r="AX250" s="101"/>
      <c r="AY250" s="101"/>
      <c r="AZ250" s="102">
        <f t="shared" si="21"/>
        <v>0</v>
      </c>
      <c r="BA250" s="101">
        <f t="shared" si="22"/>
        <v>0</v>
      </c>
      <c r="BB250" s="103">
        <f t="shared" si="23"/>
        <v>0</v>
      </c>
      <c r="BC250" s="1">
        <f t="shared" si="24"/>
        <v>0</v>
      </c>
      <c r="BD250" s="1">
        <f t="shared" si="25"/>
        <v>0</v>
      </c>
      <c r="BE250" s="1">
        <f t="shared" si="26"/>
        <v>0</v>
      </c>
    </row>
    <row r="251" spans="2:57" ht="14.4" thickBot="1" x14ac:dyDescent="0.3">
      <c r="B251" s="4"/>
      <c r="C251" s="131"/>
      <c r="D251" s="132"/>
      <c r="E251" s="235"/>
      <c r="F251" s="250"/>
      <c r="G251" s="250"/>
      <c r="H251" s="236"/>
      <c r="I251" s="130"/>
      <c r="J251" s="235"/>
      <c r="K251" s="236"/>
      <c r="L251" s="130"/>
      <c r="M251" s="235"/>
      <c r="N251" s="236"/>
      <c r="O251" s="129"/>
      <c r="P251" s="246">
        <v>0</v>
      </c>
      <c r="Q251" s="247"/>
      <c r="R251" s="129"/>
      <c r="S251" s="243"/>
      <c r="T251" s="244"/>
      <c r="U251" s="244"/>
      <c r="V251" s="244"/>
      <c r="W251" s="245"/>
      <c r="X251" s="7"/>
      <c r="AX251" s="101"/>
      <c r="AY251" s="101"/>
      <c r="AZ251" s="102">
        <f t="shared" si="21"/>
        <v>0</v>
      </c>
      <c r="BA251" s="101">
        <f t="shared" si="22"/>
        <v>0</v>
      </c>
      <c r="BB251" s="103">
        <f t="shared" si="23"/>
        <v>0</v>
      </c>
      <c r="BC251" s="1">
        <f t="shared" si="24"/>
        <v>0</v>
      </c>
      <c r="BD251" s="1">
        <f t="shared" si="25"/>
        <v>0</v>
      </c>
      <c r="BE251" s="1">
        <f t="shared" si="26"/>
        <v>0</v>
      </c>
    </row>
    <row r="252" spans="2:57" ht="14.4" thickBot="1" x14ac:dyDescent="0.3">
      <c r="B252" s="4"/>
      <c r="C252" s="131"/>
      <c r="D252" s="132"/>
      <c r="E252" s="235"/>
      <c r="F252" s="250"/>
      <c r="G252" s="250"/>
      <c r="H252" s="236"/>
      <c r="I252" s="130"/>
      <c r="J252" s="235"/>
      <c r="K252" s="236"/>
      <c r="L252" s="130"/>
      <c r="M252" s="235"/>
      <c r="N252" s="236"/>
      <c r="O252" s="129"/>
      <c r="P252" s="246">
        <v>0</v>
      </c>
      <c r="Q252" s="247"/>
      <c r="R252" s="129"/>
      <c r="S252" s="243"/>
      <c r="T252" s="244"/>
      <c r="U252" s="244"/>
      <c r="V252" s="244"/>
      <c r="W252" s="245"/>
      <c r="X252" s="7"/>
      <c r="AX252" s="101"/>
      <c r="AY252" s="101"/>
      <c r="AZ252" s="102">
        <f t="shared" si="21"/>
        <v>0</v>
      </c>
      <c r="BA252" s="101">
        <f t="shared" si="22"/>
        <v>0</v>
      </c>
      <c r="BB252" s="103">
        <f t="shared" si="23"/>
        <v>0</v>
      </c>
      <c r="BC252" s="1">
        <f t="shared" si="24"/>
        <v>0</v>
      </c>
      <c r="BD252" s="1">
        <f t="shared" si="25"/>
        <v>0</v>
      </c>
      <c r="BE252" s="1">
        <f t="shared" si="26"/>
        <v>0</v>
      </c>
    </row>
    <row r="253" spans="2:57" ht="14.4" thickBot="1" x14ac:dyDescent="0.3">
      <c r="B253" s="4"/>
      <c r="C253" s="131"/>
      <c r="D253" s="132"/>
      <c r="E253" s="235"/>
      <c r="F253" s="250"/>
      <c r="G253" s="250"/>
      <c r="H253" s="236"/>
      <c r="I253" s="130"/>
      <c r="J253" s="235"/>
      <c r="K253" s="236"/>
      <c r="L253" s="130"/>
      <c r="M253" s="235"/>
      <c r="N253" s="236"/>
      <c r="O253" s="129"/>
      <c r="P253" s="246">
        <v>0</v>
      </c>
      <c r="Q253" s="247"/>
      <c r="R253" s="129"/>
      <c r="S253" s="243"/>
      <c r="T253" s="244"/>
      <c r="U253" s="244"/>
      <c r="V253" s="244"/>
      <c r="W253" s="245"/>
      <c r="X253" s="7"/>
      <c r="AX253" s="101"/>
      <c r="AY253" s="101"/>
      <c r="AZ253" s="102">
        <f t="shared" si="21"/>
        <v>0</v>
      </c>
      <c r="BA253" s="101">
        <f t="shared" si="22"/>
        <v>0</v>
      </c>
      <c r="BB253" s="103">
        <f t="shared" si="23"/>
        <v>0</v>
      </c>
      <c r="BC253" s="1">
        <f t="shared" si="24"/>
        <v>0</v>
      </c>
      <c r="BD253" s="1">
        <f t="shared" si="25"/>
        <v>0</v>
      </c>
      <c r="BE253" s="1">
        <f t="shared" si="26"/>
        <v>0</v>
      </c>
    </row>
    <row r="254" spans="2:57" ht="14.4" thickBot="1" x14ac:dyDescent="0.3">
      <c r="B254" s="4"/>
      <c r="C254" s="131"/>
      <c r="D254" s="132"/>
      <c r="E254" s="235"/>
      <c r="F254" s="250"/>
      <c r="G254" s="250"/>
      <c r="H254" s="236"/>
      <c r="I254" s="130"/>
      <c r="J254" s="235"/>
      <c r="K254" s="236"/>
      <c r="L254" s="130"/>
      <c r="M254" s="235"/>
      <c r="N254" s="236"/>
      <c r="O254" s="129"/>
      <c r="P254" s="246">
        <v>0</v>
      </c>
      <c r="Q254" s="247"/>
      <c r="R254" s="129"/>
      <c r="S254" s="243"/>
      <c r="T254" s="244"/>
      <c r="U254" s="244"/>
      <c r="V254" s="244"/>
      <c r="W254" s="245"/>
      <c r="X254" s="7"/>
      <c r="AX254" s="101"/>
      <c r="AY254" s="101"/>
      <c r="AZ254" s="102">
        <f t="shared" si="21"/>
        <v>0</v>
      </c>
      <c r="BA254" s="101">
        <f t="shared" si="22"/>
        <v>0</v>
      </c>
      <c r="BB254" s="103">
        <f t="shared" si="23"/>
        <v>0</v>
      </c>
      <c r="BC254" s="1">
        <f t="shared" si="24"/>
        <v>0</v>
      </c>
      <c r="BD254" s="1">
        <f t="shared" si="25"/>
        <v>0</v>
      </c>
      <c r="BE254" s="1">
        <f t="shared" si="26"/>
        <v>0</v>
      </c>
    </row>
    <row r="255" spans="2:57" ht="14.4" thickBot="1" x14ac:dyDescent="0.3">
      <c r="B255" s="4"/>
      <c r="C255" s="131"/>
      <c r="D255" s="132"/>
      <c r="E255" s="235"/>
      <c r="F255" s="250"/>
      <c r="G255" s="250"/>
      <c r="H255" s="236"/>
      <c r="I255" s="130"/>
      <c r="J255" s="235"/>
      <c r="K255" s="236"/>
      <c r="L255" s="130"/>
      <c r="M255" s="235"/>
      <c r="N255" s="236"/>
      <c r="O255" s="129"/>
      <c r="P255" s="246">
        <v>0</v>
      </c>
      <c r="Q255" s="247"/>
      <c r="R255" s="129"/>
      <c r="S255" s="243"/>
      <c r="T255" s="244"/>
      <c r="U255" s="244"/>
      <c r="V255" s="244"/>
      <c r="W255" s="245"/>
      <c r="X255" s="7"/>
      <c r="AX255" s="101"/>
      <c r="AY255" s="101"/>
      <c r="AZ255" s="102">
        <f t="shared" si="21"/>
        <v>0</v>
      </c>
      <c r="BA255" s="101">
        <f t="shared" si="22"/>
        <v>0</v>
      </c>
      <c r="BB255" s="103">
        <f t="shared" si="23"/>
        <v>0</v>
      </c>
      <c r="BC255" s="1">
        <f t="shared" si="24"/>
        <v>0</v>
      </c>
      <c r="BD255" s="1">
        <f t="shared" si="25"/>
        <v>0</v>
      </c>
      <c r="BE255" s="1">
        <f t="shared" si="26"/>
        <v>0</v>
      </c>
    </row>
    <row r="256" spans="2:57" ht="14.4" thickBot="1" x14ac:dyDescent="0.3">
      <c r="B256" s="4"/>
      <c r="C256" s="131"/>
      <c r="D256" s="132"/>
      <c r="E256" s="235"/>
      <c r="F256" s="250"/>
      <c r="G256" s="250"/>
      <c r="H256" s="236"/>
      <c r="I256" s="130"/>
      <c r="J256" s="235"/>
      <c r="K256" s="236"/>
      <c r="L256" s="130"/>
      <c r="M256" s="235"/>
      <c r="N256" s="236"/>
      <c r="O256" s="129"/>
      <c r="P256" s="246">
        <v>0</v>
      </c>
      <c r="Q256" s="247"/>
      <c r="R256" s="129"/>
      <c r="S256" s="243"/>
      <c r="T256" s="244"/>
      <c r="U256" s="244"/>
      <c r="V256" s="244"/>
      <c r="W256" s="245"/>
      <c r="X256" s="7"/>
      <c r="AX256" s="101"/>
      <c r="AY256" s="101"/>
      <c r="AZ256" s="102">
        <f t="shared" si="21"/>
        <v>0</v>
      </c>
      <c r="BA256" s="101">
        <f t="shared" si="22"/>
        <v>0</v>
      </c>
      <c r="BB256" s="103">
        <f t="shared" si="23"/>
        <v>0</v>
      </c>
      <c r="BC256" s="1">
        <f t="shared" si="24"/>
        <v>0</v>
      </c>
      <c r="BD256" s="1">
        <f t="shared" si="25"/>
        <v>0</v>
      </c>
      <c r="BE256" s="1">
        <f t="shared" si="26"/>
        <v>0</v>
      </c>
    </row>
    <row r="257" spans="2:57" ht="14.4" thickBot="1" x14ac:dyDescent="0.3">
      <c r="B257" s="4"/>
      <c r="C257" s="131"/>
      <c r="D257" s="132"/>
      <c r="E257" s="235"/>
      <c r="F257" s="250"/>
      <c r="G257" s="250"/>
      <c r="H257" s="236"/>
      <c r="I257" s="130"/>
      <c r="J257" s="235"/>
      <c r="K257" s="236"/>
      <c r="L257" s="130"/>
      <c r="M257" s="235"/>
      <c r="N257" s="236"/>
      <c r="O257" s="129"/>
      <c r="P257" s="246">
        <v>0</v>
      </c>
      <c r="Q257" s="247"/>
      <c r="R257" s="129"/>
      <c r="S257" s="243"/>
      <c r="T257" s="244"/>
      <c r="U257" s="244"/>
      <c r="V257" s="244"/>
      <c r="W257" s="245"/>
      <c r="X257" s="7"/>
      <c r="AX257" s="101"/>
      <c r="AY257" s="101"/>
      <c r="AZ257" s="102">
        <f t="shared" si="21"/>
        <v>0</v>
      </c>
      <c r="BA257" s="101">
        <f t="shared" si="22"/>
        <v>0</v>
      </c>
      <c r="BB257" s="103">
        <f t="shared" si="23"/>
        <v>0</v>
      </c>
      <c r="BC257" s="1">
        <f t="shared" si="24"/>
        <v>0</v>
      </c>
      <c r="BD257" s="1">
        <f t="shared" si="25"/>
        <v>0</v>
      </c>
      <c r="BE257" s="1">
        <f t="shared" si="26"/>
        <v>0</v>
      </c>
    </row>
    <row r="258" spans="2:57" ht="14.4" thickBot="1" x14ac:dyDescent="0.3">
      <c r="B258" s="4"/>
      <c r="C258" s="131"/>
      <c r="D258" s="132"/>
      <c r="E258" s="235"/>
      <c r="F258" s="250"/>
      <c r="G258" s="250"/>
      <c r="H258" s="236"/>
      <c r="I258" s="130"/>
      <c r="J258" s="235"/>
      <c r="K258" s="236"/>
      <c r="L258" s="130"/>
      <c r="M258" s="235"/>
      <c r="N258" s="236"/>
      <c r="O258" s="129"/>
      <c r="P258" s="246">
        <v>0</v>
      </c>
      <c r="Q258" s="247"/>
      <c r="R258" s="129"/>
      <c r="S258" s="243"/>
      <c r="T258" s="244"/>
      <c r="U258" s="244"/>
      <c r="V258" s="244"/>
      <c r="W258" s="245"/>
      <c r="X258" s="7"/>
      <c r="AX258" s="101"/>
      <c r="AY258" s="101"/>
      <c r="AZ258" s="102">
        <f t="shared" si="21"/>
        <v>0</v>
      </c>
      <c r="BA258" s="101">
        <f t="shared" si="22"/>
        <v>0</v>
      </c>
      <c r="BB258" s="103">
        <f t="shared" si="23"/>
        <v>0</v>
      </c>
      <c r="BC258" s="1">
        <f t="shared" si="24"/>
        <v>0</v>
      </c>
      <c r="BD258" s="1">
        <f t="shared" si="25"/>
        <v>0</v>
      </c>
      <c r="BE258" s="1">
        <f t="shared" si="26"/>
        <v>0</v>
      </c>
    </row>
    <row r="259" spans="2:57" ht="14.4" thickBot="1" x14ac:dyDescent="0.3">
      <c r="B259" s="4"/>
      <c r="C259" s="131"/>
      <c r="D259" s="132"/>
      <c r="E259" s="235"/>
      <c r="F259" s="250"/>
      <c r="G259" s="250"/>
      <c r="H259" s="236"/>
      <c r="I259" s="130"/>
      <c r="J259" s="235"/>
      <c r="K259" s="236"/>
      <c r="L259" s="130"/>
      <c r="M259" s="235"/>
      <c r="N259" s="236"/>
      <c r="O259" s="129"/>
      <c r="P259" s="246">
        <v>0</v>
      </c>
      <c r="Q259" s="247"/>
      <c r="R259" s="129"/>
      <c r="S259" s="243"/>
      <c r="T259" s="244"/>
      <c r="U259" s="244"/>
      <c r="V259" s="244"/>
      <c r="W259" s="245"/>
      <c r="X259" s="7"/>
      <c r="AX259" s="101"/>
      <c r="AY259" s="101"/>
      <c r="AZ259" s="102">
        <f t="shared" si="21"/>
        <v>0</v>
      </c>
      <c r="BA259" s="101">
        <f t="shared" si="22"/>
        <v>0</v>
      </c>
      <c r="BB259" s="103">
        <f t="shared" si="23"/>
        <v>0</v>
      </c>
      <c r="BC259" s="1">
        <f t="shared" si="24"/>
        <v>0</v>
      </c>
      <c r="BD259" s="1">
        <f t="shared" si="25"/>
        <v>0</v>
      </c>
      <c r="BE259" s="1">
        <f t="shared" si="26"/>
        <v>0</v>
      </c>
    </row>
    <row r="260" spans="2:57" ht="14.4" thickBot="1" x14ac:dyDescent="0.3">
      <c r="B260" s="4"/>
      <c r="C260" s="131"/>
      <c r="D260" s="132"/>
      <c r="E260" s="235"/>
      <c r="F260" s="250"/>
      <c r="G260" s="250"/>
      <c r="H260" s="236"/>
      <c r="I260" s="130"/>
      <c r="J260" s="235"/>
      <c r="K260" s="236"/>
      <c r="L260" s="130"/>
      <c r="M260" s="235"/>
      <c r="N260" s="236"/>
      <c r="O260" s="129"/>
      <c r="P260" s="246">
        <v>0</v>
      </c>
      <c r="Q260" s="247"/>
      <c r="R260" s="129"/>
      <c r="S260" s="243"/>
      <c r="T260" s="244"/>
      <c r="U260" s="244"/>
      <c r="V260" s="244"/>
      <c r="W260" s="245"/>
      <c r="X260" s="7"/>
      <c r="AX260" s="101"/>
      <c r="AY260" s="101"/>
      <c r="AZ260" s="102">
        <f t="shared" si="21"/>
        <v>0</v>
      </c>
      <c r="BA260" s="101">
        <f t="shared" si="22"/>
        <v>0</v>
      </c>
      <c r="BB260" s="103">
        <f t="shared" si="23"/>
        <v>0</v>
      </c>
      <c r="BC260" s="1">
        <f t="shared" si="24"/>
        <v>0</v>
      </c>
      <c r="BD260" s="1">
        <f t="shared" si="25"/>
        <v>0</v>
      </c>
      <c r="BE260" s="1">
        <f t="shared" si="26"/>
        <v>0</v>
      </c>
    </row>
    <row r="261" spans="2:57" ht="14.4" thickBot="1" x14ac:dyDescent="0.3">
      <c r="B261" s="4"/>
      <c r="C261" s="131"/>
      <c r="D261" s="132"/>
      <c r="E261" s="235"/>
      <c r="F261" s="250"/>
      <c r="G261" s="250"/>
      <c r="H261" s="236"/>
      <c r="I261" s="130"/>
      <c r="J261" s="235"/>
      <c r="K261" s="236"/>
      <c r="L261" s="130"/>
      <c r="M261" s="235"/>
      <c r="N261" s="236"/>
      <c r="O261" s="129"/>
      <c r="P261" s="246">
        <v>0</v>
      </c>
      <c r="Q261" s="247"/>
      <c r="R261" s="129"/>
      <c r="S261" s="243"/>
      <c r="T261" s="244"/>
      <c r="U261" s="244"/>
      <c r="V261" s="244"/>
      <c r="W261" s="245"/>
      <c r="X261" s="7"/>
      <c r="AX261" s="101"/>
      <c r="AY261" s="101"/>
      <c r="AZ261" s="102">
        <f t="shared" si="21"/>
        <v>0</v>
      </c>
      <c r="BA261" s="101">
        <f t="shared" si="22"/>
        <v>0</v>
      </c>
      <c r="BB261" s="103">
        <f t="shared" si="23"/>
        <v>0</v>
      </c>
      <c r="BC261" s="1">
        <f t="shared" si="24"/>
        <v>0</v>
      </c>
      <c r="BD261" s="1">
        <f t="shared" si="25"/>
        <v>0</v>
      </c>
      <c r="BE261" s="1">
        <f t="shared" si="26"/>
        <v>0</v>
      </c>
    </row>
    <row r="262" spans="2:57" ht="14.4" thickBot="1" x14ac:dyDescent="0.3">
      <c r="B262" s="4"/>
      <c r="C262" s="131"/>
      <c r="D262" s="132"/>
      <c r="E262" s="235"/>
      <c r="F262" s="250"/>
      <c r="G262" s="250"/>
      <c r="H262" s="236"/>
      <c r="I262" s="130"/>
      <c r="J262" s="235"/>
      <c r="K262" s="236"/>
      <c r="L262" s="130"/>
      <c r="M262" s="235"/>
      <c r="N262" s="236"/>
      <c r="O262" s="129"/>
      <c r="P262" s="246">
        <v>0</v>
      </c>
      <c r="Q262" s="247"/>
      <c r="R262" s="129"/>
      <c r="S262" s="243"/>
      <c r="T262" s="244"/>
      <c r="U262" s="244"/>
      <c r="V262" s="244"/>
      <c r="W262" s="245"/>
      <c r="X262" s="7"/>
      <c r="AX262" s="101"/>
      <c r="AY262" s="101"/>
      <c r="AZ262" s="102">
        <f t="shared" si="21"/>
        <v>0</v>
      </c>
      <c r="BA262" s="101">
        <f t="shared" si="22"/>
        <v>0</v>
      </c>
      <c r="BB262" s="103">
        <f t="shared" si="23"/>
        <v>0</v>
      </c>
      <c r="BC262" s="1">
        <f t="shared" si="24"/>
        <v>0</v>
      </c>
      <c r="BD262" s="1">
        <f t="shared" si="25"/>
        <v>0</v>
      </c>
      <c r="BE262" s="1">
        <f t="shared" si="26"/>
        <v>0</v>
      </c>
    </row>
    <row r="263" spans="2:57" ht="14.4" thickBot="1" x14ac:dyDescent="0.3">
      <c r="B263" s="4"/>
      <c r="C263" s="131"/>
      <c r="D263" s="132"/>
      <c r="E263" s="235"/>
      <c r="F263" s="250"/>
      <c r="G263" s="250"/>
      <c r="H263" s="236"/>
      <c r="I263" s="130"/>
      <c r="J263" s="235"/>
      <c r="K263" s="236"/>
      <c r="L263" s="130"/>
      <c r="M263" s="235"/>
      <c r="N263" s="236"/>
      <c r="O263" s="129"/>
      <c r="P263" s="246">
        <v>0</v>
      </c>
      <c r="Q263" s="247"/>
      <c r="R263" s="129"/>
      <c r="S263" s="243"/>
      <c r="T263" s="244"/>
      <c r="U263" s="244"/>
      <c r="V263" s="244"/>
      <c r="W263" s="245"/>
      <c r="X263" s="7"/>
      <c r="AX263" s="101"/>
      <c r="AY263" s="101"/>
      <c r="AZ263" s="102">
        <f t="shared" si="21"/>
        <v>0</v>
      </c>
      <c r="BA263" s="101">
        <f t="shared" si="22"/>
        <v>0</v>
      </c>
      <c r="BB263" s="103">
        <f t="shared" si="23"/>
        <v>0</v>
      </c>
      <c r="BC263" s="1">
        <f t="shared" si="24"/>
        <v>0</v>
      </c>
      <c r="BD263" s="1">
        <f t="shared" si="25"/>
        <v>0</v>
      </c>
      <c r="BE263" s="1">
        <f t="shared" si="26"/>
        <v>0</v>
      </c>
    </row>
    <row r="264" spans="2:57" ht="14.4" thickBot="1" x14ac:dyDescent="0.3">
      <c r="B264" s="4"/>
      <c r="C264" s="131"/>
      <c r="D264" s="132"/>
      <c r="E264" s="235"/>
      <c r="F264" s="250"/>
      <c r="G264" s="250"/>
      <c r="H264" s="236"/>
      <c r="I264" s="130"/>
      <c r="J264" s="235"/>
      <c r="K264" s="236"/>
      <c r="L264" s="130"/>
      <c r="M264" s="235"/>
      <c r="N264" s="236"/>
      <c r="O264" s="129"/>
      <c r="P264" s="246">
        <v>0</v>
      </c>
      <c r="Q264" s="247"/>
      <c r="R264" s="129"/>
      <c r="S264" s="243"/>
      <c r="T264" s="244"/>
      <c r="U264" s="244"/>
      <c r="V264" s="244"/>
      <c r="W264" s="245"/>
      <c r="X264" s="7"/>
      <c r="AX264" s="101"/>
      <c r="AY264" s="101"/>
      <c r="AZ264" s="102">
        <f t="shared" ref="AZ264:AZ327" si="27">+C264</f>
        <v>0</v>
      </c>
      <c r="BA264" s="101">
        <f t="shared" ref="BA264:BA327" si="28">+J264</f>
        <v>0</v>
      </c>
      <c r="BB264" s="103">
        <f t="shared" ref="BB264:BB327" si="29">+P264</f>
        <v>0</v>
      </c>
      <c r="BC264" s="1">
        <f t="shared" ref="BC264:BC327" si="30">SUMIFS($BB$71:$BB$371,$AZ$71:$AZ$371,$AX264,$BA$71:$BA$371,"Despesas")</f>
        <v>0</v>
      </c>
      <c r="BD264" s="1">
        <f t="shared" ref="BD264:BD327" si="31">SUMIFS($BB$71:$BB$371,$AZ$71:$AZ$371,$AX264,$BA$71:$BA$371,"Dívidas")</f>
        <v>0</v>
      </c>
      <c r="BE264" s="1">
        <f t="shared" ref="BE264:BE327" si="32">SUMIFS($BB$71:$BB$371,$AZ$71:$AZ$371,$AX264,$BA$71:$BA$371,"Investimentos")</f>
        <v>0</v>
      </c>
    </row>
    <row r="265" spans="2:57" ht="14.4" thickBot="1" x14ac:dyDescent="0.3">
      <c r="B265" s="4"/>
      <c r="C265" s="131"/>
      <c r="D265" s="132"/>
      <c r="E265" s="235"/>
      <c r="F265" s="250"/>
      <c r="G265" s="250"/>
      <c r="H265" s="236"/>
      <c r="I265" s="130"/>
      <c r="J265" s="235"/>
      <c r="K265" s="236"/>
      <c r="L265" s="130"/>
      <c r="M265" s="235"/>
      <c r="N265" s="236"/>
      <c r="O265" s="129"/>
      <c r="P265" s="246">
        <v>0</v>
      </c>
      <c r="Q265" s="247"/>
      <c r="R265" s="129"/>
      <c r="S265" s="243"/>
      <c r="T265" s="244"/>
      <c r="U265" s="244"/>
      <c r="V265" s="244"/>
      <c r="W265" s="245"/>
      <c r="X265" s="7"/>
      <c r="AX265" s="101"/>
      <c r="AY265" s="101"/>
      <c r="AZ265" s="102">
        <f t="shared" si="27"/>
        <v>0</v>
      </c>
      <c r="BA265" s="101">
        <f t="shared" si="28"/>
        <v>0</v>
      </c>
      <c r="BB265" s="103">
        <f t="shared" si="29"/>
        <v>0</v>
      </c>
      <c r="BC265" s="1">
        <f t="shared" si="30"/>
        <v>0</v>
      </c>
      <c r="BD265" s="1">
        <f t="shared" si="31"/>
        <v>0</v>
      </c>
      <c r="BE265" s="1">
        <f t="shared" si="32"/>
        <v>0</v>
      </c>
    </row>
    <row r="266" spans="2:57" ht="14.4" thickBot="1" x14ac:dyDescent="0.3">
      <c r="B266" s="4"/>
      <c r="C266" s="131"/>
      <c r="D266" s="132"/>
      <c r="E266" s="235"/>
      <c r="F266" s="250"/>
      <c r="G266" s="250"/>
      <c r="H266" s="236"/>
      <c r="I266" s="130"/>
      <c r="J266" s="235"/>
      <c r="K266" s="236"/>
      <c r="L266" s="130"/>
      <c r="M266" s="235"/>
      <c r="N266" s="236"/>
      <c r="O266" s="129"/>
      <c r="P266" s="246">
        <v>0</v>
      </c>
      <c r="Q266" s="247"/>
      <c r="R266" s="129"/>
      <c r="S266" s="243"/>
      <c r="T266" s="244"/>
      <c r="U266" s="244"/>
      <c r="V266" s="244"/>
      <c r="W266" s="245"/>
      <c r="X266" s="7"/>
      <c r="AX266" s="101"/>
      <c r="AY266" s="101"/>
      <c r="AZ266" s="102">
        <f t="shared" si="27"/>
        <v>0</v>
      </c>
      <c r="BA266" s="101">
        <f t="shared" si="28"/>
        <v>0</v>
      </c>
      <c r="BB266" s="103">
        <f t="shared" si="29"/>
        <v>0</v>
      </c>
      <c r="BC266" s="1">
        <f t="shared" si="30"/>
        <v>0</v>
      </c>
      <c r="BD266" s="1">
        <f t="shared" si="31"/>
        <v>0</v>
      </c>
      <c r="BE266" s="1">
        <f t="shared" si="32"/>
        <v>0</v>
      </c>
    </row>
    <row r="267" spans="2:57" ht="14.4" thickBot="1" x14ac:dyDescent="0.3">
      <c r="B267" s="4"/>
      <c r="C267" s="131"/>
      <c r="D267" s="132"/>
      <c r="E267" s="235"/>
      <c r="F267" s="250"/>
      <c r="G267" s="250"/>
      <c r="H267" s="236"/>
      <c r="I267" s="130"/>
      <c r="J267" s="235"/>
      <c r="K267" s="236"/>
      <c r="L267" s="130"/>
      <c r="M267" s="235"/>
      <c r="N267" s="236"/>
      <c r="O267" s="129"/>
      <c r="P267" s="246">
        <v>0</v>
      </c>
      <c r="Q267" s="247"/>
      <c r="R267" s="129"/>
      <c r="S267" s="243"/>
      <c r="T267" s="244"/>
      <c r="U267" s="244"/>
      <c r="V267" s="244"/>
      <c r="W267" s="245"/>
      <c r="X267" s="7"/>
      <c r="AX267" s="101"/>
      <c r="AY267" s="101"/>
      <c r="AZ267" s="102">
        <f t="shared" si="27"/>
        <v>0</v>
      </c>
      <c r="BA267" s="101">
        <f t="shared" si="28"/>
        <v>0</v>
      </c>
      <c r="BB267" s="103">
        <f t="shared" si="29"/>
        <v>0</v>
      </c>
      <c r="BC267" s="1">
        <f t="shared" si="30"/>
        <v>0</v>
      </c>
      <c r="BD267" s="1">
        <f t="shared" si="31"/>
        <v>0</v>
      </c>
      <c r="BE267" s="1">
        <f t="shared" si="32"/>
        <v>0</v>
      </c>
    </row>
    <row r="268" spans="2:57" ht="14.4" thickBot="1" x14ac:dyDescent="0.3">
      <c r="B268" s="4"/>
      <c r="C268" s="131"/>
      <c r="D268" s="132"/>
      <c r="E268" s="235"/>
      <c r="F268" s="250"/>
      <c r="G268" s="250"/>
      <c r="H268" s="236"/>
      <c r="I268" s="130"/>
      <c r="J268" s="235"/>
      <c r="K268" s="236"/>
      <c r="L268" s="130"/>
      <c r="M268" s="235"/>
      <c r="N268" s="236"/>
      <c r="O268" s="129"/>
      <c r="P268" s="246">
        <v>0</v>
      </c>
      <c r="Q268" s="247"/>
      <c r="R268" s="129"/>
      <c r="S268" s="243"/>
      <c r="T268" s="244"/>
      <c r="U268" s="244"/>
      <c r="V268" s="244"/>
      <c r="W268" s="245"/>
      <c r="X268" s="7"/>
      <c r="AX268" s="101"/>
      <c r="AY268" s="101"/>
      <c r="AZ268" s="102">
        <f t="shared" si="27"/>
        <v>0</v>
      </c>
      <c r="BA268" s="101">
        <f t="shared" si="28"/>
        <v>0</v>
      </c>
      <c r="BB268" s="103">
        <f t="shared" si="29"/>
        <v>0</v>
      </c>
      <c r="BC268" s="1">
        <f t="shared" si="30"/>
        <v>0</v>
      </c>
      <c r="BD268" s="1">
        <f t="shared" si="31"/>
        <v>0</v>
      </c>
      <c r="BE268" s="1">
        <f t="shared" si="32"/>
        <v>0</v>
      </c>
    </row>
    <row r="269" spans="2:57" ht="14.4" thickBot="1" x14ac:dyDescent="0.3">
      <c r="B269" s="4"/>
      <c r="C269" s="131"/>
      <c r="D269" s="132"/>
      <c r="E269" s="235"/>
      <c r="F269" s="250"/>
      <c r="G269" s="250"/>
      <c r="H269" s="236"/>
      <c r="I269" s="130"/>
      <c r="J269" s="235"/>
      <c r="K269" s="236"/>
      <c r="L269" s="130"/>
      <c r="M269" s="235"/>
      <c r="N269" s="236"/>
      <c r="O269" s="129"/>
      <c r="P269" s="246">
        <v>0</v>
      </c>
      <c r="Q269" s="247"/>
      <c r="R269" s="129"/>
      <c r="S269" s="243"/>
      <c r="T269" s="244"/>
      <c r="U269" s="244"/>
      <c r="V269" s="244"/>
      <c r="W269" s="245"/>
      <c r="X269" s="7"/>
      <c r="AX269" s="101"/>
      <c r="AY269" s="101"/>
      <c r="AZ269" s="102">
        <f t="shared" si="27"/>
        <v>0</v>
      </c>
      <c r="BA269" s="101">
        <f t="shared" si="28"/>
        <v>0</v>
      </c>
      <c r="BB269" s="103">
        <f t="shared" si="29"/>
        <v>0</v>
      </c>
      <c r="BC269" s="1">
        <f t="shared" si="30"/>
        <v>0</v>
      </c>
      <c r="BD269" s="1">
        <f t="shared" si="31"/>
        <v>0</v>
      </c>
      <c r="BE269" s="1">
        <f t="shared" si="32"/>
        <v>0</v>
      </c>
    </row>
    <row r="270" spans="2:57" ht="14.4" thickBot="1" x14ac:dyDescent="0.3">
      <c r="B270" s="4"/>
      <c r="C270" s="131"/>
      <c r="D270" s="132"/>
      <c r="E270" s="235"/>
      <c r="F270" s="250"/>
      <c r="G270" s="250"/>
      <c r="H270" s="236"/>
      <c r="I270" s="130"/>
      <c r="J270" s="235"/>
      <c r="K270" s="236"/>
      <c r="L270" s="130"/>
      <c r="M270" s="235"/>
      <c r="N270" s="236"/>
      <c r="O270" s="129"/>
      <c r="P270" s="246">
        <v>0</v>
      </c>
      <c r="Q270" s="247"/>
      <c r="R270" s="129"/>
      <c r="S270" s="243"/>
      <c r="T270" s="244"/>
      <c r="U270" s="244"/>
      <c r="V270" s="244"/>
      <c r="W270" s="245"/>
      <c r="X270" s="7"/>
      <c r="AX270" s="101"/>
      <c r="AY270" s="101"/>
      <c r="AZ270" s="102">
        <f t="shared" si="27"/>
        <v>0</v>
      </c>
      <c r="BA270" s="101">
        <f t="shared" si="28"/>
        <v>0</v>
      </c>
      <c r="BB270" s="103">
        <f t="shared" si="29"/>
        <v>0</v>
      </c>
      <c r="BC270" s="1">
        <f t="shared" si="30"/>
        <v>0</v>
      </c>
      <c r="BD270" s="1">
        <f t="shared" si="31"/>
        <v>0</v>
      </c>
      <c r="BE270" s="1">
        <f t="shared" si="32"/>
        <v>0</v>
      </c>
    </row>
    <row r="271" spans="2:57" ht="14.4" thickBot="1" x14ac:dyDescent="0.3">
      <c r="B271" s="4"/>
      <c r="C271" s="131"/>
      <c r="D271" s="132"/>
      <c r="E271" s="235"/>
      <c r="F271" s="250"/>
      <c r="G271" s="250"/>
      <c r="H271" s="236"/>
      <c r="I271" s="130"/>
      <c r="J271" s="235"/>
      <c r="K271" s="236"/>
      <c r="L271" s="130"/>
      <c r="M271" s="235"/>
      <c r="N271" s="236"/>
      <c r="O271" s="129"/>
      <c r="P271" s="246">
        <v>0</v>
      </c>
      <c r="Q271" s="247"/>
      <c r="R271" s="129"/>
      <c r="S271" s="243"/>
      <c r="T271" s="244"/>
      <c r="U271" s="244"/>
      <c r="V271" s="244"/>
      <c r="W271" s="245"/>
      <c r="X271" s="7"/>
      <c r="AX271" s="101"/>
      <c r="AY271" s="101"/>
      <c r="AZ271" s="102">
        <f t="shared" si="27"/>
        <v>0</v>
      </c>
      <c r="BA271" s="101">
        <f t="shared" si="28"/>
        <v>0</v>
      </c>
      <c r="BB271" s="103">
        <f t="shared" si="29"/>
        <v>0</v>
      </c>
      <c r="BC271" s="1">
        <f t="shared" si="30"/>
        <v>0</v>
      </c>
      <c r="BD271" s="1">
        <f t="shared" si="31"/>
        <v>0</v>
      </c>
      <c r="BE271" s="1">
        <f t="shared" si="32"/>
        <v>0</v>
      </c>
    </row>
    <row r="272" spans="2:57" ht="14.4" thickBot="1" x14ac:dyDescent="0.3">
      <c r="B272" s="4"/>
      <c r="C272" s="131"/>
      <c r="D272" s="132"/>
      <c r="E272" s="235"/>
      <c r="F272" s="250"/>
      <c r="G272" s="250"/>
      <c r="H272" s="236"/>
      <c r="I272" s="130"/>
      <c r="J272" s="235"/>
      <c r="K272" s="236"/>
      <c r="L272" s="130"/>
      <c r="M272" s="235"/>
      <c r="N272" s="236"/>
      <c r="O272" s="129"/>
      <c r="P272" s="246">
        <v>0</v>
      </c>
      <c r="Q272" s="247"/>
      <c r="R272" s="129"/>
      <c r="S272" s="243"/>
      <c r="T272" s="244"/>
      <c r="U272" s="244"/>
      <c r="V272" s="244"/>
      <c r="W272" s="245"/>
      <c r="X272" s="7"/>
      <c r="AX272" s="101"/>
      <c r="AY272" s="101"/>
      <c r="AZ272" s="102">
        <f t="shared" si="27"/>
        <v>0</v>
      </c>
      <c r="BA272" s="101">
        <f t="shared" si="28"/>
        <v>0</v>
      </c>
      <c r="BB272" s="103">
        <f t="shared" si="29"/>
        <v>0</v>
      </c>
      <c r="BC272" s="1">
        <f t="shared" si="30"/>
        <v>0</v>
      </c>
      <c r="BD272" s="1">
        <f t="shared" si="31"/>
        <v>0</v>
      </c>
      <c r="BE272" s="1">
        <f t="shared" si="32"/>
        <v>0</v>
      </c>
    </row>
    <row r="273" spans="2:57" ht="14.4" thickBot="1" x14ac:dyDescent="0.3">
      <c r="B273" s="4"/>
      <c r="C273" s="131"/>
      <c r="D273" s="132"/>
      <c r="E273" s="235"/>
      <c r="F273" s="250"/>
      <c r="G273" s="250"/>
      <c r="H273" s="236"/>
      <c r="I273" s="130"/>
      <c r="J273" s="235"/>
      <c r="K273" s="236"/>
      <c r="L273" s="130"/>
      <c r="M273" s="235"/>
      <c r="N273" s="236"/>
      <c r="O273" s="129"/>
      <c r="P273" s="246">
        <v>0</v>
      </c>
      <c r="Q273" s="247"/>
      <c r="R273" s="129"/>
      <c r="S273" s="243"/>
      <c r="T273" s="244"/>
      <c r="U273" s="244"/>
      <c r="V273" s="244"/>
      <c r="W273" s="245"/>
      <c r="X273" s="7"/>
      <c r="AX273" s="101"/>
      <c r="AY273" s="101"/>
      <c r="AZ273" s="102">
        <f t="shared" si="27"/>
        <v>0</v>
      </c>
      <c r="BA273" s="101">
        <f t="shared" si="28"/>
        <v>0</v>
      </c>
      <c r="BB273" s="103">
        <f t="shared" si="29"/>
        <v>0</v>
      </c>
      <c r="BC273" s="1">
        <f t="shared" si="30"/>
        <v>0</v>
      </c>
      <c r="BD273" s="1">
        <f t="shared" si="31"/>
        <v>0</v>
      </c>
      <c r="BE273" s="1">
        <f t="shared" si="32"/>
        <v>0</v>
      </c>
    </row>
    <row r="274" spans="2:57" ht="14.4" thickBot="1" x14ac:dyDescent="0.3">
      <c r="B274" s="4"/>
      <c r="C274" s="131"/>
      <c r="D274" s="132"/>
      <c r="E274" s="235"/>
      <c r="F274" s="250"/>
      <c r="G274" s="250"/>
      <c r="H274" s="236"/>
      <c r="I274" s="130"/>
      <c r="J274" s="235"/>
      <c r="K274" s="236"/>
      <c r="L274" s="130"/>
      <c r="M274" s="235"/>
      <c r="N274" s="236"/>
      <c r="O274" s="129"/>
      <c r="P274" s="246">
        <v>0</v>
      </c>
      <c r="Q274" s="247"/>
      <c r="R274" s="129"/>
      <c r="S274" s="243"/>
      <c r="T274" s="244"/>
      <c r="U274" s="244"/>
      <c r="V274" s="244"/>
      <c r="W274" s="245"/>
      <c r="X274" s="7"/>
      <c r="AX274" s="101"/>
      <c r="AY274" s="101"/>
      <c r="AZ274" s="102">
        <f t="shared" si="27"/>
        <v>0</v>
      </c>
      <c r="BA274" s="101">
        <f t="shared" si="28"/>
        <v>0</v>
      </c>
      <c r="BB274" s="103">
        <f t="shared" si="29"/>
        <v>0</v>
      </c>
      <c r="BC274" s="1">
        <f t="shared" si="30"/>
        <v>0</v>
      </c>
      <c r="BD274" s="1">
        <f t="shared" si="31"/>
        <v>0</v>
      </c>
      <c r="BE274" s="1">
        <f t="shared" si="32"/>
        <v>0</v>
      </c>
    </row>
    <row r="275" spans="2:57" ht="14.4" thickBot="1" x14ac:dyDescent="0.3">
      <c r="B275" s="4"/>
      <c r="C275" s="131"/>
      <c r="D275" s="132"/>
      <c r="E275" s="235"/>
      <c r="F275" s="250"/>
      <c r="G275" s="250"/>
      <c r="H275" s="236"/>
      <c r="I275" s="130"/>
      <c r="J275" s="235"/>
      <c r="K275" s="236"/>
      <c r="L275" s="130"/>
      <c r="M275" s="235"/>
      <c r="N275" s="236"/>
      <c r="O275" s="129"/>
      <c r="P275" s="246">
        <v>0</v>
      </c>
      <c r="Q275" s="247"/>
      <c r="R275" s="129"/>
      <c r="S275" s="243"/>
      <c r="T275" s="244"/>
      <c r="U275" s="244"/>
      <c r="V275" s="244"/>
      <c r="W275" s="245"/>
      <c r="X275" s="7"/>
      <c r="AX275" s="101"/>
      <c r="AY275" s="101"/>
      <c r="AZ275" s="102">
        <f t="shared" si="27"/>
        <v>0</v>
      </c>
      <c r="BA275" s="101">
        <f t="shared" si="28"/>
        <v>0</v>
      </c>
      <c r="BB275" s="103">
        <f t="shared" si="29"/>
        <v>0</v>
      </c>
      <c r="BC275" s="1">
        <f t="shared" si="30"/>
        <v>0</v>
      </c>
      <c r="BD275" s="1">
        <f t="shared" si="31"/>
        <v>0</v>
      </c>
      <c r="BE275" s="1">
        <f t="shared" si="32"/>
        <v>0</v>
      </c>
    </row>
    <row r="276" spans="2:57" ht="14.4" thickBot="1" x14ac:dyDescent="0.3">
      <c r="B276" s="4"/>
      <c r="C276" s="131"/>
      <c r="D276" s="132"/>
      <c r="E276" s="235"/>
      <c r="F276" s="250"/>
      <c r="G276" s="250"/>
      <c r="H276" s="236"/>
      <c r="I276" s="130"/>
      <c r="J276" s="235"/>
      <c r="K276" s="236"/>
      <c r="L276" s="130"/>
      <c r="M276" s="235"/>
      <c r="N276" s="236"/>
      <c r="O276" s="129"/>
      <c r="P276" s="246">
        <v>0</v>
      </c>
      <c r="Q276" s="247"/>
      <c r="R276" s="129"/>
      <c r="S276" s="243"/>
      <c r="T276" s="244"/>
      <c r="U276" s="244"/>
      <c r="V276" s="244"/>
      <c r="W276" s="245"/>
      <c r="X276" s="7"/>
      <c r="AX276" s="101"/>
      <c r="AY276" s="101"/>
      <c r="AZ276" s="102">
        <f t="shared" si="27"/>
        <v>0</v>
      </c>
      <c r="BA276" s="101">
        <f t="shared" si="28"/>
        <v>0</v>
      </c>
      <c r="BB276" s="103">
        <f t="shared" si="29"/>
        <v>0</v>
      </c>
      <c r="BC276" s="1">
        <f t="shared" si="30"/>
        <v>0</v>
      </c>
      <c r="BD276" s="1">
        <f t="shared" si="31"/>
        <v>0</v>
      </c>
      <c r="BE276" s="1">
        <f t="shared" si="32"/>
        <v>0</v>
      </c>
    </row>
    <row r="277" spans="2:57" ht="14.4" thickBot="1" x14ac:dyDescent="0.3">
      <c r="B277" s="4"/>
      <c r="C277" s="131"/>
      <c r="D277" s="132"/>
      <c r="E277" s="235"/>
      <c r="F277" s="250"/>
      <c r="G277" s="250"/>
      <c r="H277" s="236"/>
      <c r="I277" s="130"/>
      <c r="J277" s="235"/>
      <c r="K277" s="236"/>
      <c r="L277" s="130"/>
      <c r="M277" s="235"/>
      <c r="N277" s="236"/>
      <c r="O277" s="129"/>
      <c r="P277" s="246">
        <v>0</v>
      </c>
      <c r="Q277" s="247"/>
      <c r="R277" s="129"/>
      <c r="S277" s="243"/>
      <c r="T277" s="244"/>
      <c r="U277" s="244"/>
      <c r="V277" s="244"/>
      <c r="W277" s="245"/>
      <c r="X277" s="7"/>
      <c r="AX277" s="101"/>
      <c r="AY277" s="101"/>
      <c r="AZ277" s="102">
        <f t="shared" si="27"/>
        <v>0</v>
      </c>
      <c r="BA277" s="101">
        <f t="shared" si="28"/>
        <v>0</v>
      </c>
      <c r="BB277" s="103">
        <f t="shared" si="29"/>
        <v>0</v>
      </c>
      <c r="BC277" s="1">
        <f t="shared" si="30"/>
        <v>0</v>
      </c>
      <c r="BD277" s="1">
        <f t="shared" si="31"/>
        <v>0</v>
      </c>
      <c r="BE277" s="1">
        <f t="shared" si="32"/>
        <v>0</v>
      </c>
    </row>
    <row r="278" spans="2:57" ht="14.4" thickBot="1" x14ac:dyDescent="0.3">
      <c r="B278" s="4"/>
      <c r="C278" s="131"/>
      <c r="D278" s="132"/>
      <c r="E278" s="235"/>
      <c r="F278" s="250"/>
      <c r="G278" s="250"/>
      <c r="H278" s="236"/>
      <c r="I278" s="130"/>
      <c r="J278" s="235"/>
      <c r="K278" s="236"/>
      <c r="L278" s="130"/>
      <c r="M278" s="235"/>
      <c r="N278" s="236"/>
      <c r="O278" s="129"/>
      <c r="P278" s="246">
        <v>0</v>
      </c>
      <c r="Q278" s="247"/>
      <c r="R278" s="129"/>
      <c r="S278" s="243"/>
      <c r="T278" s="244"/>
      <c r="U278" s="244"/>
      <c r="V278" s="244"/>
      <c r="W278" s="245"/>
      <c r="X278" s="7"/>
      <c r="AX278" s="101"/>
      <c r="AY278" s="101"/>
      <c r="AZ278" s="102">
        <f t="shared" si="27"/>
        <v>0</v>
      </c>
      <c r="BA278" s="101">
        <f t="shared" si="28"/>
        <v>0</v>
      </c>
      <c r="BB278" s="103">
        <f t="shared" si="29"/>
        <v>0</v>
      </c>
      <c r="BC278" s="1">
        <f t="shared" si="30"/>
        <v>0</v>
      </c>
      <c r="BD278" s="1">
        <f t="shared" si="31"/>
        <v>0</v>
      </c>
      <c r="BE278" s="1">
        <f t="shared" si="32"/>
        <v>0</v>
      </c>
    </row>
    <row r="279" spans="2:57" ht="14.4" thickBot="1" x14ac:dyDescent="0.3">
      <c r="B279" s="4"/>
      <c r="C279" s="131"/>
      <c r="D279" s="132"/>
      <c r="E279" s="235"/>
      <c r="F279" s="250"/>
      <c r="G279" s="250"/>
      <c r="H279" s="236"/>
      <c r="I279" s="130"/>
      <c r="J279" s="235"/>
      <c r="K279" s="236"/>
      <c r="L279" s="130"/>
      <c r="M279" s="235"/>
      <c r="N279" s="236"/>
      <c r="O279" s="129"/>
      <c r="P279" s="246">
        <v>0</v>
      </c>
      <c r="Q279" s="247"/>
      <c r="R279" s="129"/>
      <c r="S279" s="243"/>
      <c r="T279" s="244"/>
      <c r="U279" s="244"/>
      <c r="V279" s="244"/>
      <c r="W279" s="245"/>
      <c r="X279" s="7"/>
      <c r="AX279" s="101"/>
      <c r="AY279" s="101"/>
      <c r="AZ279" s="102">
        <f t="shared" si="27"/>
        <v>0</v>
      </c>
      <c r="BA279" s="101">
        <f t="shared" si="28"/>
        <v>0</v>
      </c>
      <c r="BB279" s="103">
        <f t="shared" si="29"/>
        <v>0</v>
      </c>
      <c r="BC279" s="1">
        <f t="shared" si="30"/>
        <v>0</v>
      </c>
      <c r="BD279" s="1">
        <f t="shared" si="31"/>
        <v>0</v>
      </c>
      <c r="BE279" s="1">
        <f t="shared" si="32"/>
        <v>0</v>
      </c>
    </row>
    <row r="280" spans="2:57" ht="14.4" thickBot="1" x14ac:dyDescent="0.3">
      <c r="B280" s="4"/>
      <c r="C280" s="131"/>
      <c r="D280" s="132"/>
      <c r="E280" s="235"/>
      <c r="F280" s="250"/>
      <c r="G280" s="250"/>
      <c r="H280" s="236"/>
      <c r="I280" s="130"/>
      <c r="J280" s="235"/>
      <c r="K280" s="236"/>
      <c r="L280" s="130"/>
      <c r="M280" s="235"/>
      <c r="N280" s="236"/>
      <c r="O280" s="129"/>
      <c r="P280" s="246">
        <v>0</v>
      </c>
      <c r="Q280" s="247"/>
      <c r="R280" s="129"/>
      <c r="S280" s="243"/>
      <c r="T280" s="244"/>
      <c r="U280" s="244"/>
      <c r="V280" s="244"/>
      <c r="W280" s="245"/>
      <c r="X280" s="7"/>
      <c r="AX280" s="101"/>
      <c r="AY280" s="101"/>
      <c r="AZ280" s="102">
        <f t="shared" si="27"/>
        <v>0</v>
      </c>
      <c r="BA280" s="101">
        <f t="shared" si="28"/>
        <v>0</v>
      </c>
      <c r="BB280" s="103">
        <f t="shared" si="29"/>
        <v>0</v>
      </c>
      <c r="BC280" s="1">
        <f t="shared" si="30"/>
        <v>0</v>
      </c>
      <c r="BD280" s="1">
        <f t="shared" si="31"/>
        <v>0</v>
      </c>
      <c r="BE280" s="1">
        <f t="shared" si="32"/>
        <v>0</v>
      </c>
    </row>
    <row r="281" spans="2:57" ht="14.4" thickBot="1" x14ac:dyDescent="0.3">
      <c r="B281" s="4"/>
      <c r="C281" s="131"/>
      <c r="D281" s="132"/>
      <c r="E281" s="235"/>
      <c r="F281" s="250"/>
      <c r="G281" s="250"/>
      <c r="H281" s="236"/>
      <c r="I281" s="130"/>
      <c r="J281" s="235"/>
      <c r="K281" s="236"/>
      <c r="L281" s="130"/>
      <c r="M281" s="235"/>
      <c r="N281" s="236"/>
      <c r="O281" s="129"/>
      <c r="P281" s="246">
        <v>0</v>
      </c>
      <c r="Q281" s="247"/>
      <c r="R281" s="129"/>
      <c r="S281" s="243"/>
      <c r="T281" s="244"/>
      <c r="U281" s="244"/>
      <c r="V281" s="244"/>
      <c r="W281" s="245"/>
      <c r="X281" s="7"/>
      <c r="AX281" s="101"/>
      <c r="AY281" s="101"/>
      <c r="AZ281" s="102">
        <f t="shared" si="27"/>
        <v>0</v>
      </c>
      <c r="BA281" s="101">
        <f t="shared" si="28"/>
        <v>0</v>
      </c>
      <c r="BB281" s="103">
        <f t="shared" si="29"/>
        <v>0</v>
      </c>
      <c r="BC281" s="1">
        <f t="shared" si="30"/>
        <v>0</v>
      </c>
      <c r="BD281" s="1">
        <f t="shared" si="31"/>
        <v>0</v>
      </c>
      <c r="BE281" s="1">
        <f t="shared" si="32"/>
        <v>0</v>
      </c>
    </row>
    <row r="282" spans="2:57" ht="14.4" thickBot="1" x14ac:dyDescent="0.3">
      <c r="B282" s="4"/>
      <c r="C282" s="131"/>
      <c r="D282" s="132"/>
      <c r="E282" s="235"/>
      <c r="F282" s="250"/>
      <c r="G282" s="250"/>
      <c r="H282" s="236"/>
      <c r="I282" s="130"/>
      <c r="J282" s="235"/>
      <c r="K282" s="236"/>
      <c r="L282" s="130"/>
      <c r="M282" s="235"/>
      <c r="N282" s="236"/>
      <c r="O282" s="129"/>
      <c r="P282" s="246">
        <v>0</v>
      </c>
      <c r="Q282" s="247"/>
      <c r="R282" s="129"/>
      <c r="S282" s="243"/>
      <c r="T282" s="244"/>
      <c r="U282" s="244"/>
      <c r="V282" s="244"/>
      <c r="W282" s="245"/>
      <c r="X282" s="7"/>
      <c r="AX282" s="101"/>
      <c r="AY282" s="101"/>
      <c r="AZ282" s="102">
        <f t="shared" si="27"/>
        <v>0</v>
      </c>
      <c r="BA282" s="101">
        <f t="shared" si="28"/>
        <v>0</v>
      </c>
      <c r="BB282" s="103">
        <f t="shared" si="29"/>
        <v>0</v>
      </c>
      <c r="BC282" s="1">
        <f t="shared" si="30"/>
        <v>0</v>
      </c>
      <c r="BD282" s="1">
        <f t="shared" si="31"/>
        <v>0</v>
      </c>
      <c r="BE282" s="1">
        <f t="shared" si="32"/>
        <v>0</v>
      </c>
    </row>
    <row r="283" spans="2:57" ht="14.4" thickBot="1" x14ac:dyDescent="0.3">
      <c r="B283" s="4"/>
      <c r="C283" s="131"/>
      <c r="D283" s="132"/>
      <c r="E283" s="235"/>
      <c r="F283" s="250"/>
      <c r="G283" s="250"/>
      <c r="H283" s="236"/>
      <c r="I283" s="130"/>
      <c r="J283" s="235"/>
      <c r="K283" s="236"/>
      <c r="L283" s="130"/>
      <c r="M283" s="235"/>
      <c r="N283" s="236"/>
      <c r="O283" s="129"/>
      <c r="P283" s="246">
        <v>0</v>
      </c>
      <c r="Q283" s="247"/>
      <c r="R283" s="129"/>
      <c r="S283" s="243"/>
      <c r="T283" s="244"/>
      <c r="U283" s="244"/>
      <c r="V283" s="244"/>
      <c r="W283" s="245"/>
      <c r="X283" s="7"/>
      <c r="AX283" s="101"/>
      <c r="AY283" s="101"/>
      <c r="AZ283" s="102">
        <f t="shared" si="27"/>
        <v>0</v>
      </c>
      <c r="BA283" s="101">
        <f t="shared" si="28"/>
        <v>0</v>
      </c>
      <c r="BB283" s="103">
        <f t="shared" si="29"/>
        <v>0</v>
      </c>
      <c r="BC283" s="1">
        <f t="shared" si="30"/>
        <v>0</v>
      </c>
      <c r="BD283" s="1">
        <f t="shared" si="31"/>
        <v>0</v>
      </c>
      <c r="BE283" s="1">
        <f t="shared" si="32"/>
        <v>0</v>
      </c>
    </row>
    <row r="284" spans="2:57" ht="14.4" thickBot="1" x14ac:dyDescent="0.3">
      <c r="B284" s="4"/>
      <c r="C284" s="131"/>
      <c r="D284" s="132"/>
      <c r="E284" s="235"/>
      <c r="F284" s="250"/>
      <c r="G284" s="250"/>
      <c r="H284" s="236"/>
      <c r="I284" s="130"/>
      <c r="J284" s="235"/>
      <c r="K284" s="236"/>
      <c r="L284" s="130"/>
      <c r="M284" s="235"/>
      <c r="N284" s="236"/>
      <c r="O284" s="129"/>
      <c r="P284" s="246">
        <v>0</v>
      </c>
      <c r="Q284" s="247"/>
      <c r="R284" s="129"/>
      <c r="S284" s="243"/>
      <c r="T284" s="244"/>
      <c r="U284" s="244"/>
      <c r="V284" s="244"/>
      <c r="W284" s="245"/>
      <c r="X284" s="7"/>
      <c r="AX284" s="101"/>
      <c r="AY284" s="101"/>
      <c r="AZ284" s="102">
        <f t="shared" si="27"/>
        <v>0</v>
      </c>
      <c r="BA284" s="101">
        <f t="shared" si="28"/>
        <v>0</v>
      </c>
      <c r="BB284" s="103">
        <f t="shared" si="29"/>
        <v>0</v>
      </c>
      <c r="BC284" s="1">
        <f t="shared" si="30"/>
        <v>0</v>
      </c>
      <c r="BD284" s="1">
        <f t="shared" si="31"/>
        <v>0</v>
      </c>
      <c r="BE284" s="1">
        <f t="shared" si="32"/>
        <v>0</v>
      </c>
    </row>
    <row r="285" spans="2:57" ht="14.4" thickBot="1" x14ac:dyDescent="0.3">
      <c r="B285" s="4"/>
      <c r="C285" s="131"/>
      <c r="D285" s="132"/>
      <c r="E285" s="235"/>
      <c r="F285" s="250"/>
      <c r="G285" s="250"/>
      <c r="H285" s="236"/>
      <c r="I285" s="130"/>
      <c r="J285" s="235"/>
      <c r="K285" s="236"/>
      <c r="L285" s="130"/>
      <c r="M285" s="235"/>
      <c r="N285" s="236"/>
      <c r="O285" s="129"/>
      <c r="P285" s="246">
        <v>0</v>
      </c>
      <c r="Q285" s="247"/>
      <c r="R285" s="129"/>
      <c r="S285" s="243"/>
      <c r="T285" s="244"/>
      <c r="U285" s="244"/>
      <c r="V285" s="244"/>
      <c r="W285" s="245"/>
      <c r="X285" s="7"/>
      <c r="AX285" s="101"/>
      <c r="AY285" s="101"/>
      <c r="AZ285" s="102">
        <f t="shared" si="27"/>
        <v>0</v>
      </c>
      <c r="BA285" s="101">
        <f t="shared" si="28"/>
        <v>0</v>
      </c>
      <c r="BB285" s="103">
        <f t="shared" si="29"/>
        <v>0</v>
      </c>
      <c r="BC285" s="1">
        <f t="shared" si="30"/>
        <v>0</v>
      </c>
      <c r="BD285" s="1">
        <f t="shared" si="31"/>
        <v>0</v>
      </c>
      <c r="BE285" s="1">
        <f t="shared" si="32"/>
        <v>0</v>
      </c>
    </row>
    <row r="286" spans="2:57" ht="14.4" thickBot="1" x14ac:dyDescent="0.3">
      <c r="B286" s="4"/>
      <c r="C286" s="131"/>
      <c r="D286" s="132"/>
      <c r="E286" s="235"/>
      <c r="F286" s="250"/>
      <c r="G286" s="250"/>
      <c r="H286" s="236"/>
      <c r="I286" s="130"/>
      <c r="J286" s="235"/>
      <c r="K286" s="236"/>
      <c r="L286" s="130"/>
      <c r="M286" s="235"/>
      <c r="N286" s="236"/>
      <c r="O286" s="129"/>
      <c r="P286" s="246">
        <v>0</v>
      </c>
      <c r="Q286" s="247"/>
      <c r="R286" s="129"/>
      <c r="S286" s="243"/>
      <c r="T286" s="244"/>
      <c r="U286" s="244"/>
      <c r="V286" s="244"/>
      <c r="W286" s="245"/>
      <c r="X286" s="7"/>
      <c r="AX286" s="101"/>
      <c r="AY286" s="101"/>
      <c r="AZ286" s="102">
        <f t="shared" si="27"/>
        <v>0</v>
      </c>
      <c r="BA286" s="101">
        <f t="shared" si="28"/>
        <v>0</v>
      </c>
      <c r="BB286" s="103">
        <f t="shared" si="29"/>
        <v>0</v>
      </c>
      <c r="BC286" s="1">
        <f t="shared" si="30"/>
        <v>0</v>
      </c>
      <c r="BD286" s="1">
        <f t="shared" si="31"/>
        <v>0</v>
      </c>
      <c r="BE286" s="1">
        <f t="shared" si="32"/>
        <v>0</v>
      </c>
    </row>
    <row r="287" spans="2:57" ht="14.4" thickBot="1" x14ac:dyDescent="0.3">
      <c r="B287" s="4"/>
      <c r="C287" s="131"/>
      <c r="D287" s="132"/>
      <c r="E287" s="235"/>
      <c r="F287" s="250"/>
      <c r="G287" s="250"/>
      <c r="H287" s="236"/>
      <c r="I287" s="130"/>
      <c r="J287" s="235"/>
      <c r="K287" s="236"/>
      <c r="L287" s="130"/>
      <c r="M287" s="235"/>
      <c r="N287" s="236"/>
      <c r="O287" s="129"/>
      <c r="P287" s="246">
        <v>0</v>
      </c>
      <c r="Q287" s="247"/>
      <c r="R287" s="129"/>
      <c r="S287" s="243"/>
      <c r="T287" s="244"/>
      <c r="U287" s="244"/>
      <c r="V287" s="244"/>
      <c r="W287" s="245"/>
      <c r="X287" s="7"/>
      <c r="AX287" s="101"/>
      <c r="AY287" s="101"/>
      <c r="AZ287" s="102">
        <f t="shared" si="27"/>
        <v>0</v>
      </c>
      <c r="BA287" s="101">
        <f t="shared" si="28"/>
        <v>0</v>
      </c>
      <c r="BB287" s="103">
        <f t="shared" si="29"/>
        <v>0</v>
      </c>
      <c r="BC287" s="1">
        <f t="shared" si="30"/>
        <v>0</v>
      </c>
      <c r="BD287" s="1">
        <f t="shared" si="31"/>
        <v>0</v>
      </c>
      <c r="BE287" s="1">
        <f t="shared" si="32"/>
        <v>0</v>
      </c>
    </row>
    <row r="288" spans="2:57" ht="14.4" thickBot="1" x14ac:dyDescent="0.3">
      <c r="B288" s="4"/>
      <c r="C288" s="131"/>
      <c r="D288" s="132"/>
      <c r="E288" s="235"/>
      <c r="F288" s="250"/>
      <c r="G288" s="250"/>
      <c r="H288" s="236"/>
      <c r="I288" s="130"/>
      <c r="J288" s="235"/>
      <c r="K288" s="236"/>
      <c r="L288" s="130"/>
      <c r="M288" s="235"/>
      <c r="N288" s="236"/>
      <c r="O288" s="129"/>
      <c r="P288" s="246">
        <v>0</v>
      </c>
      <c r="Q288" s="247"/>
      <c r="R288" s="129"/>
      <c r="S288" s="243"/>
      <c r="T288" s="244"/>
      <c r="U288" s="244"/>
      <c r="V288" s="244"/>
      <c r="W288" s="245"/>
      <c r="X288" s="7"/>
      <c r="AX288" s="101"/>
      <c r="AY288" s="101"/>
      <c r="AZ288" s="102">
        <f t="shared" si="27"/>
        <v>0</v>
      </c>
      <c r="BA288" s="101">
        <f t="shared" si="28"/>
        <v>0</v>
      </c>
      <c r="BB288" s="103">
        <f t="shared" si="29"/>
        <v>0</v>
      </c>
      <c r="BC288" s="1">
        <f t="shared" si="30"/>
        <v>0</v>
      </c>
      <c r="BD288" s="1">
        <f t="shared" si="31"/>
        <v>0</v>
      </c>
      <c r="BE288" s="1">
        <f t="shared" si="32"/>
        <v>0</v>
      </c>
    </row>
    <row r="289" spans="2:57" ht="14.4" thickBot="1" x14ac:dyDescent="0.3">
      <c r="B289" s="4"/>
      <c r="C289" s="131"/>
      <c r="D289" s="132"/>
      <c r="E289" s="235"/>
      <c r="F289" s="250"/>
      <c r="G289" s="250"/>
      <c r="H289" s="236"/>
      <c r="I289" s="130"/>
      <c r="J289" s="235"/>
      <c r="K289" s="236"/>
      <c r="L289" s="130"/>
      <c r="M289" s="235"/>
      <c r="N289" s="236"/>
      <c r="O289" s="129"/>
      <c r="P289" s="246">
        <v>0</v>
      </c>
      <c r="Q289" s="247"/>
      <c r="R289" s="129"/>
      <c r="S289" s="243"/>
      <c r="T289" s="244"/>
      <c r="U289" s="244"/>
      <c r="V289" s="244"/>
      <c r="W289" s="245"/>
      <c r="X289" s="7"/>
      <c r="AX289" s="101"/>
      <c r="AY289" s="101"/>
      <c r="AZ289" s="102">
        <f t="shared" si="27"/>
        <v>0</v>
      </c>
      <c r="BA289" s="101">
        <f t="shared" si="28"/>
        <v>0</v>
      </c>
      <c r="BB289" s="103">
        <f t="shared" si="29"/>
        <v>0</v>
      </c>
      <c r="BC289" s="1">
        <f t="shared" si="30"/>
        <v>0</v>
      </c>
      <c r="BD289" s="1">
        <f t="shared" si="31"/>
        <v>0</v>
      </c>
      <c r="BE289" s="1">
        <f t="shared" si="32"/>
        <v>0</v>
      </c>
    </row>
    <row r="290" spans="2:57" ht="14.4" thickBot="1" x14ac:dyDescent="0.3">
      <c r="B290" s="4"/>
      <c r="C290" s="131"/>
      <c r="D290" s="132"/>
      <c r="E290" s="235"/>
      <c r="F290" s="250"/>
      <c r="G290" s="250"/>
      <c r="H290" s="236"/>
      <c r="I290" s="130"/>
      <c r="J290" s="235"/>
      <c r="K290" s="236"/>
      <c r="L290" s="130"/>
      <c r="M290" s="235"/>
      <c r="N290" s="236"/>
      <c r="O290" s="129"/>
      <c r="P290" s="246">
        <v>0</v>
      </c>
      <c r="Q290" s="247"/>
      <c r="R290" s="129"/>
      <c r="S290" s="243"/>
      <c r="T290" s="244"/>
      <c r="U290" s="244"/>
      <c r="V290" s="244"/>
      <c r="W290" s="245"/>
      <c r="X290" s="7"/>
      <c r="AX290" s="101"/>
      <c r="AY290" s="101"/>
      <c r="AZ290" s="102">
        <f t="shared" si="27"/>
        <v>0</v>
      </c>
      <c r="BA290" s="101">
        <f t="shared" si="28"/>
        <v>0</v>
      </c>
      <c r="BB290" s="103">
        <f t="shared" si="29"/>
        <v>0</v>
      </c>
      <c r="BC290" s="1">
        <f t="shared" si="30"/>
        <v>0</v>
      </c>
      <c r="BD290" s="1">
        <f t="shared" si="31"/>
        <v>0</v>
      </c>
      <c r="BE290" s="1">
        <f t="shared" si="32"/>
        <v>0</v>
      </c>
    </row>
    <row r="291" spans="2:57" ht="14.4" thickBot="1" x14ac:dyDescent="0.3">
      <c r="B291" s="4"/>
      <c r="C291" s="131"/>
      <c r="D291" s="132"/>
      <c r="E291" s="235"/>
      <c r="F291" s="250"/>
      <c r="G291" s="250"/>
      <c r="H291" s="236"/>
      <c r="I291" s="130"/>
      <c r="J291" s="235"/>
      <c r="K291" s="236"/>
      <c r="L291" s="130"/>
      <c r="M291" s="235"/>
      <c r="N291" s="236"/>
      <c r="O291" s="129"/>
      <c r="P291" s="246">
        <v>0</v>
      </c>
      <c r="Q291" s="247"/>
      <c r="R291" s="129"/>
      <c r="S291" s="243"/>
      <c r="T291" s="244"/>
      <c r="U291" s="244"/>
      <c r="V291" s="244"/>
      <c r="W291" s="245"/>
      <c r="X291" s="7"/>
      <c r="AX291" s="101"/>
      <c r="AY291" s="101"/>
      <c r="AZ291" s="102">
        <f t="shared" si="27"/>
        <v>0</v>
      </c>
      <c r="BA291" s="101">
        <f t="shared" si="28"/>
        <v>0</v>
      </c>
      <c r="BB291" s="103">
        <f t="shared" si="29"/>
        <v>0</v>
      </c>
      <c r="BC291" s="1">
        <f t="shared" si="30"/>
        <v>0</v>
      </c>
      <c r="BD291" s="1">
        <f t="shared" si="31"/>
        <v>0</v>
      </c>
      <c r="BE291" s="1">
        <f t="shared" si="32"/>
        <v>0</v>
      </c>
    </row>
    <row r="292" spans="2:57" ht="14.4" thickBot="1" x14ac:dyDescent="0.3">
      <c r="B292" s="4"/>
      <c r="C292" s="131"/>
      <c r="D292" s="132"/>
      <c r="E292" s="235"/>
      <c r="F292" s="250"/>
      <c r="G292" s="250"/>
      <c r="H292" s="236"/>
      <c r="I292" s="130"/>
      <c r="J292" s="235"/>
      <c r="K292" s="236"/>
      <c r="L292" s="130"/>
      <c r="M292" s="235"/>
      <c r="N292" s="236"/>
      <c r="O292" s="129"/>
      <c r="P292" s="246">
        <v>0</v>
      </c>
      <c r="Q292" s="247"/>
      <c r="R292" s="129"/>
      <c r="S292" s="243"/>
      <c r="T292" s="244"/>
      <c r="U292" s="244"/>
      <c r="V292" s="244"/>
      <c r="W292" s="245"/>
      <c r="X292" s="7"/>
      <c r="AX292" s="101"/>
      <c r="AY292" s="101"/>
      <c r="AZ292" s="102">
        <f t="shared" si="27"/>
        <v>0</v>
      </c>
      <c r="BA292" s="101">
        <f t="shared" si="28"/>
        <v>0</v>
      </c>
      <c r="BB292" s="103">
        <f t="shared" si="29"/>
        <v>0</v>
      </c>
      <c r="BC292" s="1">
        <f t="shared" si="30"/>
        <v>0</v>
      </c>
      <c r="BD292" s="1">
        <f t="shared" si="31"/>
        <v>0</v>
      </c>
      <c r="BE292" s="1">
        <f t="shared" si="32"/>
        <v>0</v>
      </c>
    </row>
    <row r="293" spans="2:57" ht="14.4" thickBot="1" x14ac:dyDescent="0.3">
      <c r="B293" s="4"/>
      <c r="C293" s="131"/>
      <c r="D293" s="132"/>
      <c r="E293" s="235"/>
      <c r="F293" s="250"/>
      <c r="G293" s="250"/>
      <c r="H293" s="236"/>
      <c r="I293" s="130"/>
      <c r="J293" s="235"/>
      <c r="K293" s="236"/>
      <c r="L293" s="130"/>
      <c r="M293" s="235"/>
      <c r="N293" s="236"/>
      <c r="O293" s="129"/>
      <c r="P293" s="246">
        <v>0</v>
      </c>
      <c r="Q293" s="247"/>
      <c r="R293" s="129"/>
      <c r="S293" s="243"/>
      <c r="T293" s="244"/>
      <c r="U293" s="244"/>
      <c r="V293" s="244"/>
      <c r="W293" s="245"/>
      <c r="X293" s="7"/>
      <c r="AX293" s="101"/>
      <c r="AY293" s="101"/>
      <c r="AZ293" s="102">
        <f t="shared" si="27"/>
        <v>0</v>
      </c>
      <c r="BA293" s="101">
        <f t="shared" si="28"/>
        <v>0</v>
      </c>
      <c r="BB293" s="103">
        <f t="shared" si="29"/>
        <v>0</v>
      </c>
      <c r="BC293" s="1">
        <f t="shared" si="30"/>
        <v>0</v>
      </c>
      <c r="BD293" s="1">
        <f t="shared" si="31"/>
        <v>0</v>
      </c>
      <c r="BE293" s="1">
        <f t="shared" si="32"/>
        <v>0</v>
      </c>
    </row>
    <row r="294" spans="2:57" ht="14.4" thickBot="1" x14ac:dyDescent="0.3">
      <c r="B294" s="4"/>
      <c r="C294" s="131"/>
      <c r="D294" s="132"/>
      <c r="E294" s="235"/>
      <c r="F294" s="250"/>
      <c r="G294" s="250"/>
      <c r="H294" s="236"/>
      <c r="I294" s="130"/>
      <c r="J294" s="235"/>
      <c r="K294" s="236"/>
      <c r="L294" s="130"/>
      <c r="M294" s="235"/>
      <c r="N294" s="236"/>
      <c r="O294" s="129"/>
      <c r="P294" s="246">
        <v>0</v>
      </c>
      <c r="Q294" s="247"/>
      <c r="R294" s="129"/>
      <c r="S294" s="243"/>
      <c r="T294" s="244"/>
      <c r="U294" s="244"/>
      <c r="V294" s="244"/>
      <c r="W294" s="245"/>
      <c r="X294" s="7"/>
      <c r="AX294" s="101"/>
      <c r="AY294" s="101"/>
      <c r="AZ294" s="102">
        <f t="shared" si="27"/>
        <v>0</v>
      </c>
      <c r="BA294" s="101">
        <f t="shared" si="28"/>
        <v>0</v>
      </c>
      <c r="BB294" s="103">
        <f t="shared" si="29"/>
        <v>0</v>
      </c>
      <c r="BC294" s="1">
        <f t="shared" si="30"/>
        <v>0</v>
      </c>
      <c r="BD294" s="1">
        <f t="shared" si="31"/>
        <v>0</v>
      </c>
      <c r="BE294" s="1">
        <f t="shared" si="32"/>
        <v>0</v>
      </c>
    </row>
    <row r="295" spans="2:57" ht="14.4" thickBot="1" x14ac:dyDescent="0.3">
      <c r="B295" s="4"/>
      <c r="C295" s="131"/>
      <c r="D295" s="132"/>
      <c r="E295" s="235"/>
      <c r="F295" s="250"/>
      <c r="G295" s="250"/>
      <c r="H295" s="236"/>
      <c r="I295" s="130"/>
      <c r="J295" s="235"/>
      <c r="K295" s="236"/>
      <c r="L295" s="130"/>
      <c r="M295" s="235"/>
      <c r="N295" s="236"/>
      <c r="O295" s="129"/>
      <c r="P295" s="246">
        <v>0</v>
      </c>
      <c r="Q295" s="247"/>
      <c r="R295" s="129"/>
      <c r="S295" s="243"/>
      <c r="T295" s="244"/>
      <c r="U295" s="244"/>
      <c r="V295" s="244"/>
      <c r="W295" s="245"/>
      <c r="X295" s="7"/>
      <c r="AX295" s="101"/>
      <c r="AY295" s="101"/>
      <c r="AZ295" s="102">
        <f t="shared" si="27"/>
        <v>0</v>
      </c>
      <c r="BA295" s="101">
        <f t="shared" si="28"/>
        <v>0</v>
      </c>
      <c r="BB295" s="103">
        <f t="shared" si="29"/>
        <v>0</v>
      </c>
      <c r="BC295" s="1">
        <f t="shared" si="30"/>
        <v>0</v>
      </c>
      <c r="BD295" s="1">
        <f t="shared" si="31"/>
        <v>0</v>
      </c>
      <c r="BE295" s="1">
        <f t="shared" si="32"/>
        <v>0</v>
      </c>
    </row>
    <row r="296" spans="2:57" ht="14.4" thickBot="1" x14ac:dyDescent="0.3">
      <c r="B296" s="4"/>
      <c r="C296" s="131"/>
      <c r="D296" s="132"/>
      <c r="E296" s="235"/>
      <c r="F296" s="250"/>
      <c r="G296" s="250"/>
      <c r="H296" s="236"/>
      <c r="I296" s="130"/>
      <c r="J296" s="235"/>
      <c r="K296" s="236"/>
      <c r="L296" s="130"/>
      <c r="M296" s="235"/>
      <c r="N296" s="236"/>
      <c r="O296" s="129"/>
      <c r="P296" s="246">
        <v>0</v>
      </c>
      <c r="Q296" s="247"/>
      <c r="R296" s="129"/>
      <c r="S296" s="243"/>
      <c r="T296" s="244"/>
      <c r="U296" s="244"/>
      <c r="V296" s="244"/>
      <c r="W296" s="245"/>
      <c r="X296" s="7"/>
      <c r="AX296" s="101"/>
      <c r="AY296" s="101"/>
      <c r="AZ296" s="102">
        <f t="shared" si="27"/>
        <v>0</v>
      </c>
      <c r="BA296" s="101">
        <f t="shared" si="28"/>
        <v>0</v>
      </c>
      <c r="BB296" s="103">
        <f t="shared" si="29"/>
        <v>0</v>
      </c>
      <c r="BC296" s="1">
        <f t="shared" si="30"/>
        <v>0</v>
      </c>
      <c r="BD296" s="1">
        <f t="shared" si="31"/>
        <v>0</v>
      </c>
      <c r="BE296" s="1">
        <f t="shared" si="32"/>
        <v>0</v>
      </c>
    </row>
    <row r="297" spans="2:57" ht="14.4" thickBot="1" x14ac:dyDescent="0.3">
      <c r="B297" s="4"/>
      <c r="C297" s="131"/>
      <c r="D297" s="132"/>
      <c r="E297" s="235"/>
      <c r="F297" s="250"/>
      <c r="G297" s="250"/>
      <c r="H297" s="236"/>
      <c r="I297" s="130"/>
      <c r="J297" s="235"/>
      <c r="K297" s="236"/>
      <c r="L297" s="130"/>
      <c r="M297" s="235"/>
      <c r="N297" s="236"/>
      <c r="O297" s="129"/>
      <c r="P297" s="246">
        <v>0</v>
      </c>
      <c r="Q297" s="247"/>
      <c r="R297" s="129"/>
      <c r="S297" s="243"/>
      <c r="T297" s="244"/>
      <c r="U297" s="244"/>
      <c r="V297" s="244"/>
      <c r="W297" s="245"/>
      <c r="X297" s="7"/>
      <c r="AX297" s="101"/>
      <c r="AY297" s="101"/>
      <c r="AZ297" s="102">
        <f t="shared" si="27"/>
        <v>0</v>
      </c>
      <c r="BA297" s="101">
        <f t="shared" si="28"/>
        <v>0</v>
      </c>
      <c r="BB297" s="103">
        <f t="shared" si="29"/>
        <v>0</v>
      </c>
      <c r="BC297" s="1">
        <f t="shared" si="30"/>
        <v>0</v>
      </c>
      <c r="BD297" s="1">
        <f t="shared" si="31"/>
        <v>0</v>
      </c>
      <c r="BE297" s="1">
        <f t="shared" si="32"/>
        <v>0</v>
      </c>
    </row>
    <row r="298" spans="2:57" ht="14.4" thickBot="1" x14ac:dyDescent="0.3">
      <c r="B298" s="4"/>
      <c r="C298" s="131"/>
      <c r="D298" s="132"/>
      <c r="E298" s="235"/>
      <c r="F298" s="250"/>
      <c r="G298" s="250"/>
      <c r="H298" s="236"/>
      <c r="I298" s="130"/>
      <c r="J298" s="235"/>
      <c r="K298" s="236"/>
      <c r="L298" s="130"/>
      <c r="M298" s="235"/>
      <c r="N298" s="236"/>
      <c r="O298" s="129"/>
      <c r="P298" s="246">
        <v>0</v>
      </c>
      <c r="Q298" s="247"/>
      <c r="R298" s="129"/>
      <c r="S298" s="243"/>
      <c r="T298" s="244"/>
      <c r="U298" s="244"/>
      <c r="V298" s="244"/>
      <c r="W298" s="245"/>
      <c r="X298" s="7"/>
      <c r="AX298" s="101"/>
      <c r="AY298" s="101"/>
      <c r="AZ298" s="102">
        <f t="shared" si="27"/>
        <v>0</v>
      </c>
      <c r="BA298" s="101">
        <f t="shared" si="28"/>
        <v>0</v>
      </c>
      <c r="BB298" s="103">
        <f t="shared" si="29"/>
        <v>0</v>
      </c>
      <c r="BC298" s="1">
        <f t="shared" si="30"/>
        <v>0</v>
      </c>
      <c r="BD298" s="1">
        <f t="shared" si="31"/>
        <v>0</v>
      </c>
      <c r="BE298" s="1">
        <f t="shared" si="32"/>
        <v>0</v>
      </c>
    </row>
    <row r="299" spans="2:57" ht="14.4" thickBot="1" x14ac:dyDescent="0.3">
      <c r="B299" s="4"/>
      <c r="C299" s="131"/>
      <c r="D299" s="132"/>
      <c r="E299" s="235"/>
      <c r="F299" s="250"/>
      <c r="G299" s="250"/>
      <c r="H299" s="236"/>
      <c r="I299" s="130"/>
      <c r="J299" s="235"/>
      <c r="K299" s="236"/>
      <c r="L299" s="130"/>
      <c r="M299" s="235"/>
      <c r="N299" s="236"/>
      <c r="O299" s="129"/>
      <c r="P299" s="246">
        <v>0</v>
      </c>
      <c r="Q299" s="247"/>
      <c r="R299" s="129"/>
      <c r="S299" s="243"/>
      <c r="T299" s="244"/>
      <c r="U299" s="244"/>
      <c r="V299" s="244"/>
      <c r="W299" s="245"/>
      <c r="X299" s="7"/>
      <c r="AX299" s="101"/>
      <c r="AY299" s="101"/>
      <c r="AZ299" s="102">
        <f t="shared" si="27"/>
        <v>0</v>
      </c>
      <c r="BA299" s="101">
        <f t="shared" si="28"/>
        <v>0</v>
      </c>
      <c r="BB299" s="103">
        <f t="shared" si="29"/>
        <v>0</v>
      </c>
      <c r="BC299" s="1">
        <f t="shared" si="30"/>
        <v>0</v>
      </c>
      <c r="BD299" s="1">
        <f t="shared" si="31"/>
        <v>0</v>
      </c>
      <c r="BE299" s="1">
        <f t="shared" si="32"/>
        <v>0</v>
      </c>
    </row>
    <row r="300" spans="2:57" ht="14.4" thickBot="1" x14ac:dyDescent="0.3">
      <c r="B300" s="4"/>
      <c r="C300" s="131"/>
      <c r="D300" s="132"/>
      <c r="E300" s="235"/>
      <c r="F300" s="250"/>
      <c r="G300" s="250"/>
      <c r="H300" s="236"/>
      <c r="I300" s="130"/>
      <c r="J300" s="235"/>
      <c r="K300" s="236"/>
      <c r="L300" s="130"/>
      <c r="M300" s="235"/>
      <c r="N300" s="236"/>
      <c r="O300" s="129"/>
      <c r="P300" s="246">
        <v>0</v>
      </c>
      <c r="Q300" s="247"/>
      <c r="R300" s="129"/>
      <c r="S300" s="243"/>
      <c r="T300" s="244"/>
      <c r="U300" s="244"/>
      <c r="V300" s="244"/>
      <c r="W300" s="245"/>
      <c r="X300" s="7"/>
      <c r="AX300" s="101"/>
      <c r="AY300" s="101"/>
      <c r="AZ300" s="102">
        <f t="shared" si="27"/>
        <v>0</v>
      </c>
      <c r="BA300" s="101">
        <f t="shared" si="28"/>
        <v>0</v>
      </c>
      <c r="BB300" s="103">
        <f t="shared" si="29"/>
        <v>0</v>
      </c>
      <c r="BC300" s="1">
        <f t="shared" si="30"/>
        <v>0</v>
      </c>
      <c r="BD300" s="1">
        <f t="shared" si="31"/>
        <v>0</v>
      </c>
      <c r="BE300" s="1">
        <f t="shared" si="32"/>
        <v>0</v>
      </c>
    </row>
    <row r="301" spans="2:57" ht="14.4" thickBot="1" x14ac:dyDescent="0.3">
      <c r="B301" s="4"/>
      <c r="C301" s="131"/>
      <c r="D301" s="132"/>
      <c r="E301" s="235"/>
      <c r="F301" s="250"/>
      <c r="G301" s="250"/>
      <c r="H301" s="236"/>
      <c r="I301" s="130"/>
      <c r="J301" s="235"/>
      <c r="K301" s="236"/>
      <c r="L301" s="130"/>
      <c r="M301" s="235"/>
      <c r="N301" s="236"/>
      <c r="O301" s="129"/>
      <c r="P301" s="246">
        <v>0</v>
      </c>
      <c r="Q301" s="247"/>
      <c r="R301" s="129"/>
      <c r="S301" s="243"/>
      <c r="T301" s="244"/>
      <c r="U301" s="244"/>
      <c r="V301" s="244"/>
      <c r="W301" s="245"/>
      <c r="X301" s="7"/>
      <c r="AX301" s="101"/>
      <c r="AY301" s="101"/>
      <c r="AZ301" s="102">
        <f t="shared" si="27"/>
        <v>0</v>
      </c>
      <c r="BA301" s="101">
        <f t="shared" si="28"/>
        <v>0</v>
      </c>
      <c r="BB301" s="103">
        <f t="shared" si="29"/>
        <v>0</v>
      </c>
      <c r="BC301" s="1">
        <f t="shared" si="30"/>
        <v>0</v>
      </c>
      <c r="BD301" s="1">
        <f t="shared" si="31"/>
        <v>0</v>
      </c>
      <c r="BE301" s="1">
        <f t="shared" si="32"/>
        <v>0</v>
      </c>
    </row>
    <row r="302" spans="2:57" ht="14.4" thickBot="1" x14ac:dyDescent="0.3">
      <c r="B302" s="4"/>
      <c r="C302" s="131"/>
      <c r="D302" s="132"/>
      <c r="E302" s="235"/>
      <c r="F302" s="250"/>
      <c r="G302" s="250"/>
      <c r="H302" s="236"/>
      <c r="I302" s="130"/>
      <c r="J302" s="235"/>
      <c r="K302" s="236"/>
      <c r="L302" s="130"/>
      <c r="M302" s="235"/>
      <c r="N302" s="236"/>
      <c r="O302" s="129"/>
      <c r="P302" s="246">
        <v>0</v>
      </c>
      <c r="Q302" s="247"/>
      <c r="R302" s="129"/>
      <c r="S302" s="243"/>
      <c r="T302" s="244"/>
      <c r="U302" s="244"/>
      <c r="V302" s="244"/>
      <c r="W302" s="245"/>
      <c r="X302" s="7"/>
      <c r="AX302" s="101"/>
      <c r="AY302" s="101"/>
      <c r="AZ302" s="102">
        <f t="shared" si="27"/>
        <v>0</v>
      </c>
      <c r="BA302" s="101">
        <f t="shared" si="28"/>
        <v>0</v>
      </c>
      <c r="BB302" s="103">
        <f t="shared" si="29"/>
        <v>0</v>
      </c>
      <c r="BC302" s="1">
        <f t="shared" si="30"/>
        <v>0</v>
      </c>
      <c r="BD302" s="1">
        <f t="shared" si="31"/>
        <v>0</v>
      </c>
      <c r="BE302" s="1">
        <f t="shared" si="32"/>
        <v>0</v>
      </c>
    </row>
    <row r="303" spans="2:57" ht="14.4" thickBot="1" x14ac:dyDescent="0.3">
      <c r="B303" s="4"/>
      <c r="C303" s="131"/>
      <c r="D303" s="132"/>
      <c r="E303" s="235"/>
      <c r="F303" s="250"/>
      <c r="G303" s="250"/>
      <c r="H303" s="236"/>
      <c r="I303" s="130"/>
      <c r="J303" s="235"/>
      <c r="K303" s="236"/>
      <c r="L303" s="130"/>
      <c r="M303" s="235"/>
      <c r="N303" s="236"/>
      <c r="O303" s="129"/>
      <c r="P303" s="246">
        <v>0</v>
      </c>
      <c r="Q303" s="247"/>
      <c r="R303" s="129"/>
      <c r="S303" s="243"/>
      <c r="T303" s="244"/>
      <c r="U303" s="244"/>
      <c r="V303" s="244"/>
      <c r="W303" s="245"/>
      <c r="X303" s="7"/>
      <c r="AX303" s="101"/>
      <c r="AY303" s="101"/>
      <c r="AZ303" s="102">
        <f t="shared" si="27"/>
        <v>0</v>
      </c>
      <c r="BA303" s="101">
        <f t="shared" si="28"/>
        <v>0</v>
      </c>
      <c r="BB303" s="103">
        <f t="shared" si="29"/>
        <v>0</v>
      </c>
      <c r="BC303" s="1">
        <f t="shared" si="30"/>
        <v>0</v>
      </c>
      <c r="BD303" s="1">
        <f t="shared" si="31"/>
        <v>0</v>
      </c>
      <c r="BE303" s="1">
        <f t="shared" si="32"/>
        <v>0</v>
      </c>
    </row>
    <row r="304" spans="2:57" ht="14.4" thickBot="1" x14ac:dyDescent="0.3">
      <c r="B304" s="4"/>
      <c r="C304" s="131"/>
      <c r="D304" s="132"/>
      <c r="E304" s="235"/>
      <c r="F304" s="250"/>
      <c r="G304" s="250"/>
      <c r="H304" s="236"/>
      <c r="I304" s="130"/>
      <c r="J304" s="235"/>
      <c r="K304" s="236"/>
      <c r="L304" s="130"/>
      <c r="M304" s="235"/>
      <c r="N304" s="236"/>
      <c r="O304" s="129"/>
      <c r="P304" s="246">
        <v>0</v>
      </c>
      <c r="Q304" s="247"/>
      <c r="R304" s="129"/>
      <c r="S304" s="243"/>
      <c r="T304" s="244"/>
      <c r="U304" s="244"/>
      <c r="V304" s="244"/>
      <c r="W304" s="245"/>
      <c r="X304" s="7"/>
      <c r="AX304" s="101"/>
      <c r="AY304" s="101"/>
      <c r="AZ304" s="102">
        <f t="shared" si="27"/>
        <v>0</v>
      </c>
      <c r="BA304" s="101">
        <f t="shared" si="28"/>
        <v>0</v>
      </c>
      <c r="BB304" s="103">
        <f t="shared" si="29"/>
        <v>0</v>
      </c>
      <c r="BC304" s="1">
        <f t="shared" si="30"/>
        <v>0</v>
      </c>
      <c r="BD304" s="1">
        <f t="shared" si="31"/>
        <v>0</v>
      </c>
      <c r="BE304" s="1">
        <f t="shared" si="32"/>
        <v>0</v>
      </c>
    </row>
    <row r="305" spans="2:57" ht="14.4" thickBot="1" x14ac:dyDescent="0.3">
      <c r="B305" s="4"/>
      <c r="C305" s="131"/>
      <c r="D305" s="132"/>
      <c r="E305" s="235"/>
      <c r="F305" s="250"/>
      <c r="G305" s="250"/>
      <c r="H305" s="236"/>
      <c r="I305" s="130"/>
      <c r="J305" s="235"/>
      <c r="K305" s="236"/>
      <c r="L305" s="130"/>
      <c r="M305" s="235"/>
      <c r="N305" s="236"/>
      <c r="O305" s="129"/>
      <c r="P305" s="246">
        <v>0</v>
      </c>
      <c r="Q305" s="247"/>
      <c r="R305" s="129"/>
      <c r="S305" s="243"/>
      <c r="T305" s="244"/>
      <c r="U305" s="244"/>
      <c r="V305" s="244"/>
      <c r="W305" s="245"/>
      <c r="X305" s="7"/>
      <c r="AX305" s="101"/>
      <c r="AY305" s="101"/>
      <c r="AZ305" s="102">
        <f t="shared" si="27"/>
        <v>0</v>
      </c>
      <c r="BA305" s="101">
        <f t="shared" si="28"/>
        <v>0</v>
      </c>
      <c r="BB305" s="103">
        <f t="shared" si="29"/>
        <v>0</v>
      </c>
      <c r="BC305" s="1">
        <f t="shared" si="30"/>
        <v>0</v>
      </c>
      <c r="BD305" s="1">
        <f t="shared" si="31"/>
        <v>0</v>
      </c>
      <c r="BE305" s="1">
        <f t="shared" si="32"/>
        <v>0</v>
      </c>
    </row>
    <row r="306" spans="2:57" ht="14.4" thickBot="1" x14ac:dyDescent="0.3">
      <c r="B306" s="4"/>
      <c r="C306" s="131"/>
      <c r="D306" s="132"/>
      <c r="E306" s="235"/>
      <c r="F306" s="250"/>
      <c r="G306" s="250"/>
      <c r="H306" s="236"/>
      <c r="I306" s="130"/>
      <c r="J306" s="235"/>
      <c r="K306" s="236"/>
      <c r="L306" s="130"/>
      <c r="M306" s="235"/>
      <c r="N306" s="236"/>
      <c r="O306" s="129"/>
      <c r="P306" s="246">
        <v>0</v>
      </c>
      <c r="Q306" s="247"/>
      <c r="R306" s="129"/>
      <c r="S306" s="243"/>
      <c r="T306" s="244"/>
      <c r="U306" s="244"/>
      <c r="V306" s="244"/>
      <c r="W306" s="245"/>
      <c r="X306" s="7"/>
      <c r="AX306" s="101"/>
      <c r="AY306" s="101"/>
      <c r="AZ306" s="102">
        <f t="shared" si="27"/>
        <v>0</v>
      </c>
      <c r="BA306" s="101">
        <f t="shared" si="28"/>
        <v>0</v>
      </c>
      <c r="BB306" s="103">
        <f t="shared" si="29"/>
        <v>0</v>
      </c>
      <c r="BC306" s="1">
        <f t="shared" si="30"/>
        <v>0</v>
      </c>
      <c r="BD306" s="1">
        <f t="shared" si="31"/>
        <v>0</v>
      </c>
      <c r="BE306" s="1">
        <f t="shared" si="32"/>
        <v>0</v>
      </c>
    </row>
    <row r="307" spans="2:57" ht="14.4" thickBot="1" x14ac:dyDescent="0.3">
      <c r="B307" s="4"/>
      <c r="C307" s="131"/>
      <c r="D307" s="132"/>
      <c r="E307" s="235"/>
      <c r="F307" s="250"/>
      <c r="G307" s="250"/>
      <c r="H307" s="236"/>
      <c r="I307" s="130"/>
      <c r="J307" s="235"/>
      <c r="K307" s="236"/>
      <c r="L307" s="130"/>
      <c r="M307" s="235"/>
      <c r="N307" s="236"/>
      <c r="O307" s="129"/>
      <c r="P307" s="246">
        <v>0</v>
      </c>
      <c r="Q307" s="247"/>
      <c r="R307" s="129"/>
      <c r="S307" s="243"/>
      <c r="T307" s="244"/>
      <c r="U307" s="244"/>
      <c r="V307" s="244"/>
      <c r="W307" s="245"/>
      <c r="X307" s="7"/>
      <c r="AX307" s="101"/>
      <c r="AY307" s="101"/>
      <c r="AZ307" s="102">
        <f t="shared" si="27"/>
        <v>0</v>
      </c>
      <c r="BA307" s="101">
        <f t="shared" si="28"/>
        <v>0</v>
      </c>
      <c r="BB307" s="103">
        <f t="shared" si="29"/>
        <v>0</v>
      </c>
      <c r="BC307" s="1">
        <f t="shared" si="30"/>
        <v>0</v>
      </c>
      <c r="BD307" s="1">
        <f t="shared" si="31"/>
        <v>0</v>
      </c>
      <c r="BE307" s="1">
        <f t="shared" si="32"/>
        <v>0</v>
      </c>
    </row>
    <row r="308" spans="2:57" ht="14.4" thickBot="1" x14ac:dyDescent="0.3">
      <c r="B308" s="4"/>
      <c r="C308" s="131"/>
      <c r="D308" s="132"/>
      <c r="E308" s="235"/>
      <c r="F308" s="250"/>
      <c r="G308" s="250"/>
      <c r="H308" s="236"/>
      <c r="I308" s="130"/>
      <c r="J308" s="235"/>
      <c r="K308" s="236"/>
      <c r="L308" s="130"/>
      <c r="M308" s="235"/>
      <c r="N308" s="236"/>
      <c r="O308" s="129"/>
      <c r="P308" s="246">
        <v>0</v>
      </c>
      <c r="Q308" s="247"/>
      <c r="R308" s="129"/>
      <c r="S308" s="243"/>
      <c r="T308" s="244"/>
      <c r="U308" s="244"/>
      <c r="V308" s="244"/>
      <c r="W308" s="245"/>
      <c r="X308" s="7"/>
      <c r="AX308" s="101"/>
      <c r="AY308" s="101"/>
      <c r="AZ308" s="102">
        <f t="shared" si="27"/>
        <v>0</v>
      </c>
      <c r="BA308" s="101">
        <f t="shared" si="28"/>
        <v>0</v>
      </c>
      <c r="BB308" s="103">
        <f t="shared" si="29"/>
        <v>0</v>
      </c>
      <c r="BC308" s="1">
        <f t="shared" si="30"/>
        <v>0</v>
      </c>
      <c r="BD308" s="1">
        <f t="shared" si="31"/>
        <v>0</v>
      </c>
      <c r="BE308" s="1">
        <f t="shared" si="32"/>
        <v>0</v>
      </c>
    </row>
    <row r="309" spans="2:57" ht="14.4" thickBot="1" x14ac:dyDescent="0.3">
      <c r="B309" s="4"/>
      <c r="C309" s="131"/>
      <c r="D309" s="132"/>
      <c r="E309" s="235"/>
      <c r="F309" s="250"/>
      <c r="G309" s="250"/>
      <c r="H309" s="236"/>
      <c r="I309" s="130"/>
      <c r="J309" s="235"/>
      <c r="K309" s="236"/>
      <c r="L309" s="130"/>
      <c r="M309" s="235"/>
      <c r="N309" s="236"/>
      <c r="O309" s="129"/>
      <c r="P309" s="246">
        <v>0</v>
      </c>
      <c r="Q309" s="247"/>
      <c r="R309" s="129"/>
      <c r="S309" s="243"/>
      <c r="T309" s="244"/>
      <c r="U309" s="244"/>
      <c r="V309" s="244"/>
      <c r="W309" s="245"/>
      <c r="X309" s="7"/>
      <c r="AX309" s="101"/>
      <c r="AY309" s="101"/>
      <c r="AZ309" s="102">
        <f t="shared" si="27"/>
        <v>0</v>
      </c>
      <c r="BA309" s="101">
        <f t="shared" si="28"/>
        <v>0</v>
      </c>
      <c r="BB309" s="103">
        <f t="shared" si="29"/>
        <v>0</v>
      </c>
      <c r="BC309" s="1">
        <f t="shared" si="30"/>
        <v>0</v>
      </c>
      <c r="BD309" s="1">
        <f t="shared" si="31"/>
        <v>0</v>
      </c>
      <c r="BE309" s="1">
        <f t="shared" si="32"/>
        <v>0</v>
      </c>
    </row>
    <row r="310" spans="2:57" ht="14.4" thickBot="1" x14ac:dyDescent="0.3">
      <c r="B310" s="4"/>
      <c r="C310" s="131"/>
      <c r="D310" s="132"/>
      <c r="E310" s="235"/>
      <c r="F310" s="250"/>
      <c r="G310" s="250"/>
      <c r="H310" s="236"/>
      <c r="I310" s="130"/>
      <c r="J310" s="235"/>
      <c r="K310" s="236"/>
      <c r="L310" s="130"/>
      <c r="M310" s="235"/>
      <c r="N310" s="236"/>
      <c r="O310" s="129"/>
      <c r="P310" s="246">
        <v>0</v>
      </c>
      <c r="Q310" s="247"/>
      <c r="R310" s="129"/>
      <c r="S310" s="243"/>
      <c r="T310" s="244"/>
      <c r="U310" s="244"/>
      <c r="V310" s="244"/>
      <c r="W310" s="245"/>
      <c r="X310" s="7"/>
      <c r="AX310" s="101"/>
      <c r="AY310" s="101"/>
      <c r="AZ310" s="102">
        <f t="shared" si="27"/>
        <v>0</v>
      </c>
      <c r="BA310" s="101">
        <f t="shared" si="28"/>
        <v>0</v>
      </c>
      <c r="BB310" s="103">
        <f t="shared" si="29"/>
        <v>0</v>
      </c>
      <c r="BC310" s="1">
        <f t="shared" si="30"/>
        <v>0</v>
      </c>
      <c r="BD310" s="1">
        <f t="shared" si="31"/>
        <v>0</v>
      </c>
      <c r="BE310" s="1">
        <f t="shared" si="32"/>
        <v>0</v>
      </c>
    </row>
    <row r="311" spans="2:57" ht="14.4" thickBot="1" x14ac:dyDescent="0.3">
      <c r="B311" s="4"/>
      <c r="C311" s="131"/>
      <c r="D311" s="132"/>
      <c r="E311" s="235"/>
      <c r="F311" s="250"/>
      <c r="G311" s="250"/>
      <c r="H311" s="236"/>
      <c r="I311" s="130"/>
      <c r="J311" s="235"/>
      <c r="K311" s="236"/>
      <c r="L311" s="130"/>
      <c r="M311" s="235"/>
      <c r="N311" s="236"/>
      <c r="O311" s="129"/>
      <c r="P311" s="246">
        <v>0</v>
      </c>
      <c r="Q311" s="247"/>
      <c r="R311" s="129"/>
      <c r="S311" s="243"/>
      <c r="T311" s="244"/>
      <c r="U311" s="244"/>
      <c r="V311" s="244"/>
      <c r="W311" s="245"/>
      <c r="X311" s="7"/>
      <c r="AX311" s="101"/>
      <c r="AY311" s="101"/>
      <c r="AZ311" s="102">
        <f t="shared" si="27"/>
        <v>0</v>
      </c>
      <c r="BA311" s="101">
        <f t="shared" si="28"/>
        <v>0</v>
      </c>
      <c r="BB311" s="103">
        <f t="shared" si="29"/>
        <v>0</v>
      </c>
      <c r="BC311" s="1">
        <f t="shared" si="30"/>
        <v>0</v>
      </c>
      <c r="BD311" s="1">
        <f t="shared" si="31"/>
        <v>0</v>
      </c>
      <c r="BE311" s="1">
        <f t="shared" si="32"/>
        <v>0</v>
      </c>
    </row>
    <row r="312" spans="2:57" ht="14.4" thickBot="1" x14ac:dyDescent="0.3">
      <c r="B312" s="4"/>
      <c r="C312" s="131"/>
      <c r="D312" s="132"/>
      <c r="E312" s="235"/>
      <c r="F312" s="250"/>
      <c r="G312" s="250"/>
      <c r="H312" s="236"/>
      <c r="I312" s="130"/>
      <c r="J312" s="235"/>
      <c r="K312" s="236"/>
      <c r="L312" s="130"/>
      <c r="M312" s="235"/>
      <c r="N312" s="236"/>
      <c r="O312" s="129"/>
      <c r="P312" s="246">
        <v>0</v>
      </c>
      <c r="Q312" s="247"/>
      <c r="R312" s="129"/>
      <c r="S312" s="243"/>
      <c r="T312" s="244"/>
      <c r="U312" s="244"/>
      <c r="V312" s="244"/>
      <c r="W312" s="245"/>
      <c r="X312" s="7"/>
      <c r="AX312" s="101"/>
      <c r="AY312" s="101"/>
      <c r="AZ312" s="102">
        <f t="shared" si="27"/>
        <v>0</v>
      </c>
      <c r="BA312" s="101">
        <f t="shared" si="28"/>
        <v>0</v>
      </c>
      <c r="BB312" s="103">
        <f t="shared" si="29"/>
        <v>0</v>
      </c>
      <c r="BC312" s="1">
        <f t="shared" si="30"/>
        <v>0</v>
      </c>
      <c r="BD312" s="1">
        <f t="shared" si="31"/>
        <v>0</v>
      </c>
      <c r="BE312" s="1">
        <f t="shared" si="32"/>
        <v>0</v>
      </c>
    </row>
    <row r="313" spans="2:57" ht="14.4" thickBot="1" x14ac:dyDescent="0.3">
      <c r="B313" s="4"/>
      <c r="C313" s="131"/>
      <c r="D313" s="132"/>
      <c r="E313" s="235"/>
      <c r="F313" s="250"/>
      <c r="G313" s="250"/>
      <c r="H313" s="236"/>
      <c r="I313" s="130"/>
      <c r="J313" s="235"/>
      <c r="K313" s="236"/>
      <c r="L313" s="130"/>
      <c r="M313" s="235"/>
      <c r="N313" s="236"/>
      <c r="O313" s="129"/>
      <c r="P313" s="246">
        <v>0</v>
      </c>
      <c r="Q313" s="247"/>
      <c r="R313" s="129"/>
      <c r="S313" s="243"/>
      <c r="T313" s="244"/>
      <c r="U313" s="244"/>
      <c r="V313" s="244"/>
      <c r="W313" s="245"/>
      <c r="X313" s="7"/>
      <c r="AX313" s="101"/>
      <c r="AY313" s="101"/>
      <c r="AZ313" s="102">
        <f t="shared" si="27"/>
        <v>0</v>
      </c>
      <c r="BA313" s="101">
        <f t="shared" si="28"/>
        <v>0</v>
      </c>
      <c r="BB313" s="103">
        <f t="shared" si="29"/>
        <v>0</v>
      </c>
      <c r="BC313" s="1">
        <f t="shared" si="30"/>
        <v>0</v>
      </c>
      <c r="BD313" s="1">
        <f t="shared" si="31"/>
        <v>0</v>
      </c>
      <c r="BE313" s="1">
        <f t="shared" si="32"/>
        <v>0</v>
      </c>
    </row>
    <row r="314" spans="2:57" ht="14.4" thickBot="1" x14ac:dyDescent="0.3">
      <c r="B314" s="4"/>
      <c r="C314" s="131"/>
      <c r="D314" s="132"/>
      <c r="E314" s="235"/>
      <c r="F314" s="250"/>
      <c r="G314" s="250"/>
      <c r="H314" s="236"/>
      <c r="I314" s="130"/>
      <c r="J314" s="235"/>
      <c r="K314" s="236"/>
      <c r="L314" s="130"/>
      <c r="M314" s="235"/>
      <c r="N314" s="236"/>
      <c r="O314" s="129"/>
      <c r="P314" s="246">
        <v>0</v>
      </c>
      <c r="Q314" s="247"/>
      <c r="R314" s="129"/>
      <c r="S314" s="243"/>
      <c r="T314" s="244"/>
      <c r="U314" s="244"/>
      <c r="V314" s="244"/>
      <c r="W314" s="245"/>
      <c r="X314" s="7"/>
      <c r="AX314" s="101"/>
      <c r="AY314" s="101"/>
      <c r="AZ314" s="102">
        <f t="shared" si="27"/>
        <v>0</v>
      </c>
      <c r="BA314" s="101">
        <f t="shared" si="28"/>
        <v>0</v>
      </c>
      <c r="BB314" s="103">
        <f t="shared" si="29"/>
        <v>0</v>
      </c>
      <c r="BC314" s="1">
        <f t="shared" si="30"/>
        <v>0</v>
      </c>
      <c r="BD314" s="1">
        <f t="shared" si="31"/>
        <v>0</v>
      </c>
      <c r="BE314" s="1">
        <f t="shared" si="32"/>
        <v>0</v>
      </c>
    </row>
    <row r="315" spans="2:57" ht="14.4" thickBot="1" x14ac:dyDescent="0.3">
      <c r="B315" s="4"/>
      <c r="C315" s="131"/>
      <c r="D315" s="132"/>
      <c r="E315" s="235"/>
      <c r="F315" s="250"/>
      <c r="G315" s="250"/>
      <c r="H315" s="236"/>
      <c r="I315" s="130"/>
      <c r="J315" s="235"/>
      <c r="K315" s="236"/>
      <c r="L315" s="130"/>
      <c r="M315" s="235"/>
      <c r="N315" s="236"/>
      <c r="O315" s="129"/>
      <c r="P315" s="246">
        <v>0</v>
      </c>
      <c r="Q315" s="247"/>
      <c r="R315" s="129"/>
      <c r="S315" s="243"/>
      <c r="T315" s="244"/>
      <c r="U315" s="244"/>
      <c r="V315" s="244"/>
      <c r="W315" s="245"/>
      <c r="X315" s="7"/>
      <c r="AX315" s="101"/>
      <c r="AY315" s="101"/>
      <c r="AZ315" s="102">
        <f t="shared" si="27"/>
        <v>0</v>
      </c>
      <c r="BA315" s="101">
        <f t="shared" si="28"/>
        <v>0</v>
      </c>
      <c r="BB315" s="103">
        <f t="shared" si="29"/>
        <v>0</v>
      </c>
      <c r="BC315" s="1">
        <f t="shared" si="30"/>
        <v>0</v>
      </c>
      <c r="BD315" s="1">
        <f t="shared" si="31"/>
        <v>0</v>
      </c>
      <c r="BE315" s="1">
        <f t="shared" si="32"/>
        <v>0</v>
      </c>
    </row>
    <row r="316" spans="2:57" ht="14.4" thickBot="1" x14ac:dyDescent="0.3">
      <c r="B316" s="4"/>
      <c r="C316" s="131"/>
      <c r="D316" s="132"/>
      <c r="E316" s="235"/>
      <c r="F316" s="250"/>
      <c r="G316" s="250"/>
      <c r="H316" s="236"/>
      <c r="I316" s="130"/>
      <c r="J316" s="235"/>
      <c r="K316" s="236"/>
      <c r="L316" s="130"/>
      <c r="M316" s="235"/>
      <c r="N316" s="236"/>
      <c r="O316" s="129"/>
      <c r="P316" s="246">
        <v>0</v>
      </c>
      <c r="Q316" s="247"/>
      <c r="R316" s="129"/>
      <c r="S316" s="243"/>
      <c r="T316" s="244"/>
      <c r="U316" s="244"/>
      <c r="V316" s="244"/>
      <c r="W316" s="245"/>
      <c r="X316" s="7"/>
      <c r="AX316" s="101"/>
      <c r="AY316" s="101"/>
      <c r="AZ316" s="102">
        <f t="shared" si="27"/>
        <v>0</v>
      </c>
      <c r="BA316" s="101">
        <f t="shared" si="28"/>
        <v>0</v>
      </c>
      <c r="BB316" s="103">
        <f t="shared" si="29"/>
        <v>0</v>
      </c>
      <c r="BC316" s="1">
        <f t="shared" si="30"/>
        <v>0</v>
      </c>
      <c r="BD316" s="1">
        <f t="shared" si="31"/>
        <v>0</v>
      </c>
      <c r="BE316" s="1">
        <f t="shared" si="32"/>
        <v>0</v>
      </c>
    </row>
    <row r="317" spans="2:57" ht="14.4" thickBot="1" x14ac:dyDescent="0.3">
      <c r="B317" s="4"/>
      <c r="C317" s="131"/>
      <c r="D317" s="132"/>
      <c r="E317" s="235"/>
      <c r="F317" s="250"/>
      <c r="G317" s="250"/>
      <c r="H317" s="236"/>
      <c r="I317" s="130"/>
      <c r="J317" s="235"/>
      <c r="K317" s="236"/>
      <c r="L317" s="130"/>
      <c r="M317" s="235"/>
      <c r="N317" s="236"/>
      <c r="O317" s="129"/>
      <c r="P317" s="246">
        <v>0</v>
      </c>
      <c r="Q317" s="247"/>
      <c r="R317" s="129"/>
      <c r="S317" s="243"/>
      <c r="T317" s="244"/>
      <c r="U317" s="244"/>
      <c r="V317" s="244"/>
      <c r="W317" s="245"/>
      <c r="X317" s="7"/>
      <c r="AX317" s="101"/>
      <c r="AY317" s="101"/>
      <c r="AZ317" s="102">
        <f t="shared" si="27"/>
        <v>0</v>
      </c>
      <c r="BA317" s="101">
        <f t="shared" si="28"/>
        <v>0</v>
      </c>
      <c r="BB317" s="103">
        <f t="shared" si="29"/>
        <v>0</v>
      </c>
      <c r="BC317" s="1">
        <f t="shared" si="30"/>
        <v>0</v>
      </c>
      <c r="BD317" s="1">
        <f t="shared" si="31"/>
        <v>0</v>
      </c>
      <c r="BE317" s="1">
        <f t="shared" si="32"/>
        <v>0</v>
      </c>
    </row>
    <row r="318" spans="2:57" ht="14.4" thickBot="1" x14ac:dyDescent="0.3">
      <c r="B318" s="4"/>
      <c r="C318" s="131"/>
      <c r="D318" s="132"/>
      <c r="E318" s="235"/>
      <c r="F318" s="250"/>
      <c r="G318" s="250"/>
      <c r="H318" s="236"/>
      <c r="I318" s="130"/>
      <c r="J318" s="235"/>
      <c r="K318" s="236"/>
      <c r="L318" s="130"/>
      <c r="M318" s="235"/>
      <c r="N318" s="236"/>
      <c r="O318" s="129"/>
      <c r="P318" s="246">
        <v>0</v>
      </c>
      <c r="Q318" s="247"/>
      <c r="R318" s="129"/>
      <c r="S318" s="243"/>
      <c r="T318" s="244"/>
      <c r="U318" s="244"/>
      <c r="V318" s="244"/>
      <c r="W318" s="245"/>
      <c r="X318" s="7"/>
      <c r="AX318" s="101"/>
      <c r="AY318" s="101"/>
      <c r="AZ318" s="102">
        <f t="shared" si="27"/>
        <v>0</v>
      </c>
      <c r="BA318" s="101">
        <f t="shared" si="28"/>
        <v>0</v>
      </c>
      <c r="BB318" s="103">
        <f t="shared" si="29"/>
        <v>0</v>
      </c>
      <c r="BC318" s="1">
        <f t="shared" si="30"/>
        <v>0</v>
      </c>
      <c r="BD318" s="1">
        <f t="shared" si="31"/>
        <v>0</v>
      </c>
      <c r="BE318" s="1">
        <f t="shared" si="32"/>
        <v>0</v>
      </c>
    </row>
    <row r="319" spans="2:57" ht="14.4" thickBot="1" x14ac:dyDescent="0.3">
      <c r="B319" s="4"/>
      <c r="C319" s="131"/>
      <c r="D319" s="132"/>
      <c r="E319" s="235"/>
      <c r="F319" s="250"/>
      <c r="G319" s="250"/>
      <c r="H319" s="236"/>
      <c r="I319" s="130"/>
      <c r="J319" s="235"/>
      <c r="K319" s="236"/>
      <c r="L319" s="130"/>
      <c r="M319" s="235"/>
      <c r="N319" s="236"/>
      <c r="O319" s="129"/>
      <c r="P319" s="246">
        <v>0</v>
      </c>
      <c r="Q319" s="247"/>
      <c r="R319" s="129"/>
      <c r="S319" s="243"/>
      <c r="T319" s="244"/>
      <c r="U319" s="244"/>
      <c r="V319" s="244"/>
      <c r="W319" s="245"/>
      <c r="X319" s="7"/>
      <c r="AX319" s="101"/>
      <c r="AY319" s="101"/>
      <c r="AZ319" s="102">
        <f t="shared" si="27"/>
        <v>0</v>
      </c>
      <c r="BA319" s="101">
        <f t="shared" si="28"/>
        <v>0</v>
      </c>
      <c r="BB319" s="103">
        <f t="shared" si="29"/>
        <v>0</v>
      </c>
      <c r="BC319" s="1">
        <f t="shared" si="30"/>
        <v>0</v>
      </c>
      <c r="BD319" s="1">
        <f t="shared" si="31"/>
        <v>0</v>
      </c>
      <c r="BE319" s="1">
        <f t="shared" si="32"/>
        <v>0</v>
      </c>
    </row>
    <row r="320" spans="2:57" ht="14.4" thickBot="1" x14ac:dyDescent="0.3">
      <c r="B320" s="4"/>
      <c r="C320" s="131"/>
      <c r="D320" s="132"/>
      <c r="E320" s="235"/>
      <c r="F320" s="250"/>
      <c r="G320" s="250"/>
      <c r="H320" s="236"/>
      <c r="I320" s="130"/>
      <c r="J320" s="235"/>
      <c r="K320" s="236"/>
      <c r="L320" s="130"/>
      <c r="M320" s="235"/>
      <c r="N320" s="236"/>
      <c r="O320" s="129"/>
      <c r="P320" s="246">
        <v>0</v>
      </c>
      <c r="Q320" s="247"/>
      <c r="R320" s="129"/>
      <c r="S320" s="243"/>
      <c r="T320" s="244"/>
      <c r="U320" s="244"/>
      <c r="V320" s="244"/>
      <c r="W320" s="245"/>
      <c r="X320" s="7"/>
      <c r="AX320" s="101"/>
      <c r="AY320" s="101"/>
      <c r="AZ320" s="102">
        <f t="shared" si="27"/>
        <v>0</v>
      </c>
      <c r="BA320" s="101">
        <f t="shared" si="28"/>
        <v>0</v>
      </c>
      <c r="BB320" s="103">
        <f t="shared" si="29"/>
        <v>0</v>
      </c>
      <c r="BC320" s="1">
        <f t="shared" si="30"/>
        <v>0</v>
      </c>
      <c r="BD320" s="1">
        <f t="shared" si="31"/>
        <v>0</v>
      </c>
      <c r="BE320" s="1">
        <f t="shared" si="32"/>
        <v>0</v>
      </c>
    </row>
    <row r="321" spans="2:57" ht="14.4" thickBot="1" x14ac:dyDescent="0.3">
      <c r="B321" s="4"/>
      <c r="C321" s="131"/>
      <c r="D321" s="132"/>
      <c r="E321" s="235"/>
      <c r="F321" s="250"/>
      <c r="G321" s="250"/>
      <c r="H321" s="236"/>
      <c r="I321" s="130"/>
      <c r="J321" s="235"/>
      <c r="K321" s="236"/>
      <c r="L321" s="130"/>
      <c r="M321" s="235"/>
      <c r="N321" s="236"/>
      <c r="O321" s="129"/>
      <c r="P321" s="246">
        <v>0</v>
      </c>
      <c r="Q321" s="247"/>
      <c r="R321" s="129"/>
      <c r="S321" s="243"/>
      <c r="T321" s="244"/>
      <c r="U321" s="244"/>
      <c r="V321" s="244"/>
      <c r="W321" s="245"/>
      <c r="X321" s="7"/>
      <c r="AX321" s="101"/>
      <c r="AY321" s="101"/>
      <c r="AZ321" s="102">
        <f t="shared" si="27"/>
        <v>0</v>
      </c>
      <c r="BA321" s="101">
        <f t="shared" si="28"/>
        <v>0</v>
      </c>
      <c r="BB321" s="103">
        <f t="shared" si="29"/>
        <v>0</v>
      </c>
      <c r="BC321" s="1">
        <f t="shared" si="30"/>
        <v>0</v>
      </c>
      <c r="BD321" s="1">
        <f t="shared" si="31"/>
        <v>0</v>
      </c>
      <c r="BE321" s="1">
        <f t="shared" si="32"/>
        <v>0</v>
      </c>
    </row>
    <row r="322" spans="2:57" ht="14.4" thickBot="1" x14ac:dyDescent="0.3">
      <c r="B322" s="4"/>
      <c r="C322" s="131"/>
      <c r="D322" s="132"/>
      <c r="E322" s="235"/>
      <c r="F322" s="250"/>
      <c r="G322" s="250"/>
      <c r="H322" s="236"/>
      <c r="I322" s="130"/>
      <c r="J322" s="235"/>
      <c r="K322" s="236"/>
      <c r="L322" s="130"/>
      <c r="M322" s="235"/>
      <c r="N322" s="236"/>
      <c r="O322" s="129"/>
      <c r="P322" s="246">
        <v>0</v>
      </c>
      <c r="Q322" s="247"/>
      <c r="R322" s="129"/>
      <c r="S322" s="243"/>
      <c r="T322" s="244"/>
      <c r="U322" s="244"/>
      <c r="V322" s="244"/>
      <c r="W322" s="245"/>
      <c r="X322" s="7"/>
      <c r="AX322" s="101"/>
      <c r="AY322" s="101"/>
      <c r="AZ322" s="102">
        <f t="shared" si="27"/>
        <v>0</v>
      </c>
      <c r="BA322" s="101">
        <f t="shared" si="28"/>
        <v>0</v>
      </c>
      <c r="BB322" s="103">
        <f t="shared" si="29"/>
        <v>0</v>
      </c>
      <c r="BC322" s="1">
        <f t="shared" si="30"/>
        <v>0</v>
      </c>
      <c r="BD322" s="1">
        <f t="shared" si="31"/>
        <v>0</v>
      </c>
      <c r="BE322" s="1">
        <f t="shared" si="32"/>
        <v>0</v>
      </c>
    </row>
    <row r="323" spans="2:57" ht="14.4" thickBot="1" x14ac:dyDescent="0.3">
      <c r="B323" s="4"/>
      <c r="C323" s="131"/>
      <c r="D323" s="132"/>
      <c r="E323" s="235"/>
      <c r="F323" s="250"/>
      <c r="G323" s="250"/>
      <c r="H323" s="236"/>
      <c r="I323" s="130"/>
      <c r="J323" s="235"/>
      <c r="K323" s="236"/>
      <c r="L323" s="130"/>
      <c r="M323" s="235"/>
      <c r="N323" s="236"/>
      <c r="O323" s="129"/>
      <c r="P323" s="246">
        <v>0</v>
      </c>
      <c r="Q323" s="247"/>
      <c r="R323" s="129"/>
      <c r="S323" s="243"/>
      <c r="T323" s="244"/>
      <c r="U323" s="244"/>
      <c r="V323" s="244"/>
      <c r="W323" s="245"/>
      <c r="X323" s="7"/>
      <c r="AX323" s="101"/>
      <c r="AY323" s="101"/>
      <c r="AZ323" s="102">
        <f t="shared" si="27"/>
        <v>0</v>
      </c>
      <c r="BA323" s="101">
        <f t="shared" si="28"/>
        <v>0</v>
      </c>
      <c r="BB323" s="103">
        <f t="shared" si="29"/>
        <v>0</v>
      </c>
      <c r="BC323" s="1">
        <f t="shared" si="30"/>
        <v>0</v>
      </c>
      <c r="BD323" s="1">
        <f t="shared" si="31"/>
        <v>0</v>
      </c>
      <c r="BE323" s="1">
        <f t="shared" si="32"/>
        <v>0</v>
      </c>
    </row>
    <row r="324" spans="2:57" ht="14.4" thickBot="1" x14ac:dyDescent="0.3">
      <c r="B324" s="4"/>
      <c r="C324" s="131"/>
      <c r="D324" s="132"/>
      <c r="E324" s="235"/>
      <c r="F324" s="250"/>
      <c r="G324" s="250"/>
      <c r="H324" s="236"/>
      <c r="I324" s="130"/>
      <c r="J324" s="235"/>
      <c r="K324" s="236"/>
      <c r="L324" s="130"/>
      <c r="M324" s="235"/>
      <c r="N324" s="236"/>
      <c r="O324" s="129"/>
      <c r="P324" s="246">
        <v>0</v>
      </c>
      <c r="Q324" s="247"/>
      <c r="R324" s="129"/>
      <c r="S324" s="243"/>
      <c r="T324" s="244"/>
      <c r="U324" s="244"/>
      <c r="V324" s="244"/>
      <c r="W324" s="245"/>
      <c r="X324" s="7"/>
      <c r="AX324" s="101"/>
      <c r="AY324" s="101"/>
      <c r="AZ324" s="102">
        <f t="shared" si="27"/>
        <v>0</v>
      </c>
      <c r="BA324" s="101">
        <f t="shared" si="28"/>
        <v>0</v>
      </c>
      <c r="BB324" s="103">
        <f t="shared" si="29"/>
        <v>0</v>
      </c>
      <c r="BC324" s="1">
        <f t="shared" si="30"/>
        <v>0</v>
      </c>
      <c r="BD324" s="1">
        <f t="shared" si="31"/>
        <v>0</v>
      </c>
      <c r="BE324" s="1">
        <f t="shared" si="32"/>
        <v>0</v>
      </c>
    </row>
    <row r="325" spans="2:57" ht="14.4" thickBot="1" x14ac:dyDescent="0.3">
      <c r="B325" s="4"/>
      <c r="C325" s="131"/>
      <c r="D325" s="132"/>
      <c r="E325" s="235"/>
      <c r="F325" s="250"/>
      <c r="G325" s="250"/>
      <c r="H325" s="236"/>
      <c r="I325" s="130"/>
      <c r="J325" s="235"/>
      <c r="K325" s="236"/>
      <c r="L325" s="130"/>
      <c r="M325" s="235"/>
      <c r="N325" s="236"/>
      <c r="O325" s="129"/>
      <c r="P325" s="246">
        <v>0</v>
      </c>
      <c r="Q325" s="247"/>
      <c r="R325" s="129"/>
      <c r="S325" s="243"/>
      <c r="T325" s="244"/>
      <c r="U325" s="244"/>
      <c r="V325" s="244"/>
      <c r="W325" s="245"/>
      <c r="X325" s="7"/>
      <c r="AX325" s="101"/>
      <c r="AY325" s="101"/>
      <c r="AZ325" s="102">
        <f t="shared" si="27"/>
        <v>0</v>
      </c>
      <c r="BA325" s="101">
        <f t="shared" si="28"/>
        <v>0</v>
      </c>
      <c r="BB325" s="103">
        <f t="shared" si="29"/>
        <v>0</v>
      </c>
      <c r="BC325" s="1">
        <f t="shared" si="30"/>
        <v>0</v>
      </c>
      <c r="BD325" s="1">
        <f t="shared" si="31"/>
        <v>0</v>
      </c>
      <c r="BE325" s="1">
        <f t="shared" si="32"/>
        <v>0</v>
      </c>
    </row>
    <row r="326" spans="2:57" ht="14.4" thickBot="1" x14ac:dyDescent="0.3">
      <c r="B326" s="4"/>
      <c r="C326" s="131"/>
      <c r="D326" s="132"/>
      <c r="E326" s="235"/>
      <c r="F326" s="250"/>
      <c r="G326" s="250"/>
      <c r="H326" s="236"/>
      <c r="I326" s="130"/>
      <c r="J326" s="235"/>
      <c r="K326" s="236"/>
      <c r="L326" s="130"/>
      <c r="M326" s="235"/>
      <c r="N326" s="236"/>
      <c r="O326" s="129"/>
      <c r="P326" s="246">
        <v>0</v>
      </c>
      <c r="Q326" s="247"/>
      <c r="R326" s="129"/>
      <c r="S326" s="243"/>
      <c r="T326" s="244"/>
      <c r="U326" s="244"/>
      <c r="V326" s="244"/>
      <c r="W326" s="245"/>
      <c r="X326" s="7"/>
      <c r="AX326" s="101"/>
      <c r="AY326" s="101"/>
      <c r="AZ326" s="102">
        <f t="shared" si="27"/>
        <v>0</v>
      </c>
      <c r="BA326" s="101">
        <f t="shared" si="28"/>
        <v>0</v>
      </c>
      <c r="BB326" s="103">
        <f t="shared" si="29"/>
        <v>0</v>
      </c>
      <c r="BC326" s="1">
        <f t="shared" si="30"/>
        <v>0</v>
      </c>
      <c r="BD326" s="1">
        <f t="shared" si="31"/>
        <v>0</v>
      </c>
      <c r="BE326" s="1">
        <f t="shared" si="32"/>
        <v>0</v>
      </c>
    </row>
    <row r="327" spans="2:57" ht="14.4" thickBot="1" x14ac:dyDescent="0.3">
      <c r="B327" s="4"/>
      <c r="C327" s="131"/>
      <c r="D327" s="132"/>
      <c r="E327" s="235"/>
      <c r="F327" s="250"/>
      <c r="G327" s="250"/>
      <c r="H327" s="236"/>
      <c r="I327" s="130"/>
      <c r="J327" s="235"/>
      <c r="K327" s="236"/>
      <c r="L327" s="130"/>
      <c r="M327" s="235"/>
      <c r="N327" s="236"/>
      <c r="O327" s="129"/>
      <c r="P327" s="246">
        <v>0</v>
      </c>
      <c r="Q327" s="247"/>
      <c r="R327" s="129"/>
      <c r="S327" s="243"/>
      <c r="T327" s="244"/>
      <c r="U327" s="244"/>
      <c r="V327" s="244"/>
      <c r="W327" s="245"/>
      <c r="X327" s="7"/>
      <c r="AX327" s="101"/>
      <c r="AY327" s="101"/>
      <c r="AZ327" s="102">
        <f t="shared" si="27"/>
        <v>0</v>
      </c>
      <c r="BA327" s="101">
        <f t="shared" si="28"/>
        <v>0</v>
      </c>
      <c r="BB327" s="103">
        <f t="shared" si="29"/>
        <v>0</v>
      </c>
      <c r="BC327" s="1">
        <f t="shared" si="30"/>
        <v>0</v>
      </c>
      <c r="BD327" s="1">
        <f t="shared" si="31"/>
        <v>0</v>
      </c>
      <c r="BE327" s="1">
        <f t="shared" si="32"/>
        <v>0</v>
      </c>
    </row>
    <row r="328" spans="2:57" ht="14.4" thickBot="1" x14ac:dyDescent="0.3">
      <c r="B328" s="4"/>
      <c r="C328" s="131"/>
      <c r="D328" s="132"/>
      <c r="E328" s="235"/>
      <c r="F328" s="250"/>
      <c r="G328" s="250"/>
      <c r="H328" s="236"/>
      <c r="I328" s="130"/>
      <c r="J328" s="235"/>
      <c r="K328" s="236"/>
      <c r="L328" s="130"/>
      <c r="M328" s="235"/>
      <c r="N328" s="236"/>
      <c r="O328" s="129"/>
      <c r="P328" s="246">
        <v>0</v>
      </c>
      <c r="Q328" s="247"/>
      <c r="R328" s="129"/>
      <c r="S328" s="243"/>
      <c r="T328" s="244"/>
      <c r="U328" s="244"/>
      <c r="V328" s="244"/>
      <c r="W328" s="245"/>
      <c r="X328" s="7"/>
      <c r="AX328" s="101"/>
      <c r="AY328" s="101"/>
      <c r="AZ328" s="102">
        <f t="shared" ref="AZ328:AZ371" si="33">+C328</f>
        <v>0</v>
      </c>
      <c r="BA328" s="101">
        <f t="shared" ref="BA328:BA371" si="34">+J328</f>
        <v>0</v>
      </c>
      <c r="BB328" s="103">
        <f t="shared" ref="BB328:BB371" si="35">+P328</f>
        <v>0</v>
      </c>
      <c r="BC328" s="1">
        <f t="shared" ref="BC328:BC371" si="36">SUMIFS($BB$71:$BB$371,$AZ$71:$AZ$371,$AX328,$BA$71:$BA$371,"Despesas")</f>
        <v>0</v>
      </c>
      <c r="BD328" s="1">
        <f t="shared" ref="BD328:BD371" si="37">SUMIFS($BB$71:$BB$371,$AZ$71:$AZ$371,$AX328,$BA$71:$BA$371,"Dívidas")</f>
        <v>0</v>
      </c>
      <c r="BE328" s="1">
        <f t="shared" ref="BE328:BE371" si="38">SUMIFS($BB$71:$BB$371,$AZ$71:$AZ$371,$AX328,$BA$71:$BA$371,"Investimentos")</f>
        <v>0</v>
      </c>
    </row>
    <row r="329" spans="2:57" ht="14.4" thickBot="1" x14ac:dyDescent="0.3">
      <c r="B329" s="4"/>
      <c r="C329" s="131"/>
      <c r="D329" s="132"/>
      <c r="E329" s="235"/>
      <c r="F329" s="250"/>
      <c r="G329" s="250"/>
      <c r="H329" s="236"/>
      <c r="I329" s="130"/>
      <c r="J329" s="235"/>
      <c r="K329" s="236"/>
      <c r="L329" s="130"/>
      <c r="M329" s="235"/>
      <c r="N329" s="236"/>
      <c r="O329" s="129"/>
      <c r="P329" s="246">
        <v>0</v>
      </c>
      <c r="Q329" s="247"/>
      <c r="R329" s="129"/>
      <c r="S329" s="243"/>
      <c r="T329" s="244"/>
      <c r="U329" s="244"/>
      <c r="V329" s="244"/>
      <c r="W329" s="245"/>
      <c r="X329" s="7"/>
      <c r="AX329" s="101"/>
      <c r="AY329" s="101"/>
      <c r="AZ329" s="102">
        <f t="shared" si="33"/>
        <v>0</v>
      </c>
      <c r="BA329" s="101">
        <f t="shared" si="34"/>
        <v>0</v>
      </c>
      <c r="BB329" s="103">
        <f t="shared" si="35"/>
        <v>0</v>
      </c>
      <c r="BC329" s="1">
        <f t="shared" si="36"/>
        <v>0</v>
      </c>
      <c r="BD329" s="1">
        <f t="shared" si="37"/>
        <v>0</v>
      </c>
      <c r="BE329" s="1">
        <f t="shared" si="38"/>
        <v>0</v>
      </c>
    </row>
    <row r="330" spans="2:57" ht="14.4" thickBot="1" x14ac:dyDescent="0.3">
      <c r="B330" s="4"/>
      <c r="C330" s="131"/>
      <c r="D330" s="132"/>
      <c r="E330" s="235"/>
      <c r="F330" s="250"/>
      <c r="G330" s="250"/>
      <c r="H330" s="236"/>
      <c r="I330" s="130"/>
      <c r="J330" s="235"/>
      <c r="K330" s="236"/>
      <c r="L330" s="130"/>
      <c r="M330" s="235"/>
      <c r="N330" s="236"/>
      <c r="O330" s="129"/>
      <c r="P330" s="246">
        <v>0</v>
      </c>
      <c r="Q330" s="247"/>
      <c r="R330" s="129"/>
      <c r="S330" s="243"/>
      <c r="T330" s="244"/>
      <c r="U330" s="244"/>
      <c r="V330" s="244"/>
      <c r="W330" s="245"/>
      <c r="X330" s="7"/>
      <c r="AX330" s="101"/>
      <c r="AY330" s="101"/>
      <c r="AZ330" s="102">
        <f t="shared" si="33"/>
        <v>0</v>
      </c>
      <c r="BA330" s="101">
        <f t="shared" si="34"/>
        <v>0</v>
      </c>
      <c r="BB330" s="103">
        <f t="shared" si="35"/>
        <v>0</v>
      </c>
      <c r="BC330" s="1">
        <f t="shared" si="36"/>
        <v>0</v>
      </c>
      <c r="BD330" s="1">
        <f t="shared" si="37"/>
        <v>0</v>
      </c>
      <c r="BE330" s="1">
        <f t="shared" si="38"/>
        <v>0</v>
      </c>
    </row>
    <row r="331" spans="2:57" ht="14.4" thickBot="1" x14ac:dyDescent="0.3">
      <c r="B331" s="4"/>
      <c r="C331" s="131"/>
      <c r="D331" s="132"/>
      <c r="E331" s="235"/>
      <c r="F331" s="250"/>
      <c r="G331" s="250"/>
      <c r="H331" s="236"/>
      <c r="I331" s="130"/>
      <c r="J331" s="235"/>
      <c r="K331" s="236"/>
      <c r="L331" s="130"/>
      <c r="M331" s="235"/>
      <c r="N331" s="236"/>
      <c r="O331" s="129"/>
      <c r="P331" s="246">
        <v>0</v>
      </c>
      <c r="Q331" s="247"/>
      <c r="R331" s="129"/>
      <c r="S331" s="243"/>
      <c r="T331" s="244"/>
      <c r="U331" s="244"/>
      <c r="V331" s="244"/>
      <c r="W331" s="245"/>
      <c r="X331" s="7"/>
      <c r="AX331" s="101"/>
      <c r="AY331" s="101"/>
      <c r="AZ331" s="102">
        <f t="shared" si="33"/>
        <v>0</v>
      </c>
      <c r="BA331" s="101">
        <f t="shared" si="34"/>
        <v>0</v>
      </c>
      <c r="BB331" s="103">
        <f t="shared" si="35"/>
        <v>0</v>
      </c>
      <c r="BC331" s="1">
        <f t="shared" si="36"/>
        <v>0</v>
      </c>
      <c r="BD331" s="1">
        <f t="shared" si="37"/>
        <v>0</v>
      </c>
      <c r="BE331" s="1">
        <f t="shared" si="38"/>
        <v>0</v>
      </c>
    </row>
    <row r="332" spans="2:57" ht="14.4" thickBot="1" x14ac:dyDescent="0.3">
      <c r="B332" s="4"/>
      <c r="C332" s="131"/>
      <c r="D332" s="132"/>
      <c r="E332" s="235"/>
      <c r="F332" s="250"/>
      <c r="G332" s="250"/>
      <c r="H332" s="236"/>
      <c r="I332" s="130"/>
      <c r="J332" s="235"/>
      <c r="K332" s="236"/>
      <c r="L332" s="130"/>
      <c r="M332" s="235"/>
      <c r="N332" s="236"/>
      <c r="O332" s="129"/>
      <c r="P332" s="246">
        <v>0</v>
      </c>
      <c r="Q332" s="247"/>
      <c r="R332" s="129"/>
      <c r="S332" s="243"/>
      <c r="T332" s="244"/>
      <c r="U332" s="244"/>
      <c r="V332" s="244"/>
      <c r="W332" s="245"/>
      <c r="X332" s="7"/>
      <c r="AX332" s="101"/>
      <c r="AY332" s="101"/>
      <c r="AZ332" s="102">
        <f t="shared" si="33"/>
        <v>0</v>
      </c>
      <c r="BA332" s="101">
        <f t="shared" si="34"/>
        <v>0</v>
      </c>
      <c r="BB332" s="103">
        <f t="shared" si="35"/>
        <v>0</v>
      </c>
      <c r="BC332" s="1">
        <f t="shared" si="36"/>
        <v>0</v>
      </c>
      <c r="BD332" s="1">
        <f t="shared" si="37"/>
        <v>0</v>
      </c>
      <c r="BE332" s="1">
        <f t="shared" si="38"/>
        <v>0</v>
      </c>
    </row>
    <row r="333" spans="2:57" ht="14.4" thickBot="1" x14ac:dyDescent="0.3">
      <c r="B333" s="4"/>
      <c r="C333" s="131"/>
      <c r="D333" s="132"/>
      <c r="E333" s="235"/>
      <c r="F333" s="250"/>
      <c r="G333" s="250"/>
      <c r="H333" s="236"/>
      <c r="I333" s="130"/>
      <c r="J333" s="235"/>
      <c r="K333" s="236"/>
      <c r="L333" s="130"/>
      <c r="M333" s="235"/>
      <c r="N333" s="236"/>
      <c r="O333" s="129"/>
      <c r="P333" s="246">
        <v>0</v>
      </c>
      <c r="Q333" s="247"/>
      <c r="R333" s="129"/>
      <c r="S333" s="243"/>
      <c r="T333" s="244"/>
      <c r="U333" s="244"/>
      <c r="V333" s="244"/>
      <c r="W333" s="245"/>
      <c r="X333" s="7"/>
      <c r="AX333" s="101"/>
      <c r="AY333" s="101"/>
      <c r="AZ333" s="102">
        <f t="shared" si="33"/>
        <v>0</v>
      </c>
      <c r="BA333" s="101">
        <f t="shared" si="34"/>
        <v>0</v>
      </c>
      <c r="BB333" s="103">
        <f t="shared" si="35"/>
        <v>0</v>
      </c>
      <c r="BC333" s="1">
        <f t="shared" si="36"/>
        <v>0</v>
      </c>
      <c r="BD333" s="1">
        <f t="shared" si="37"/>
        <v>0</v>
      </c>
      <c r="BE333" s="1">
        <f t="shared" si="38"/>
        <v>0</v>
      </c>
    </row>
    <row r="334" spans="2:57" ht="14.4" thickBot="1" x14ac:dyDescent="0.3">
      <c r="B334" s="4"/>
      <c r="C334" s="131"/>
      <c r="D334" s="132"/>
      <c r="E334" s="235"/>
      <c r="F334" s="250"/>
      <c r="G334" s="250"/>
      <c r="H334" s="236"/>
      <c r="I334" s="130"/>
      <c r="J334" s="235"/>
      <c r="K334" s="236"/>
      <c r="L334" s="130"/>
      <c r="M334" s="235"/>
      <c r="N334" s="236"/>
      <c r="O334" s="129"/>
      <c r="P334" s="246">
        <v>0</v>
      </c>
      <c r="Q334" s="247"/>
      <c r="R334" s="129"/>
      <c r="S334" s="243"/>
      <c r="T334" s="244"/>
      <c r="U334" s="244"/>
      <c r="V334" s="244"/>
      <c r="W334" s="245"/>
      <c r="X334" s="7"/>
      <c r="AX334" s="101"/>
      <c r="AY334" s="101"/>
      <c r="AZ334" s="102">
        <f t="shared" si="33"/>
        <v>0</v>
      </c>
      <c r="BA334" s="101">
        <f t="shared" si="34"/>
        <v>0</v>
      </c>
      <c r="BB334" s="103">
        <f t="shared" si="35"/>
        <v>0</v>
      </c>
      <c r="BC334" s="1">
        <f t="shared" si="36"/>
        <v>0</v>
      </c>
      <c r="BD334" s="1">
        <f t="shared" si="37"/>
        <v>0</v>
      </c>
      <c r="BE334" s="1">
        <f t="shared" si="38"/>
        <v>0</v>
      </c>
    </row>
    <row r="335" spans="2:57" ht="14.4" thickBot="1" x14ac:dyDescent="0.3">
      <c r="B335" s="4"/>
      <c r="C335" s="131"/>
      <c r="D335" s="132"/>
      <c r="E335" s="235"/>
      <c r="F335" s="250"/>
      <c r="G335" s="250"/>
      <c r="H335" s="236"/>
      <c r="I335" s="130"/>
      <c r="J335" s="235"/>
      <c r="K335" s="236"/>
      <c r="L335" s="130"/>
      <c r="M335" s="235"/>
      <c r="N335" s="236"/>
      <c r="O335" s="129"/>
      <c r="P335" s="246">
        <v>0</v>
      </c>
      <c r="Q335" s="247"/>
      <c r="R335" s="129"/>
      <c r="S335" s="243"/>
      <c r="T335" s="244"/>
      <c r="U335" s="244"/>
      <c r="V335" s="244"/>
      <c r="W335" s="245"/>
      <c r="X335" s="7"/>
      <c r="AX335" s="101"/>
      <c r="AY335" s="101"/>
      <c r="AZ335" s="102">
        <f t="shared" si="33"/>
        <v>0</v>
      </c>
      <c r="BA335" s="101">
        <f t="shared" si="34"/>
        <v>0</v>
      </c>
      <c r="BB335" s="103">
        <f t="shared" si="35"/>
        <v>0</v>
      </c>
      <c r="BC335" s="1">
        <f t="shared" si="36"/>
        <v>0</v>
      </c>
      <c r="BD335" s="1">
        <f t="shared" si="37"/>
        <v>0</v>
      </c>
      <c r="BE335" s="1">
        <f t="shared" si="38"/>
        <v>0</v>
      </c>
    </row>
    <row r="336" spans="2:57" ht="14.4" thickBot="1" x14ac:dyDescent="0.3">
      <c r="B336" s="4"/>
      <c r="C336" s="131"/>
      <c r="D336" s="132"/>
      <c r="E336" s="235"/>
      <c r="F336" s="250"/>
      <c r="G336" s="250"/>
      <c r="H336" s="236"/>
      <c r="I336" s="130"/>
      <c r="J336" s="235"/>
      <c r="K336" s="236"/>
      <c r="L336" s="130"/>
      <c r="M336" s="235"/>
      <c r="N336" s="236"/>
      <c r="O336" s="129"/>
      <c r="P336" s="246">
        <v>0</v>
      </c>
      <c r="Q336" s="247"/>
      <c r="R336" s="129"/>
      <c r="S336" s="243"/>
      <c r="T336" s="244"/>
      <c r="U336" s="244"/>
      <c r="V336" s="244"/>
      <c r="W336" s="245"/>
      <c r="X336" s="7"/>
      <c r="AX336" s="101"/>
      <c r="AY336" s="101"/>
      <c r="AZ336" s="102">
        <f t="shared" si="33"/>
        <v>0</v>
      </c>
      <c r="BA336" s="101">
        <f t="shared" si="34"/>
        <v>0</v>
      </c>
      <c r="BB336" s="103">
        <f t="shared" si="35"/>
        <v>0</v>
      </c>
      <c r="BC336" s="1">
        <f t="shared" si="36"/>
        <v>0</v>
      </c>
      <c r="BD336" s="1">
        <f t="shared" si="37"/>
        <v>0</v>
      </c>
      <c r="BE336" s="1">
        <f t="shared" si="38"/>
        <v>0</v>
      </c>
    </row>
    <row r="337" spans="2:57" ht="14.4" thickBot="1" x14ac:dyDescent="0.3">
      <c r="B337" s="4"/>
      <c r="C337" s="131"/>
      <c r="D337" s="132"/>
      <c r="E337" s="235"/>
      <c r="F337" s="250"/>
      <c r="G337" s="250"/>
      <c r="H337" s="236"/>
      <c r="I337" s="130"/>
      <c r="J337" s="235"/>
      <c r="K337" s="236"/>
      <c r="L337" s="130"/>
      <c r="M337" s="235"/>
      <c r="N337" s="236"/>
      <c r="O337" s="129"/>
      <c r="P337" s="246">
        <v>0</v>
      </c>
      <c r="Q337" s="247"/>
      <c r="R337" s="129"/>
      <c r="S337" s="243"/>
      <c r="T337" s="244"/>
      <c r="U337" s="244"/>
      <c r="V337" s="244"/>
      <c r="W337" s="245"/>
      <c r="X337" s="7"/>
      <c r="AX337" s="101"/>
      <c r="AY337" s="101"/>
      <c r="AZ337" s="102">
        <f t="shared" si="33"/>
        <v>0</v>
      </c>
      <c r="BA337" s="101">
        <f t="shared" si="34"/>
        <v>0</v>
      </c>
      <c r="BB337" s="103">
        <f t="shared" si="35"/>
        <v>0</v>
      </c>
      <c r="BC337" s="1">
        <f t="shared" si="36"/>
        <v>0</v>
      </c>
      <c r="BD337" s="1">
        <f t="shared" si="37"/>
        <v>0</v>
      </c>
      <c r="BE337" s="1">
        <f t="shared" si="38"/>
        <v>0</v>
      </c>
    </row>
    <row r="338" spans="2:57" ht="14.4" thickBot="1" x14ac:dyDescent="0.3">
      <c r="B338" s="4"/>
      <c r="C338" s="131"/>
      <c r="D338" s="132"/>
      <c r="E338" s="235"/>
      <c r="F338" s="250"/>
      <c r="G338" s="250"/>
      <c r="H338" s="236"/>
      <c r="I338" s="130"/>
      <c r="J338" s="235"/>
      <c r="K338" s="236"/>
      <c r="L338" s="130"/>
      <c r="M338" s="235"/>
      <c r="N338" s="236"/>
      <c r="O338" s="129"/>
      <c r="P338" s="246">
        <v>0</v>
      </c>
      <c r="Q338" s="247"/>
      <c r="R338" s="129"/>
      <c r="S338" s="243"/>
      <c r="T338" s="244"/>
      <c r="U338" s="244"/>
      <c r="V338" s="244"/>
      <c r="W338" s="245"/>
      <c r="X338" s="7"/>
      <c r="AX338" s="101"/>
      <c r="AY338" s="101"/>
      <c r="AZ338" s="102">
        <f t="shared" si="33"/>
        <v>0</v>
      </c>
      <c r="BA338" s="101">
        <f t="shared" si="34"/>
        <v>0</v>
      </c>
      <c r="BB338" s="103">
        <f t="shared" si="35"/>
        <v>0</v>
      </c>
      <c r="BC338" s="1">
        <f t="shared" si="36"/>
        <v>0</v>
      </c>
      <c r="BD338" s="1">
        <f t="shared" si="37"/>
        <v>0</v>
      </c>
      <c r="BE338" s="1">
        <f t="shared" si="38"/>
        <v>0</v>
      </c>
    </row>
    <row r="339" spans="2:57" ht="14.4" thickBot="1" x14ac:dyDescent="0.3">
      <c r="B339" s="4"/>
      <c r="C339" s="131"/>
      <c r="D339" s="132"/>
      <c r="E339" s="235"/>
      <c r="F339" s="250"/>
      <c r="G339" s="250"/>
      <c r="H339" s="236"/>
      <c r="I339" s="130"/>
      <c r="J339" s="235"/>
      <c r="K339" s="236"/>
      <c r="L339" s="130"/>
      <c r="M339" s="235"/>
      <c r="N339" s="236"/>
      <c r="O339" s="129"/>
      <c r="P339" s="246">
        <v>0</v>
      </c>
      <c r="Q339" s="247"/>
      <c r="R339" s="129"/>
      <c r="S339" s="243"/>
      <c r="T339" s="244"/>
      <c r="U339" s="244"/>
      <c r="V339" s="244"/>
      <c r="W339" s="245"/>
      <c r="X339" s="7"/>
      <c r="AX339" s="101"/>
      <c r="AY339" s="101"/>
      <c r="AZ339" s="102">
        <f t="shared" si="33"/>
        <v>0</v>
      </c>
      <c r="BA339" s="101">
        <f t="shared" si="34"/>
        <v>0</v>
      </c>
      <c r="BB339" s="103">
        <f t="shared" si="35"/>
        <v>0</v>
      </c>
      <c r="BC339" s="1">
        <f t="shared" si="36"/>
        <v>0</v>
      </c>
      <c r="BD339" s="1">
        <f t="shared" si="37"/>
        <v>0</v>
      </c>
      <c r="BE339" s="1">
        <f t="shared" si="38"/>
        <v>0</v>
      </c>
    </row>
    <row r="340" spans="2:57" ht="14.4" thickBot="1" x14ac:dyDescent="0.3">
      <c r="B340" s="4"/>
      <c r="C340" s="131"/>
      <c r="D340" s="132"/>
      <c r="E340" s="235"/>
      <c r="F340" s="250"/>
      <c r="G340" s="250"/>
      <c r="H340" s="236"/>
      <c r="I340" s="130"/>
      <c r="J340" s="235"/>
      <c r="K340" s="236"/>
      <c r="L340" s="130"/>
      <c r="M340" s="235"/>
      <c r="N340" s="236"/>
      <c r="O340" s="129"/>
      <c r="P340" s="246">
        <v>0</v>
      </c>
      <c r="Q340" s="247"/>
      <c r="R340" s="129"/>
      <c r="S340" s="243"/>
      <c r="T340" s="244"/>
      <c r="U340" s="244"/>
      <c r="V340" s="244"/>
      <c r="W340" s="245"/>
      <c r="X340" s="7"/>
      <c r="AX340" s="101"/>
      <c r="AY340" s="101"/>
      <c r="AZ340" s="102">
        <f t="shared" si="33"/>
        <v>0</v>
      </c>
      <c r="BA340" s="101">
        <f t="shared" si="34"/>
        <v>0</v>
      </c>
      <c r="BB340" s="103">
        <f t="shared" si="35"/>
        <v>0</v>
      </c>
      <c r="BC340" s="1">
        <f t="shared" si="36"/>
        <v>0</v>
      </c>
      <c r="BD340" s="1">
        <f t="shared" si="37"/>
        <v>0</v>
      </c>
      <c r="BE340" s="1">
        <f t="shared" si="38"/>
        <v>0</v>
      </c>
    </row>
    <row r="341" spans="2:57" ht="14.4" thickBot="1" x14ac:dyDescent="0.3">
      <c r="B341" s="4"/>
      <c r="C341" s="131"/>
      <c r="D341" s="132"/>
      <c r="E341" s="235"/>
      <c r="F341" s="250"/>
      <c r="G341" s="250"/>
      <c r="H341" s="236"/>
      <c r="I341" s="130"/>
      <c r="J341" s="235"/>
      <c r="K341" s="236"/>
      <c r="L341" s="130"/>
      <c r="M341" s="235"/>
      <c r="N341" s="236"/>
      <c r="O341" s="129"/>
      <c r="P341" s="246">
        <v>0</v>
      </c>
      <c r="Q341" s="247"/>
      <c r="R341" s="129"/>
      <c r="S341" s="243"/>
      <c r="T341" s="244"/>
      <c r="U341" s="244"/>
      <c r="V341" s="244"/>
      <c r="W341" s="245"/>
      <c r="X341" s="7"/>
      <c r="AX341" s="101"/>
      <c r="AY341" s="101"/>
      <c r="AZ341" s="102">
        <f t="shared" si="33"/>
        <v>0</v>
      </c>
      <c r="BA341" s="101">
        <f t="shared" si="34"/>
        <v>0</v>
      </c>
      <c r="BB341" s="103">
        <f t="shared" si="35"/>
        <v>0</v>
      </c>
      <c r="BC341" s="1">
        <f t="shared" si="36"/>
        <v>0</v>
      </c>
      <c r="BD341" s="1">
        <f t="shared" si="37"/>
        <v>0</v>
      </c>
      <c r="BE341" s="1">
        <f t="shared" si="38"/>
        <v>0</v>
      </c>
    </row>
    <row r="342" spans="2:57" ht="14.4" thickBot="1" x14ac:dyDescent="0.3">
      <c r="B342" s="4"/>
      <c r="C342" s="131"/>
      <c r="D342" s="132"/>
      <c r="E342" s="235"/>
      <c r="F342" s="250"/>
      <c r="G342" s="250"/>
      <c r="H342" s="236"/>
      <c r="I342" s="130"/>
      <c r="J342" s="235"/>
      <c r="K342" s="236"/>
      <c r="L342" s="130"/>
      <c r="M342" s="235"/>
      <c r="N342" s="236"/>
      <c r="O342" s="129"/>
      <c r="P342" s="246">
        <v>0</v>
      </c>
      <c r="Q342" s="247"/>
      <c r="R342" s="129"/>
      <c r="S342" s="243"/>
      <c r="T342" s="244"/>
      <c r="U342" s="244"/>
      <c r="V342" s="244"/>
      <c r="W342" s="245"/>
      <c r="X342" s="7"/>
      <c r="AX342" s="101"/>
      <c r="AY342" s="101"/>
      <c r="AZ342" s="102">
        <f t="shared" si="33"/>
        <v>0</v>
      </c>
      <c r="BA342" s="101">
        <f t="shared" si="34"/>
        <v>0</v>
      </c>
      <c r="BB342" s="103">
        <f t="shared" si="35"/>
        <v>0</v>
      </c>
      <c r="BC342" s="1">
        <f t="shared" si="36"/>
        <v>0</v>
      </c>
      <c r="BD342" s="1">
        <f t="shared" si="37"/>
        <v>0</v>
      </c>
      <c r="BE342" s="1">
        <f t="shared" si="38"/>
        <v>0</v>
      </c>
    </row>
    <row r="343" spans="2:57" ht="14.4" thickBot="1" x14ac:dyDescent="0.3">
      <c r="B343" s="4"/>
      <c r="C343" s="131"/>
      <c r="D343" s="132"/>
      <c r="E343" s="235"/>
      <c r="F343" s="250"/>
      <c r="G343" s="250"/>
      <c r="H343" s="236"/>
      <c r="I343" s="130"/>
      <c r="J343" s="235"/>
      <c r="K343" s="236"/>
      <c r="L343" s="130"/>
      <c r="M343" s="235"/>
      <c r="N343" s="236"/>
      <c r="O343" s="129"/>
      <c r="P343" s="246">
        <v>0</v>
      </c>
      <c r="Q343" s="247"/>
      <c r="R343" s="129"/>
      <c r="S343" s="243"/>
      <c r="T343" s="244"/>
      <c r="U343" s="244"/>
      <c r="V343" s="244"/>
      <c r="W343" s="245"/>
      <c r="X343" s="7"/>
      <c r="AX343" s="101"/>
      <c r="AY343" s="101"/>
      <c r="AZ343" s="102">
        <f t="shared" si="33"/>
        <v>0</v>
      </c>
      <c r="BA343" s="101">
        <f t="shared" si="34"/>
        <v>0</v>
      </c>
      <c r="BB343" s="103">
        <f t="shared" si="35"/>
        <v>0</v>
      </c>
      <c r="BC343" s="1">
        <f t="shared" si="36"/>
        <v>0</v>
      </c>
      <c r="BD343" s="1">
        <f t="shared" si="37"/>
        <v>0</v>
      </c>
      <c r="BE343" s="1">
        <f t="shared" si="38"/>
        <v>0</v>
      </c>
    </row>
    <row r="344" spans="2:57" ht="14.4" thickBot="1" x14ac:dyDescent="0.3">
      <c r="B344" s="4"/>
      <c r="C344" s="131"/>
      <c r="D344" s="132"/>
      <c r="E344" s="235"/>
      <c r="F344" s="250"/>
      <c r="G344" s="250"/>
      <c r="H344" s="236"/>
      <c r="I344" s="130"/>
      <c r="J344" s="235"/>
      <c r="K344" s="236"/>
      <c r="L344" s="130"/>
      <c r="M344" s="235"/>
      <c r="N344" s="236"/>
      <c r="O344" s="129"/>
      <c r="P344" s="246">
        <v>0</v>
      </c>
      <c r="Q344" s="247"/>
      <c r="R344" s="129"/>
      <c r="S344" s="243"/>
      <c r="T344" s="244"/>
      <c r="U344" s="244"/>
      <c r="V344" s="244"/>
      <c r="W344" s="245"/>
      <c r="X344" s="7"/>
      <c r="AX344" s="101"/>
      <c r="AY344" s="101"/>
      <c r="AZ344" s="102">
        <f t="shared" si="33"/>
        <v>0</v>
      </c>
      <c r="BA344" s="101">
        <f t="shared" si="34"/>
        <v>0</v>
      </c>
      <c r="BB344" s="103">
        <f t="shared" si="35"/>
        <v>0</v>
      </c>
      <c r="BC344" s="1">
        <f t="shared" si="36"/>
        <v>0</v>
      </c>
      <c r="BD344" s="1">
        <f t="shared" si="37"/>
        <v>0</v>
      </c>
      <c r="BE344" s="1">
        <f t="shared" si="38"/>
        <v>0</v>
      </c>
    </row>
    <row r="345" spans="2:57" ht="14.4" thickBot="1" x14ac:dyDescent="0.3">
      <c r="B345" s="4"/>
      <c r="C345" s="131"/>
      <c r="D345" s="132"/>
      <c r="E345" s="235"/>
      <c r="F345" s="250"/>
      <c r="G345" s="250"/>
      <c r="H345" s="236"/>
      <c r="I345" s="130"/>
      <c r="J345" s="235"/>
      <c r="K345" s="236"/>
      <c r="L345" s="130"/>
      <c r="M345" s="235"/>
      <c r="N345" s="236"/>
      <c r="O345" s="129"/>
      <c r="P345" s="246">
        <v>0</v>
      </c>
      <c r="Q345" s="247"/>
      <c r="R345" s="129"/>
      <c r="S345" s="243"/>
      <c r="T345" s="244"/>
      <c r="U345" s="244"/>
      <c r="V345" s="244"/>
      <c r="W345" s="245"/>
      <c r="X345" s="7"/>
      <c r="AX345" s="101"/>
      <c r="AY345" s="101"/>
      <c r="AZ345" s="102">
        <f t="shared" si="33"/>
        <v>0</v>
      </c>
      <c r="BA345" s="101">
        <f t="shared" si="34"/>
        <v>0</v>
      </c>
      <c r="BB345" s="103">
        <f t="shared" si="35"/>
        <v>0</v>
      </c>
      <c r="BC345" s="1">
        <f t="shared" si="36"/>
        <v>0</v>
      </c>
      <c r="BD345" s="1">
        <f t="shared" si="37"/>
        <v>0</v>
      </c>
      <c r="BE345" s="1">
        <f t="shared" si="38"/>
        <v>0</v>
      </c>
    </row>
    <row r="346" spans="2:57" ht="14.4" thickBot="1" x14ac:dyDescent="0.3">
      <c r="B346" s="4"/>
      <c r="C346" s="131"/>
      <c r="D346" s="132"/>
      <c r="E346" s="235"/>
      <c r="F346" s="250"/>
      <c r="G346" s="250"/>
      <c r="H346" s="236"/>
      <c r="I346" s="130"/>
      <c r="J346" s="235"/>
      <c r="K346" s="236"/>
      <c r="L346" s="130"/>
      <c r="M346" s="235"/>
      <c r="N346" s="236"/>
      <c r="O346" s="129"/>
      <c r="P346" s="246">
        <v>0</v>
      </c>
      <c r="Q346" s="247"/>
      <c r="R346" s="129"/>
      <c r="S346" s="243"/>
      <c r="T346" s="244"/>
      <c r="U346" s="244"/>
      <c r="V346" s="244"/>
      <c r="W346" s="245"/>
      <c r="X346" s="7"/>
      <c r="AX346" s="101"/>
      <c r="AY346" s="101"/>
      <c r="AZ346" s="102">
        <f t="shared" si="33"/>
        <v>0</v>
      </c>
      <c r="BA346" s="101">
        <f t="shared" si="34"/>
        <v>0</v>
      </c>
      <c r="BB346" s="103">
        <f t="shared" si="35"/>
        <v>0</v>
      </c>
      <c r="BC346" s="1">
        <f t="shared" si="36"/>
        <v>0</v>
      </c>
      <c r="BD346" s="1">
        <f t="shared" si="37"/>
        <v>0</v>
      </c>
      <c r="BE346" s="1">
        <f t="shared" si="38"/>
        <v>0</v>
      </c>
    </row>
    <row r="347" spans="2:57" ht="14.4" thickBot="1" x14ac:dyDescent="0.3">
      <c r="B347" s="4"/>
      <c r="C347" s="131"/>
      <c r="D347" s="132"/>
      <c r="E347" s="235"/>
      <c r="F347" s="250"/>
      <c r="G347" s="250"/>
      <c r="H347" s="236"/>
      <c r="I347" s="130"/>
      <c r="J347" s="235"/>
      <c r="K347" s="236"/>
      <c r="L347" s="130"/>
      <c r="M347" s="235"/>
      <c r="N347" s="236"/>
      <c r="O347" s="129"/>
      <c r="P347" s="246">
        <v>0</v>
      </c>
      <c r="Q347" s="247"/>
      <c r="R347" s="129"/>
      <c r="S347" s="243"/>
      <c r="T347" s="244"/>
      <c r="U347" s="244"/>
      <c r="V347" s="244"/>
      <c r="W347" s="245"/>
      <c r="X347" s="7"/>
      <c r="AX347" s="101"/>
      <c r="AY347" s="101"/>
      <c r="AZ347" s="102">
        <f t="shared" si="33"/>
        <v>0</v>
      </c>
      <c r="BA347" s="101">
        <f t="shared" si="34"/>
        <v>0</v>
      </c>
      <c r="BB347" s="103">
        <f t="shared" si="35"/>
        <v>0</v>
      </c>
      <c r="BC347" s="1">
        <f t="shared" si="36"/>
        <v>0</v>
      </c>
      <c r="BD347" s="1">
        <f t="shared" si="37"/>
        <v>0</v>
      </c>
      <c r="BE347" s="1">
        <f t="shared" si="38"/>
        <v>0</v>
      </c>
    </row>
    <row r="348" spans="2:57" ht="14.4" thickBot="1" x14ac:dyDescent="0.3">
      <c r="B348" s="4"/>
      <c r="C348" s="131"/>
      <c r="D348" s="132"/>
      <c r="E348" s="235"/>
      <c r="F348" s="250"/>
      <c r="G348" s="250"/>
      <c r="H348" s="236"/>
      <c r="I348" s="130"/>
      <c r="J348" s="235"/>
      <c r="K348" s="236"/>
      <c r="L348" s="130"/>
      <c r="M348" s="235"/>
      <c r="N348" s="236"/>
      <c r="O348" s="129"/>
      <c r="P348" s="246">
        <v>0</v>
      </c>
      <c r="Q348" s="247"/>
      <c r="R348" s="129"/>
      <c r="S348" s="243"/>
      <c r="T348" s="244"/>
      <c r="U348" s="244"/>
      <c r="V348" s="244"/>
      <c r="W348" s="245"/>
      <c r="X348" s="7"/>
      <c r="AX348" s="101"/>
      <c r="AY348" s="101"/>
      <c r="AZ348" s="102">
        <f t="shared" si="33"/>
        <v>0</v>
      </c>
      <c r="BA348" s="101">
        <f t="shared" si="34"/>
        <v>0</v>
      </c>
      <c r="BB348" s="103">
        <f t="shared" si="35"/>
        <v>0</v>
      </c>
      <c r="BC348" s="1">
        <f t="shared" si="36"/>
        <v>0</v>
      </c>
      <c r="BD348" s="1">
        <f t="shared" si="37"/>
        <v>0</v>
      </c>
      <c r="BE348" s="1">
        <f t="shared" si="38"/>
        <v>0</v>
      </c>
    </row>
    <row r="349" spans="2:57" ht="14.4" thickBot="1" x14ac:dyDescent="0.3">
      <c r="B349" s="4"/>
      <c r="C349" s="131"/>
      <c r="D349" s="132"/>
      <c r="E349" s="235"/>
      <c r="F349" s="250"/>
      <c r="G349" s="250"/>
      <c r="H349" s="236"/>
      <c r="I349" s="130"/>
      <c r="J349" s="235"/>
      <c r="K349" s="236"/>
      <c r="L349" s="130"/>
      <c r="M349" s="235"/>
      <c r="N349" s="236"/>
      <c r="O349" s="129"/>
      <c r="P349" s="246">
        <v>0</v>
      </c>
      <c r="Q349" s="247"/>
      <c r="R349" s="129"/>
      <c r="S349" s="243"/>
      <c r="T349" s="244"/>
      <c r="U349" s="244"/>
      <c r="V349" s="244"/>
      <c r="W349" s="245"/>
      <c r="X349" s="7"/>
      <c r="AX349" s="101"/>
      <c r="AY349" s="101"/>
      <c r="AZ349" s="102">
        <f t="shared" si="33"/>
        <v>0</v>
      </c>
      <c r="BA349" s="101">
        <f t="shared" si="34"/>
        <v>0</v>
      </c>
      <c r="BB349" s="103">
        <f t="shared" si="35"/>
        <v>0</v>
      </c>
      <c r="BC349" s="1">
        <f t="shared" si="36"/>
        <v>0</v>
      </c>
      <c r="BD349" s="1">
        <f t="shared" si="37"/>
        <v>0</v>
      </c>
      <c r="BE349" s="1">
        <f t="shared" si="38"/>
        <v>0</v>
      </c>
    </row>
    <row r="350" spans="2:57" ht="14.4" thickBot="1" x14ac:dyDescent="0.3">
      <c r="B350" s="4"/>
      <c r="C350" s="131"/>
      <c r="D350" s="132"/>
      <c r="E350" s="235"/>
      <c r="F350" s="250"/>
      <c r="G350" s="250"/>
      <c r="H350" s="236"/>
      <c r="I350" s="130"/>
      <c r="J350" s="235"/>
      <c r="K350" s="236"/>
      <c r="L350" s="130"/>
      <c r="M350" s="235"/>
      <c r="N350" s="236"/>
      <c r="O350" s="129"/>
      <c r="P350" s="246">
        <v>0</v>
      </c>
      <c r="Q350" s="247"/>
      <c r="R350" s="129"/>
      <c r="S350" s="243"/>
      <c r="T350" s="244"/>
      <c r="U350" s="244"/>
      <c r="V350" s="244"/>
      <c r="W350" s="245"/>
      <c r="X350" s="7"/>
      <c r="AX350" s="101"/>
      <c r="AY350" s="101"/>
      <c r="AZ350" s="102">
        <f t="shared" si="33"/>
        <v>0</v>
      </c>
      <c r="BA350" s="101">
        <f t="shared" si="34"/>
        <v>0</v>
      </c>
      <c r="BB350" s="103">
        <f t="shared" si="35"/>
        <v>0</v>
      </c>
      <c r="BC350" s="1">
        <f t="shared" si="36"/>
        <v>0</v>
      </c>
      <c r="BD350" s="1">
        <f t="shared" si="37"/>
        <v>0</v>
      </c>
      <c r="BE350" s="1">
        <f t="shared" si="38"/>
        <v>0</v>
      </c>
    </row>
    <row r="351" spans="2:57" ht="14.4" thickBot="1" x14ac:dyDescent="0.3">
      <c r="B351" s="4"/>
      <c r="C351" s="131"/>
      <c r="D351" s="132"/>
      <c r="E351" s="235"/>
      <c r="F351" s="250"/>
      <c r="G351" s="250"/>
      <c r="H351" s="236"/>
      <c r="I351" s="130"/>
      <c r="J351" s="235"/>
      <c r="K351" s="236"/>
      <c r="L351" s="130"/>
      <c r="M351" s="235"/>
      <c r="N351" s="236"/>
      <c r="O351" s="129"/>
      <c r="P351" s="246">
        <v>0</v>
      </c>
      <c r="Q351" s="247"/>
      <c r="R351" s="129"/>
      <c r="S351" s="243"/>
      <c r="T351" s="244"/>
      <c r="U351" s="244"/>
      <c r="V351" s="244"/>
      <c r="W351" s="245"/>
      <c r="X351" s="7"/>
      <c r="AX351" s="101"/>
      <c r="AY351" s="101"/>
      <c r="AZ351" s="102">
        <f t="shared" si="33"/>
        <v>0</v>
      </c>
      <c r="BA351" s="101">
        <f t="shared" si="34"/>
        <v>0</v>
      </c>
      <c r="BB351" s="103">
        <f t="shared" si="35"/>
        <v>0</v>
      </c>
      <c r="BC351" s="1">
        <f t="shared" si="36"/>
        <v>0</v>
      </c>
      <c r="BD351" s="1">
        <f t="shared" si="37"/>
        <v>0</v>
      </c>
      <c r="BE351" s="1">
        <f t="shared" si="38"/>
        <v>0</v>
      </c>
    </row>
    <row r="352" spans="2:57" ht="14.4" thickBot="1" x14ac:dyDescent="0.3">
      <c r="B352" s="4"/>
      <c r="C352" s="131"/>
      <c r="D352" s="132"/>
      <c r="E352" s="235"/>
      <c r="F352" s="250"/>
      <c r="G352" s="250"/>
      <c r="H352" s="236"/>
      <c r="I352" s="130"/>
      <c r="J352" s="235"/>
      <c r="K352" s="236"/>
      <c r="L352" s="130"/>
      <c r="M352" s="235"/>
      <c r="N352" s="236"/>
      <c r="O352" s="129"/>
      <c r="P352" s="246">
        <v>0</v>
      </c>
      <c r="Q352" s="247"/>
      <c r="R352" s="129"/>
      <c r="S352" s="243"/>
      <c r="T352" s="244"/>
      <c r="U352" s="244"/>
      <c r="V352" s="244"/>
      <c r="W352" s="245"/>
      <c r="X352" s="7"/>
      <c r="AX352" s="101"/>
      <c r="AY352" s="101"/>
      <c r="AZ352" s="102">
        <f t="shared" si="33"/>
        <v>0</v>
      </c>
      <c r="BA352" s="101">
        <f t="shared" si="34"/>
        <v>0</v>
      </c>
      <c r="BB352" s="103">
        <f t="shared" si="35"/>
        <v>0</v>
      </c>
      <c r="BC352" s="1">
        <f t="shared" si="36"/>
        <v>0</v>
      </c>
      <c r="BD352" s="1">
        <f t="shared" si="37"/>
        <v>0</v>
      </c>
      <c r="BE352" s="1">
        <f t="shared" si="38"/>
        <v>0</v>
      </c>
    </row>
    <row r="353" spans="2:57" ht="14.4" thickBot="1" x14ac:dyDescent="0.3">
      <c r="B353" s="4"/>
      <c r="C353" s="131"/>
      <c r="D353" s="132"/>
      <c r="E353" s="235"/>
      <c r="F353" s="250"/>
      <c r="G353" s="250"/>
      <c r="H353" s="236"/>
      <c r="I353" s="130"/>
      <c r="J353" s="235"/>
      <c r="K353" s="236"/>
      <c r="L353" s="130"/>
      <c r="M353" s="235"/>
      <c r="N353" s="236"/>
      <c r="O353" s="129"/>
      <c r="P353" s="246">
        <v>0</v>
      </c>
      <c r="Q353" s="247"/>
      <c r="R353" s="129"/>
      <c r="S353" s="243"/>
      <c r="T353" s="244"/>
      <c r="U353" s="244"/>
      <c r="V353" s="244"/>
      <c r="W353" s="245"/>
      <c r="X353" s="7"/>
      <c r="AX353" s="101"/>
      <c r="AY353" s="101"/>
      <c r="AZ353" s="102">
        <f t="shared" si="33"/>
        <v>0</v>
      </c>
      <c r="BA353" s="101">
        <f t="shared" si="34"/>
        <v>0</v>
      </c>
      <c r="BB353" s="103">
        <f t="shared" si="35"/>
        <v>0</v>
      </c>
      <c r="BC353" s="1">
        <f t="shared" si="36"/>
        <v>0</v>
      </c>
      <c r="BD353" s="1">
        <f t="shared" si="37"/>
        <v>0</v>
      </c>
      <c r="BE353" s="1">
        <f t="shared" si="38"/>
        <v>0</v>
      </c>
    </row>
    <row r="354" spans="2:57" ht="14.4" thickBot="1" x14ac:dyDescent="0.3">
      <c r="B354" s="4"/>
      <c r="C354" s="131"/>
      <c r="D354" s="132"/>
      <c r="E354" s="235"/>
      <c r="F354" s="250"/>
      <c r="G354" s="250"/>
      <c r="H354" s="236"/>
      <c r="I354" s="130"/>
      <c r="J354" s="235"/>
      <c r="K354" s="236"/>
      <c r="L354" s="130"/>
      <c r="M354" s="235"/>
      <c r="N354" s="236"/>
      <c r="O354" s="129"/>
      <c r="P354" s="246">
        <v>0</v>
      </c>
      <c r="Q354" s="247"/>
      <c r="R354" s="129"/>
      <c r="S354" s="243"/>
      <c r="T354" s="244"/>
      <c r="U354" s="244"/>
      <c r="V354" s="244"/>
      <c r="W354" s="245"/>
      <c r="X354" s="7"/>
      <c r="AX354" s="101"/>
      <c r="AY354" s="101"/>
      <c r="AZ354" s="102">
        <f t="shared" si="33"/>
        <v>0</v>
      </c>
      <c r="BA354" s="101">
        <f t="shared" si="34"/>
        <v>0</v>
      </c>
      <c r="BB354" s="103">
        <f t="shared" si="35"/>
        <v>0</v>
      </c>
      <c r="BC354" s="1">
        <f t="shared" si="36"/>
        <v>0</v>
      </c>
      <c r="BD354" s="1">
        <f t="shared" si="37"/>
        <v>0</v>
      </c>
      <c r="BE354" s="1">
        <f t="shared" si="38"/>
        <v>0</v>
      </c>
    </row>
    <row r="355" spans="2:57" ht="14.4" thickBot="1" x14ac:dyDescent="0.3">
      <c r="B355" s="4"/>
      <c r="C355" s="131"/>
      <c r="D355" s="132"/>
      <c r="E355" s="235"/>
      <c r="F355" s="250"/>
      <c r="G355" s="250"/>
      <c r="H355" s="236"/>
      <c r="I355" s="130"/>
      <c r="J355" s="235"/>
      <c r="K355" s="236"/>
      <c r="L355" s="130"/>
      <c r="M355" s="235"/>
      <c r="N355" s="236"/>
      <c r="O355" s="129"/>
      <c r="P355" s="246">
        <v>0</v>
      </c>
      <c r="Q355" s="247"/>
      <c r="R355" s="129"/>
      <c r="S355" s="243"/>
      <c r="T355" s="244"/>
      <c r="U355" s="244"/>
      <c r="V355" s="244"/>
      <c r="W355" s="245"/>
      <c r="X355" s="7"/>
      <c r="AX355" s="101"/>
      <c r="AY355" s="101"/>
      <c r="AZ355" s="102">
        <f t="shared" si="33"/>
        <v>0</v>
      </c>
      <c r="BA355" s="101">
        <f t="shared" si="34"/>
        <v>0</v>
      </c>
      <c r="BB355" s="103">
        <f t="shared" si="35"/>
        <v>0</v>
      </c>
      <c r="BC355" s="1">
        <f t="shared" si="36"/>
        <v>0</v>
      </c>
      <c r="BD355" s="1">
        <f t="shared" si="37"/>
        <v>0</v>
      </c>
      <c r="BE355" s="1">
        <f t="shared" si="38"/>
        <v>0</v>
      </c>
    </row>
    <row r="356" spans="2:57" ht="14.4" thickBot="1" x14ac:dyDescent="0.3">
      <c r="B356" s="4"/>
      <c r="C356" s="131"/>
      <c r="D356" s="132"/>
      <c r="E356" s="235"/>
      <c r="F356" s="250"/>
      <c r="G356" s="250"/>
      <c r="H356" s="236"/>
      <c r="I356" s="130"/>
      <c r="J356" s="235"/>
      <c r="K356" s="236"/>
      <c r="L356" s="130"/>
      <c r="M356" s="235"/>
      <c r="N356" s="236"/>
      <c r="O356" s="129"/>
      <c r="P356" s="246">
        <v>0</v>
      </c>
      <c r="Q356" s="247"/>
      <c r="R356" s="129"/>
      <c r="S356" s="243"/>
      <c r="T356" s="244"/>
      <c r="U356" s="244"/>
      <c r="V356" s="244"/>
      <c r="W356" s="245"/>
      <c r="X356" s="7"/>
      <c r="AX356" s="101"/>
      <c r="AY356" s="101"/>
      <c r="AZ356" s="102">
        <f t="shared" si="33"/>
        <v>0</v>
      </c>
      <c r="BA356" s="101">
        <f t="shared" si="34"/>
        <v>0</v>
      </c>
      <c r="BB356" s="103">
        <f t="shared" si="35"/>
        <v>0</v>
      </c>
      <c r="BC356" s="1">
        <f t="shared" si="36"/>
        <v>0</v>
      </c>
      <c r="BD356" s="1">
        <f t="shared" si="37"/>
        <v>0</v>
      </c>
      <c r="BE356" s="1">
        <f t="shared" si="38"/>
        <v>0</v>
      </c>
    </row>
    <row r="357" spans="2:57" ht="14.4" thickBot="1" x14ac:dyDescent="0.3">
      <c r="B357" s="4"/>
      <c r="C357" s="131"/>
      <c r="D357" s="132"/>
      <c r="E357" s="235"/>
      <c r="F357" s="250"/>
      <c r="G357" s="250"/>
      <c r="H357" s="236"/>
      <c r="I357" s="130"/>
      <c r="J357" s="235"/>
      <c r="K357" s="236"/>
      <c r="L357" s="130"/>
      <c r="M357" s="235"/>
      <c r="N357" s="236"/>
      <c r="O357" s="129"/>
      <c r="P357" s="246">
        <v>0</v>
      </c>
      <c r="Q357" s="247"/>
      <c r="R357" s="129"/>
      <c r="S357" s="243"/>
      <c r="T357" s="244"/>
      <c r="U357" s="244"/>
      <c r="V357" s="244"/>
      <c r="W357" s="245"/>
      <c r="X357" s="7"/>
      <c r="AX357" s="101"/>
      <c r="AY357" s="101"/>
      <c r="AZ357" s="102">
        <f t="shared" si="33"/>
        <v>0</v>
      </c>
      <c r="BA357" s="101">
        <f t="shared" si="34"/>
        <v>0</v>
      </c>
      <c r="BB357" s="103">
        <f t="shared" si="35"/>
        <v>0</v>
      </c>
      <c r="BC357" s="1">
        <f t="shared" si="36"/>
        <v>0</v>
      </c>
      <c r="BD357" s="1">
        <f t="shared" si="37"/>
        <v>0</v>
      </c>
      <c r="BE357" s="1">
        <f t="shared" si="38"/>
        <v>0</v>
      </c>
    </row>
    <row r="358" spans="2:57" ht="14.4" thickBot="1" x14ac:dyDescent="0.3">
      <c r="B358" s="4"/>
      <c r="C358" s="131"/>
      <c r="D358" s="132"/>
      <c r="E358" s="235"/>
      <c r="F358" s="250"/>
      <c r="G358" s="250"/>
      <c r="H358" s="236"/>
      <c r="I358" s="130"/>
      <c r="J358" s="235"/>
      <c r="K358" s="236"/>
      <c r="L358" s="130"/>
      <c r="M358" s="235"/>
      <c r="N358" s="236"/>
      <c r="O358" s="129"/>
      <c r="P358" s="246">
        <v>0</v>
      </c>
      <c r="Q358" s="247"/>
      <c r="R358" s="129"/>
      <c r="S358" s="243"/>
      <c r="T358" s="244"/>
      <c r="U358" s="244"/>
      <c r="V358" s="244"/>
      <c r="W358" s="245"/>
      <c r="X358" s="7"/>
      <c r="AX358" s="101"/>
      <c r="AY358" s="101"/>
      <c r="AZ358" s="102">
        <f t="shared" si="33"/>
        <v>0</v>
      </c>
      <c r="BA358" s="101">
        <f t="shared" si="34"/>
        <v>0</v>
      </c>
      <c r="BB358" s="103">
        <f t="shared" si="35"/>
        <v>0</v>
      </c>
      <c r="BC358" s="1">
        <f t="shared" si="36"/>
        <v>0</v>
      </c>
      <c r="BD358" s="1">
        <f t="shared" si="37"/>
        <v>0</v>
      </c>
      <c r="BE358" s="1">
        <f t="shared" si="38"/>
        <v>0</v>
      </c>
    </row>
    <row r="359" spans="2:57" ht="14.4" thickBot="1" x14ac:dyDescent="0.3">
      <c r="B359" s="4"/>
      <c r="C359" s="131"/>
      <c r="D359" s="132"/>
      <c r="E359" s="235"/>
      <c r="F359" s="250"/>
      <c r="G359" s="250"/>
      <c r="H359" s="236"/>
      <c r="I359" s="130"/>
      <c r="J359" s="235"/>
      <c r="K359" s="236"/>
      <c r="L359" s="130"/>
      <c r="M359" s="235"/>
      <c r="N359" s="236"/>
      <c r="O359" s="129"/>
      <c r="P359" s="246">
        <v>0</v>
      </c>
      <c r="Q359" s="247"/>
      <c r="R359" s="129"/>
      <c r="S359" s="243"/>
      <c r="T359" s="244"/>
      <c r="U359" s="244"/>
      <c r="V359" s="244"/>
      <c r="W359" s="245"/>
      <c r="X359" s="7"/>
      <c r="AX359" s="101"/>
      <c r="AY359" s="101"/>
      <c r="AZ359" s="102">
        <f t="shared" si="33"/>
        <v>0</v>
      </c>
      <c r="BA359" s="101">
        <f t="shared" si="34"/>
        <v>0</v>
      </c>
      <c r="BB359" s="103">
        <f t="shared" si="35"/>
        <v>0</v>
      </c>
      <c r="BC359" s="1">
        <f t="shared" si="36"/>
        <v>0</v>
      </c>
      <c r="BD359" s="1">
        <f t="shared" si="37"/>
        <v>0</v>
      </c>
      <c r="BE359" s="1">
        <f t="shared" si="38"/>
        <v>0</v>
      </c>
    </row>
    <row r="360" spans="2:57" ht="14.4" thickBot="1" x14ac:dyDescent="0.3">
      <c r="B360" s="4"/>
      <c r="C360" s="131"/>
      <c r="D360" s="132"/>
      <c r="E360" s="235"/>
      <c r="F360" s="250"/>
      <c r="G360" s="250"/>
      <c r="H360" s="236"/>
      <c r="I360" s="130"/>
      <c r="J360" s="235"/>
      <c r="K360" s="236"/>
      <c r="L360" s="130"/>
      <c r="M360" s="235"/>
      <c r="N360" s="236"/>
      <c r="O360" s="129"/>
      <c r="P360" s="246">
        <v>0</v>
      </c>
      <c r="Q360" s="247"/>
      <c r="R360" s="129"/>
      <c r="S360" s="243"/>
      <c r="T360" s="244"/>
      <c r="U360" s="244"/>
      <c r="V360" s="244"/>
      <c r="W360" s="245"/>
      <c r="X360" s="7"/>
      <c r="AX360" s="101"/>
      <c r="AY360" s="101"/>
      <c r="AZ360" s="102">
        <f t="shared" si="33"/>
        <v>0</v>
      </c>
      <c r="BA360" s="101">
        <f t="shared" si="34"/>
        <v>0</v>
      </c>
      <c r="BB360" s="103">
        <f t="shared" si="35"/>
        <v>0</v>
      </c>
      <c r="BC360" s="1">
        <f t="shared" si="36"/>
        <v>0</v>
      </c>
      <c r="BD360" s="1">
        <f t="shared" si="37"/>
        <v>0</v>
      </c>
      <c r="BE360" s="1">
        <f t="shared" si="38"/>
        <v>0</v>
      </c>
    </row>
    <row r="361" spans="2:57" ht="14.4" thickBot="1" x14ac:dyDescent="0.3">
      <c r="B361" s="4"/>
      <c r="C361" s="131"/>
      <c r="D361" s="132"/>
      <c r="E361" s="235"/>
      <c r="F361" s="250"/>
      <c r="G361" s="250"/>
      <c r="H361" s="236"/>
      <c r="I361" s="130"/>
      <c r="J361" s="235"/>
      <c r="K361" s="236"/>
      <c r="L361" s="130"/>
      <c r="M361" s="235"/>
      <c r="N361" s="236"/>
      <c r="O361" s="129"/>
      <c r="P361" s="246">
        <v>0</v>
      </c>
      <c r="Q361" s="247"/>
      <c r="R361" s="129"/>
      <c r="S361" s="243"/>
      <c r="T361" s="244"/>
      <c r="U361" s="244"/>
      <c r="V361" s="244"/>
      <c r="W361" s="245"/>
      <c r="X361" s="7"/>
      <c r="AX361" s="101"/>
      <c r="AY361" s="101"/>
      <c r="AZ361" s="102">
        <f t="shared" si="33"/>
        <v>0</v>
      </c>
      <c r="BA361" s="101">
        <f t="shared" si="34"/>
        <v>0</v>
      </c>
      <c r="BB361" s="103">
        <f t="shared" si="35"/>
        <v>0</v>
      </c>
      <c r="BC361" s="1">
        <f t="shared" si="36"/>
        <v>0</v>
      </c>
      <c r="BD361" s="1">
        <f t="shared" si="37"/>
        <v>0</v>
      </c>
      <c r="BE361" s="1">
        <f t="shared" si="38"/>
        <v>0</v>
      </c>
    </row>
    <row r="362" spans="2:57" ht="14.4" thickBot="1" x14ac:dyDescent="0.3">
      <c r="B362" s="4"/>
      <c r="C362" s="131"/>
      <c r="D362" s="132"/>
      <c r="E362" s="235"/>
      <c r="F362" s="250"/>
      <c r="G362" s="250"/>
      <c r="H362" s="236"/>
      <c r="I362" s="130"/>
      <c r="J362" s="235"/>
      <c r="K362" s="236"/>
      <c r="L362" s="130"/>
      <c r="M362" s="235"/>
      <c r="N362" s="236"/>
      <c r="O362" s="129"/>
      <c r="P362" s="246">
        <v>0</v>
      </c>
      <c r="Q362" s="247"/>
      <c r="R362" s="129"/>
      <c r="S362" s="243"/>
      <c r="T362" s="244"/>
      <c r="U362" s="244"/>
      <c r="V362" s="244"/>
      <c r="W362" s="245"/>
      <c r="X362" s="7"/>
      <c r="AX362" s="101"/>
      <c r="AY362" s="101"/>
      <c r="AZ362" s="102">
        <f t="shared" si="33"/>
        <v>0</v>
      </c>
      <c r="BA362" s="101">
        <f t="shared" si="34"/>
        <v>0</v>
      </c>
      <c r="BB362" s="103">
        <f t="shared" si="35"/>
        <v>0</v>
      </c>
      <c r="BC362" s="1">
        <f t="shared" si="36"/>
        <v>0</v>
      </c>
      <c r="BD362" s="1">
        <f t="shared" si="37"/>
        <v>0</v>
      </c>
      <c r="BE362" s="1">
        <f t="shared" si="38"/>
        <v>0</v>
      </c>
    </row>
    <row r="363" spans="2:57" ht="14.4" thickBot="1" x14ac:dyDescent="0.3">
      <c r="B363" s="4"/>
      <c r="C363" s="131"/>
      <c r="D363" s="132"/>
      <c r="E363" s="235"/>
      <c r="F363" s="250"/>
      <c r="G363" s="250"/>
      <c r="H363" s="236"/>
      <c r="I363" s="130"/>
      <c r="J363" s="235"/>
      <c r="K363" s="236"/>
      <c r="L363" s="130"/>
      <c r="M363" s="235"/>
      <c r="N363" s="236"/>
      <c r="O363" s="129"/>
      <c r="P363" s="246">
        <v>0</v>
      </c>
      <c r="Q363" s="247"/>
      <c r="R363" s="129"/>
      <c r="S363" s="243"/>
      <c r="T363" s="244"/>
      <c r="U363" s="244"/>
      <c r="V363" s="244"/>
      <c r="W363" s="245"/>
      <c r="X363" s="7"/>
      <c r="AX363" s="101"/>
      <c r="AY363" s="101"/>
      <c r="AZ363" s="102">
        <f t="shared" si="33"/>
        <v>0</v>
      </c>
      <c r="BA363" s="101">
        <f t="shared" si="34"/>
        <v>0</v>
      </c>
      <c r="BB363" s="103">
        <f t="shared" si="35"/>
        <v>0</v>
      </c>
      <c r="BC363" s="1">
        <f t="shared" si="36"/>
        <v>0</v>
      </c>
      <c r="BD363" s="1">
        <f t="shared" si="37"/>
        <v>0</v>
      </c>
      <c r="BE363" s="1">
        <f t="shared" si="38"/>
        <v>0</v>
      </c>
    </row>
    <row r="364" spans="2:57" ht="14.4" thickBot="1" x14ac:dyDescent="0.3">
      <c r="B364" s="4"/>
      <c r="C364" s="131"/>
      <c r="D364" s="132"/>
      <c r="E364" s="235"/>
      <c r="F364" s="250"/>
      <c r="G364" s="250"/>
      <c r="H364" s="236"/>
      <c r="I364" s="130"/>
      <c r="J364" s="235"/>
      <c r="K364" s="236"/>
      <c r="L364" s="130"/>
      <c r="M364" s="235"/>
      <c r="N364" s="236"/>
      <c r="O364" s="129"/>
      <c r="P364" s="246">
        <v>0</v>
      </c>
      <c r="Q364" s="247"/>
      <c r="R364" s="129"/>
      <c r="S364" s="243"/>
      <c r="T364" s="244"/>
      <c r="U364" s="244"/>
      <c r="V364" s="244"/>
      <c r="W364" s="245"/>
      <c r="X364" s="7"/>
      <c r="AX364" s="101"/>
      <c r="AY364" s="101"/>
      <c r="AZ364" s="102">
        <f t="shared" si="33"/>
        <v>0</v>
      </c>
      <c r="BA364" s="101">
        <f t="shared" si="34"/>
        <v>0</v>
      </c>
      <c r="BB364" s="103">
        <f t="shared" si="35"/>
        <v>0</v>
      </c>
      <c r="BC364" s="1">
        <f t="shared" si="36"/>
        <v>0</v>
      </c>
      <c r="BD364" s="1">
        <f t="shared" si="37"/>
        <v>0</v>
      </c>
      <c r="BE364" s="1">
        <f t="shared" si="38"/>
        <v>0</v>
      </c>
    </row>
    <row r="365" spans="2:57" ht="14.4" thickBot="1" x14ac:dyDescent="0.3">
      <c r="B365" s="4"/>
      <c r="C365" s="131"/>
      <c r="D365" s="132"/>
      <c r="E365" s="235"/>
      <c r="F365" s="250"/>
      <c r="G365" s="250"/>
      <c r="H365" s="236"/>
      <c r="I365" s="130"/>
      <c r="J365" s="235"/>
      <c r="K365" s="236"/>
      <c r="L365" s="130"/>
      <c r="M365" s="235"/>
      <c r="N365" s="236"/>
      <c r="O365" s="129"/>
      <c r="P365" s="246">
        <v>0</v>
      </c>
      <c r="Q365" s="247"/>
      <c r="R365" s="129"/>
      <c r="S365" s="243"/>
      <c r="T365" s="244"/>
      <c r="U365" s="244"/>
      <c r="V365" s="244"/>
      <c r="W365" s="245"/>
      <c r="X365" s="7"/>
      <c r="AX365" s="101"/>
      <c r="AY365" s="101"/>
      <c r="AZ365" s="102">
        <f t="shared" si="33"/>
        <v>0</v>
      </c>
      <c r="BA365" s="101">
        <f t="shared" si="34"/>
        <v>0</v>
      </c>
      <c r="BB365" s="103">
        <f t="shared" si="35"/>
        <v>0</v>
      </c>
      <c r="BC365" s="1">
        <f t="shared" si="36"/>
        <v>0</v>
      </c>
      <c r="BD365" s="1">
        <f t="shared" si="37"/>
        <v>0</v>
      </c>
      <c r="BE365" s="1">
        <f t="shared" si="38"/>
        <v>0</v>
      </c>
    </row>
    <row r="366" spans="2:57" ht="14.4" thickBot="1" x14ac:dyDescent="0.3">
      <c r="B366" s="4"/>
      <c r="C366" s="131"/>
      <c r="D366" s="132"/>
      <c r="E366" s="235"/>
      <c r="F366" s="250"/>
      <c r="G366" s="250"/>
      <c r="H366" s="236"/>
      <c r="I366" s="130"/>
      <c r="J366" s="235"/>
      <c r="K366" s="236"/>
      <c r="L366" s="130"/>
      <c r="M366" s="235"/>
      <c r="N366" s="236"/>
      <c r="O366" s="129"/>
      <c r="P366" s="246">
        <v>0</v>
      </c>
      <c r="Q366" s="247"/>
      <c r="R366" s="129"/>
      <c r="S366" s="243"/>
      <c r="T366" s="244"/>
      <c r="U366" s="244"/>
      <c r="V366" s="244"/>
      <c r="W366" s="245"/>
      <c r="X366" s="7"/>
      <c r="AX366" s="101"/>
      <c r="AY366" s="101"/>
      <c r="AZ366" s="102">
        <f t="shared" si="33"/>
        <v>0</v>
      </c>
      <c r="BA366" s="101">
        <f t="shared" si="34"/>
        <v>0</v>
      </c>
      <c r="BB366" s="103">
        <f t="shared" si="35"/>
        <v>0</v>
      </c>
      <c r="BC366" s="1">
        <f t="shared" si="36"/>
        <v>0</v>
      </c>
      <c r="BD366" s="1">
        <f t="shared" si="37"/>
        <v>0</v>
      </c>
      <c r="BE366" s="1">
        <f t="shared" si="38"/>
        <v>0</v>
      </c>
    </row>
    <row r="367" spans="2:57" ht="14.4" thickBot="1" x14ac:dyDescent="0.3">
      <c r="B367" s="4"/>
      <c r="C367" s="131"/>
      <c r="D367" s="132"/>
      <c r="E367" s="235"/>
      <c r="F367" s="250"/>
      <c r="G367" s="250"/>
      <c r="H367" s="236"/>
      <c r="I367" s="130"/>
      <c r="J367" s="235"/>
      <c r="K367" s="236"/>
      <c r="L367" s="130"/>
      <c r="M367" s="235"/>
      <c r="N367" s="236"/>
      <c r="O367" s="129"/>
      <c r="P367" s="246">
        <v>0</v>
      </c>
      <c r="Q367" s="247"/>
      <c r="R367" s="129"/>
      <c r="S367" s="243"/>
      <c r="T367" s="244"/>
      <c r="U367" s="244"/>
      <c r="V367" s="244"/>
      <c r="W367" s="245"/>
      <c r="X367" s="7"/>
      <c r="AX367" s="101"/>
      <c r="AY367" s="101"/>
      <c r="AZ367" s="102">
        <f t="shared" si="33"/>
        <v>0</v>
      </c>
      <c r="BA367" s="101">
        <f t="shared" si="34"/>
        <v>0</v>
      </c>
      <c r="BB367" s="103">
        <f t="shared" si="35"/>
        <v>0</v>
      </c>
      <c r="BC367" s="1">
        <f t="shared" si="36"/>
        <v>0</v>
      </c>
      <c r="BD367" s="1">
        <f t="shared" si="37"/>
        <v>0</v>
      </c>
      <c r="BE367" s="1">
        <f t="shared" si="38"/>
        <v>0</v>
      </c>
    </row>
    <row r="368" spans="2:57" ht="14.4" thickBot="1" x14ac:dyDescent="0.3">
      <c r="B368" s="4"/>
      <c r="C368" s="131"/>
      <c r="D368" s="132"/>
      <c r="E368" s="235"/>
      <c r="F368" s="250"/>
      <c r="G368" s="250"/>
      <c r="H368" s="236"/>
      <c r="I368" s="130"/>
      <c r="J368" s="235"/>
      <c r="K368" s="236"/>
      <c r="L368" s="130"/>
      <c r="M368" s="235"/>
      <c r="N368" s="236"/>
      <c r="O368" s="129"/>
      <c r="P368" s="246">
        <v>0</v>
      </c>
      <c r="Q368" s="247"/>
      <c r="R368" s="129"/>
      <c r="S368" s="243"/>
      <c r="T368" s="244"/>
      <c r="U368" s="244"/>
      <c r="V368" s="244"/>
      <c r="W368" s="245"/>
      <c r="X368" s="7"/>
      <c r="AX368" s="101"/>
      <c r="AY368" s="101"/>
      <c r="AZ368" s="102">
        <f t="shared" si="33"/>
        <v>0</v>
      </c>
      <c r="BA368" s="101">
        <f t="shared" si="34"/>
        <v>0</v>
      </c>
      <c r="BB368" s="103">
        <f t="shared" si="35"/>
        <v>0</v>
      </c>
      <c r="BC368" s="1">
        <f t="shared" si="36"/>
        <v>0</v>
      </c>
      <c r="BD368" s="1">
        <f t="shared" si="37"/>
        <v>0</v>
      </c>
      <c r="BE368" s="1">
        <f t="shared" si="38"/>
        <v>0</v>
      </c>
    </row>
    <row r="369" spans="2:57" ht="14.4" thickBot="1" x14ac:dyDescent="0.3">
      <c r="B369" s="4"/>
      <c r="C369" s="131"/>
      <c r="D369" s="132"/>
      <c r="E369" s="235"/>
      <c r="F369" s="250"/>
      <c r="G369" s="250"/>
      <c r="H369" s="236"/>
      <c r="I369" s="130"/>
      <c r="J369" s="235"/>
      <c r="K369" s="236"/>
      <c r="L369" s="130"/>
      <c r="M369" s="235"/>
      <c r="N369" s="236"/>
      <c r="O369" s="129"/>
      <c r="P369" s="246">
        <v>0</v>
      </c>
      <c r="Q369" s="247"/>
      <c r="R369" s="129"/>
      <c r="S369" s="243"/>
      <c r="T369" s="244"/>
      <c r="U369" s="244"/>
      <c r="V369" s="244"/>
      <c r="W369" s="245"/>
      <c r="X369" s="7"/>
      <c r="AX369" s="101"/>
      <c r="AY369" s="101"/>
      <c r="AZ369" s="102">
        <f t="shared" si="33"/>
        <v>0</v>
      </c>
      <c r="BA369" s="101">
        <f t="shared" si="34"/>
        <v>0</v>
      </c>
      <c r="BB369" s="103">
        <f t="shared" si="35"/>
        <v>0</v>
      </c>
      <c r="BC369" s="1">
        <f t="shared" si="36"/>
        <v>0</v>
      </c>
      <c r="BD369" s="1">
        <f t="shared" si="37"/>
        <v>0</v>
      </c>
      <c r="BE369" s="1">
        <f t="shared" si="38"/>
        <v>0</v>
      </c>
    </row>
    <row r="370" spans="2:57" ht="14.4" thickBot="1" x14ac:dyDescent="0.3">
      <c r="B370" s="4"/>
      <c r="C370" s="131"/>
      <c r="D370" s="132"/>
      <c r="E370" s="235"/>
      <c r="F370" s="250"/>
      <c r="G370" s="250"/>
      <c r="H370" s="236"/>
      <c r="I370" s="130"/>
      <c r="J370" s="235"/>
      <c r="K370" s="236"/>
      <c r="L370" s="130"/>
      <c r="M370" s="235"/>
      <c r="N370" s="236"/>
      <c r="O370" s="129"/>
      <c r="P370" s="246">
        <v>0</v>
      </c>
      <c r="Q370" s="247"/>
      <c r="R370" s="129"/>
      <c r="S370" s="243"/>
      <c r="T370" s="244"/>
      <c r="U370" s="244"/>
      <c r="V370" s="244"/>
      <c r="W370" s="245"/>
      <c r="X370" s="7"/>
      <c r="AX370" s="101"/>
      <c r="AY370" s="101"/>
      <c r="AZ370" s="102">
        <f t="shared" si="33"/>
        <v>0</v>
      </c>
      <c r="BA370" s="101">
        <f t="shared" si="34"/>
        <v>0</v>
      </c>
      <c r="BB370" s="103">
        <f t="shared" si="35"/>
        <v>0</v>
      </c>
      <c r="BC370" s="1">
        <f t="shared" si="36"/>
        <v>0</v>
      </c>
      <c r="BD370" s="1">
        <f t="shared" si="37"/>
        <v>0</v>
      </c>
      <c r="BE370" s="1">
        <f t="shared" si="38"/>
        <v>0</v>
      </c>
    </row>
    <row r="371" spans="2:57" ht="14.4" thickBot="1" x14ac:dyDescent="0.3">
      <c r="B371" s="4"/>
      <c r="C371" s="131"/>
      <c r="D371" s="132"/>
      <c r="E371" s="235"/>
      <c r="F371" s="250"/>
      <c r="G371" s="250"/>
      <c r="H371" s="236"/>
      <c r="I371" s="130"/>
      <c r="J371" s="235"/>
      <c r="K371" s="236"/>
      <c r="L371" s="130"/>
      <c r="M371" s="235"/>
      <c r="N371" s="236"/>
      <c r="O371" s="129"/>
      <c r="P371" s="246">
        <v>0</v>
      </c>
      <c r="Q371" s="247"/>
      <c r="R371" s="129"/>
      <c r="S371" s="243"/>
      <c r="T371" s="244"/>
      <c r="U371" s="244"/>
      <c r="V371" s="244"/>
      <c r="W371" s="245"/>
      <c r="X371" s="7"/>
      <c r="AX371" s="101"/>
      <c r="AY371" s="101"/>
      <c r="AZ371" s="102">
        <f t="shared" si="33"/>
        <v>0</v>
      </c>
      <c r="BA371" s="101">
        <f t="shared" si="34"/>
        <v>0</v>
      </c>
      <c r="BB371" s="103">
        <f t="shared" si="35"/>
        <v>0</v>
      </c>
      <c r="BC371" s="1">
        <f t="shared" si="36"/>
        <v>0</v>
      </c>
      <c r="BD371" s="1">
        <f t="shared" si="37"/>
        <v>0</v>
      </c>
      <c r="BE371" s="1">
        <f t="shared" si="38"/>
        <v>0</v>
      </c>
    </row>
  </sheetData>
  <mergeCells count="1551">
    <mergeCell ref="E370:H370"/>
    <mergeCell ref="J370:K370"/>
    <mergeCell ref="M370:N370"/>
    <mergeCell ref="P370:Q370"/>
    <mergeCell ref="S370:W370"/>
    <mergeCell ref="E371:H371"/>
    <mergeCell ref="J371:K371"/>
    <mergeCell ref="M371:N371"/>
    <mergeCell ref="P371:Q371"/>
    <mergeCell ref="S371:W371"/>
    <mergeCell ref="E368:H368"/>
    <mergeCell ref="J368:K368"/>
    <mergeCell ref="M368:N368"/>
    <mergeCell ref="P368:Q368"/>
    <mergeCell ref="S368:W368"/>
    <mergeCell ref="E369:H369"/>
    <mergeCell ref="J369:K369"/>
    <mergeCell ref="M369:N369"/>
    <mergeCell ref="P369:Q369"/>
    <mergeCell ref="S369:W369"/>
    <mergeCell ref="E366:H366"/>
    <mergeCell ref="J366:K366"/>
    <mergeCell ref="M366:N366"/>
    <mergeCell ref="P366:Q366"/>
    <mergeCell ref="S366:W366"/>
    <mergeCell ref="E367:H367"/>
    <mergeCell ref="J367:K367"/>
    <mergeCell ref="M367:N367"/>
    <mergeCell ref="P367:Q367"/>
    <mergeCell ref="S367:W367"/>
    <mergeCell ref="E364:H364"/>
    <mergeCell ref="J364:K364"/>
    <mergeCell ref="M364:N364"/>
    <mergeCell ref="P364:Q364"/>
    <mergeCell ref="S364:W364"/>
    <mergeCell ref="E365:H365"/>
    <mergeCell ref="J365:K365"/>
    <mergeCell ref="M365:N365"/>
    <mergeCell ref="P365:Q365"/>
    <mergeCell ref="S365:W365"/>
    <mergeCell ref="E362:H362"/>
    <mergeCell ref="J362:K362"/>
    <mergeCell ref="M362:N362"/>
    <mergeCell ref="P362:Q362"/>
    <mergeCell ref="S362:W362"/>
    <mergeCell ref="E363:H363"/>
    <mergeCell ref="J363:K363"/>
    <mergeCell ref="M363:N363"/>
    <mergeCell ref="P363:Q363"/>
    <mergeCell ref="S363:W363"/>
    <mergeCell ref="E360:H360"/>
    <mergeCell ref="J360:K360"/>
    <mergeCell ref="M360:N360"/>
    <mergeCell ref="P360:Q360"/>
    <mergeCell ref="S360:W360"/>
    <mergeCell ref="E361:H361"/>
    <mergeCell ref="J361:K361"/>
    <mergeCell ref="M361:N361"/>
    <mergeCell ref="P361:Q361"/>
    <mergeCell ref="S361:W361"/>
    <mergeCell ref="E358:H358"/>
    <mergeCell ref="J358:K358"/>
    <mergeCell ref="M358:N358"/>
    <mergeCell ref="P358:Q358"/>
    <mergeCell ref="S358:W358"/>
    <mergeCell ref="E359:H359"/>
    <mergeCell ref="J359:K359"/>
    <mergeCell ref="M359:N359"/>
    <mergeCell ref="P359:Q359"/>
    <mergeCell ref="S359:W359"/>
    <mergeCell ref="E356:H356"/>
    <mergeCell ref="J356:K356"/>
    <mergeCell ref="M356:N356"/>
    <mergeCell ref="P356:Q356"/>
    <mergeCell ref="S356:W356"/>
    <mergeCell ref="E357:H357"/>
    <mergeCell ref="J357:K357"/>
    <mergeCell ref="M357:N357"/>
    <mergeCell ref="P357:Q357"/>
    <mergeCell ref="S357:W357"/>
    <mergeCell ref="E354:H354"/>
    <mergeCell ref="J354:K354"/>
    <mergeCell ref="M354:N354"/>
    <mergeCell ref="P354:Q354"/>
    <mergeCell ref="S354:W354"/>
    <mergeCell ref="E355:H355"/>
    <mergeCell ref="J355:K355"/>
    <mergeCell ref="M355:N355"/>
    <mergeCell ref="P355:Q355"/>
    <mergeCell ref="S355:W355"/>
    <mergeCell ref="E352:H352"/>
    <mergeCell ref="J352:K352"/>
    <mergeCell ref="M352:N352"/>
    <mergeCell ref="P352:Q352"/>
    <mergeCell ref="S352:W352"/>
    <mergeCell ref="E353:H353"/>
    <mergeCell ref="J353:K353"/>
    <mergeCell ref="M353:N353"/>
    <mergeCell ref="P353:Q353"/>
    <mergeCell ref="S353:W353"/>
    <mergeCell ref="E350:H350"/>
    <mergeCell ref="J350:K350"/>
    <mergeCell ref="M350:N350"/>
    <mergeCell ref="P350:Q350"/>
    <mergeCell ref="S350:W350"/>
    <mergeCell ref="E351:H351"/>
    <mergeCell ref="J351:K351"/>
    <mergeCell ref="M351:N351"/>
    <mergeCell ref="P351:Q351"/>
    <mergeCell ref="S351:W351"/>
    <mergeCell ref="E348:H348"/>
    <mergeCell ref="J348:K348"/>
    <mergeCell ref="M348:N348"/>
    <mergeCell ref="P348:Q348"/>
    <mergeCell ref="S348:W348"/>
    <mergeCell ref="E349:H349"/>
    <mergeCell ref="J349:K349"/>
    <mergeCell ref="M349:N349"/>
    <mergeCell ref="P349:Q349"/>
    <mergeCell ref="S349:W349"/>
    <mergeCell ref="E346:H346"/>
    <mergeCell ref="J346:K346"/>
    <mergeCell ref="M346:N346"/>
    <mergeCell ref="P346:Q346"/>
    <mergeCell ref="S346:W346"/>
    <mergeCell ref="E347:H347"/>
    <mergeCell ref="J347:K347"/>
    <mergeCell ref="M347:N347"/>
    <mergeCell ref="P347:Q347"/>
    <mergeCell ref="S347:W347"/>
    <mergeCell ref="E344:H344"/>
    <mergeCell ref="J344:K344"/>
    <mergeCell ref="M344:N344"/>
    <mergeCell ref="P344:Q344"/>
    <mergeCell ref="S344:W344"/>
    <mergeCell ref="E345:H345"/>
    <mergeCell ref="J345:K345"/>
    <mergeCell ref="M345:N345"/>
    <mergeCell ref="P345:Q345"/>
    <mergeCell ref="S345:W345"/>
    <mergeCell ref="E342:H342"/>
    <mergeCell ref="J342:K342"/>
    <mergeCell ref="M342:N342"/>
    <mergeCell ref="P342:Q342"/>
    <mergeCell ref="S342:W342"/>
    <mergeCell ref="E343:H343"/>
    <mergeCell ref="J343:K343"/>
    <mergeCell ref="M343:N343"/>
    <mergeCell ref="P343:Q343"/>
    <mergeCell ref="S343:W343"/>
    <mergeCell ref="E340:H340"/>
    <mergeCell ref="J340:K340"/>
    <mergeCell ref="M340:N340"/>
    <mergeCell ref="P340:Q340"/>
    <mergeCell ref="S340:W340"/>
    <mergeCell ref="E341:H341"/>
    <mergeCell ref="J341:K341"/>
    <mergeCell ref="M341:N341"/>
    <mergeCell ref="P341:Q341"/>
    <mergeCell ref="S341:W341"/>
    <mergeCell ref="E338:H338"/>
    <mergeCell ref="J338:K338"/>
    <mergeCell ref="M338:N338"/>
    <mergeCell ref="P338:Q338"/>
    <mergeCell ref="S338:W338"/>
    <mergeCell ref="E339:H339"/>
    <mergeCell ref="J339:K339"/>
    <mergeCell ref="M339:N339"/>
    <mergeCell ref="P339:Q339"/>
    <mergeCell ref="S339:W339"/>
    <mergeCell ref="E336:H336"/>
    <mergeCell ref="J336:K336"/>
    <mergeCell ref="M336:N336"/>
    <mergeCell ref="P336:Q336"/>
    <mergeCell ref="S336:W336"/>
    <mergeCell ref="E337:H337"/>
    <mergeCell ref="J337:K337"/>
    <mergeCell ref="M337:N337"/>
    <mergeCell ref="P337:Q337"/>
    <mergeCell ref="S337:W337"/>
    <mergeCell ref="E334:H334"/>
    <mergeCell ref="J334:K334"/>
    <mergeCell ref="M334:N334"/>
    <mergeCell ref="P334:Q334"/>
    <mergeCell ref="S334:W334"/>
    <mergeCell ref="E335:H335"/>
    <mergeCell ref="J335:K335"/>
    <mergeCell ref="M335:N335"/>
    <mergeCell ref="P335:Q335"/>
    <mergeCell ref="S335:W335"/>
    <mergeCell ref="E332:H332"/>
    <mergeCell ref="J332:K332"/>
    <mergeCell ref="M332:N332"/>
    <mergeCell ref="P332:Q332"/>
    <mergeCell ref="S332:W332"/>
    <mergeCell ref="E333:H333"/>
    <mergeCell ref="J333:K333"/>
    <mergeCell ref="M333:N333"/>
    <mergeCell ref="P333:Q333"/>
    <mergeCell ref="S333:W333"/>
    <mergeCell ref="E330:H330"/>
    <mergeCell ref="J330:K330"/>
    <mergeCell ref="M330:N330"/>
    <mergeCell ref="P330:Q330"/>
    <mergeCell ref="S330:W330"/>
    <mergeCell ref="E331:H331"/>
    <mergeCell ref="J331:K331"/>
    <mergeCell ref="M331:N331"/>
    <mergeCell ref="P331:Q331"/>
    <mergeCell ref="S331:W331"/>
    <mergeCell ref="E328:H328"/>
    <mergeCell ref="J328:K328"/>
    <mergeCell ref="M328:N328"/>
    <mergeCell ref="P328:Q328"/>
    <mergeCell ref="S328:W328"/>
    <mergeCell ref="E329:H329"/>
    <mergeCell ref="J329:K329"/>
    <mergeCell ref="M329:N329"/>
    <mergeCell ref="P329:Q329"/>
    <mergeCell ref="S329:W329"/>
    <mergeCell ref="E326:H326"/>
    <mergeCell ref="J326:K326"/>
    <mergeCell ref="M326:N326"/>
    <mergeCell ref="P326:Q326"/>
    <mergeCell ref="S326:W326"/>
    <mergeCell ref="E327:H327"/>
    <mergeCell ref="J327:K327"/>
    <mergeCell ref="M327:N327"/>
    <mergeCell ref="P327:Q327"/>
    <mergeCell ref="S327:W327"/>
    <mergeCell ref="E324:H324"/>
    <mergeCell ref="J324:K324"/>
    <mergeCell ref="M324:N324"/>
    <mergeCell ref="P324:Q324"/>
    <mergeCell ref="S324:W324"/>
    <mergeCell ref="E325:H325"/>
    <mergeCell ref="J325:K325"/>
    <mergeCell ref="M325:N325"/>
    <mergeCell ref="P325:Q325"/>
    <mergeCell ref="S325:W325"/>
    <mergeCell ref="E322:H322"/>
    <mergeCell ref="J322:K322"/>
    <mergeCell ref="M322:N322"/>
    <mergeCell ref="P322:Q322"/>
    <mergeCell ref="S322:W322"/>
    <mergeCell ref="E323:H323"/>
    <mergeCell ref="J323:K323"/>
    <mergeCell ref="M323:N323"/>
    <mergeCell ref="P323:Q323"/>
    <mergeCell ref="S323:W323"/>
    <mergeCell ref="E320:H320"/>
    <mergeCell ref="J320:K320"/>
    <mergeCell ref="M320:N320"/>
    <mergeCell ref="P320:Q320"/>
    <mergeCell ref="S320:W320"/>
    <mergeCell ref="E321:H321"/>
    <mergeCell ref="J321:K321"/>
    <mergeCell ref="M321:N321"/>
    <mergeCell ref="P321:Q321"/>
    <mergeCell ref="S321:W321"/>
    <mergeCell ref="E318:H318"/>
    <mergeCell ref="J318:K318"/>
    <mergeCell ref="M318:N318"/>
    <mergeCell ref="P318:Q318"/>
    <mergeCell ref="S318:W318"/>
    <mergeCell ref="E319:H319"/>
    <mergeCell ref="J319:K319"/>
    <mergeCell ref="M319:N319"/>
    <mergeCell ref="P319:Q319"/>
    <mergeCell ref="S319:W319"/>
    <mergeCell ref="E316:H316"/>
    <mergeCell ref="J316:K316"/>
    <mergeCell ref="M316:N316"/>
    <mergeCell ref="P316:Q316"/>
    <mergeCell ref="S316:W316"/>
    <mergeCell ref="E317:H317"/>
    <mergeCell ref="J317:K317"/>
    <mergeCell ref="M317:N317"/>
    <mergeCell ref="P317:Q317"/>
    <mergeCell ref="S317:W317"/>
    <mergeCell ref="E314:H314"/>
    <mergeCell ref="J314:K314"/>
    <mergeCell ref="M314:N314"/>
    <mergeCell ref="P314:Q314"/>
    <mergeCell ref="S314:W314"/>
    <mergeCell ref="E315:H315"/>
    <mergeCell ref="J315:K315"/>
    <mergeCell ref="M315:N315"/>
    <mergeCell ref="P315:Q315"/>
    <mergeCell ref="S315:W315"/>
    <mergeCell ref="E312:H312"/>
    <mergeCell ref="J312:K312"/>
    <mergeCell ref="M312:N312"/>
    <mergeCell ref="P312:Q312"/>
    <mergeCell ref="S312:W312"/>
    <mergeCell ref="E313:H313"/>
    <mergeCell ref="J313:K313"/>
    <mergeCell ref="M313:N313"/>
    <mergeCell ref="P313:Q313"/>
    <mergeCell ref="S313:W313"/>
    <mergeCell ref="E310:H310"/>
    <mergeCell ref="J310:K310"/>
    <mergeCell ref="M310:N310"/>
    <mergeCell ref="P310:Q310"/>
    <mergeCell ref="S310:W310"/>
    <mergeCell ref="E311:H311"/>
    <mergeCell ref="J311:K311"/>
    <mergeCell ref="M311:N311"/>
    <mergeCell ref="P311:Q311"/>
    <mergeCell ref="S311:W311"/>
    <mergeCell ref="E308:H308"/>
    <mergeCell ref="J308:K308"/>
    <mergeCell ref="M308:N308"/>
    <mergeCell ref="P308:Q308"/>
    <mergeCell ref="S308:W308"/>
    <mergeCell ref="E309:H309"/>
    <mergeCell ref="J309:K309"/>
    <mergeCell ref="M309:N309"/>
    <mergeCell ref="P309:Q309"/>
    <mergeCell ref="S309:W309"/>
    <mergeCell ref="E306:H306"/>
    <mergeCell ref="J306:K306"/>
    <mergeCell ref="M306:N306"/>
    <mergeCell ref="P306:Q306"/>
    <mergeCell ref="S306:W306"/>
    <mergeCell ref="E307:H307"/>
    <mergeCell ref="J307:K307"/>
    <mergeCell ref="M307:N307"/>
    <mergeCell ref="P307:Q307"/>
    <mergeCell ref="S307:W307"/>
    <mergeCell ref="E304:H304"/>
    <mergeCell ref="J304:K304"/>
    <mergeCell ref="M304:N304"/>
    <mergeCell ref="P304:Q304"/>
    <mergeCell ref="S304:W304"/>
    <mergeCell ref="E305:H305"/>
    <mergeCell ref="J305:K305"/>
    <mergeCell ref="M305:N305"/>
    <mergeCell ref="P305:Q305"/>
    <mergeCell ref="S305:W305"/>
    <mergeCell ref="E302:H302"/>
    <mergeCell ref="J302:K302"/>
    <mergeCell ref="M302:N302"/>
    <mergeCell ref="P302:Q302"/>
    <mergeCell ref="S302:W302"/>
    <mergeCell ref="E303:H303"/>
    <mergeCell ref="J303:K303"/>
    <mergeCell ref="M303:N303"/>
    <mergeCell ref="P303:Q303"/>
    <mergeCell ref="S303:W303"/>
    <mergeCell ref="E300:H300"/>
    <mergeCell ref="J300:K300"/>
    <mergeCell ref="M300:N300"/>
    <mergeCell ref="P300:Q300"/>
    <mergeCell ref="S300:W300"/>
    <mergeCell ref="E301:H301"/>
    <mergeCell ref="J301:K301"/>
    <mergeCell ref="M301:N301"/>
    <mergeCell ref="P301:Q301"/>
    <mergeCell ref="S301:W301"/>
    <mergeCell ref="E298:H298"/>
    <mergeCell ref="J298:K298"/>
    <mergeCell ref="M298:N298"/>
    <mergeCell ref="P298:Q298"/>
    <mergeCell ref="S298:W298"/>
    <mergeCell ref="E299:H299"/>
    <mergeCell ref="J299:K299"/>
    <mergeCell ref="M299:N299"/>
    <mergeCell ref="P299:Q299"/>
    <mergeCell ref="S299:W299"/>
    <mergeCell ref="E296:H296"/>
    <mergeCell ref="J296:K296"/>
    <mergeCell ref="M296:N296"/>
    <mergeCell ref="P296:Q296"/>
    <mergeCell ref="S296:W296"/>
    <mergeCell ref="E297:H297"/>
    <mergeCell ref="J297:K297"/>
    <mergeCell ref="M297:N297"/>
    <mergeCell ref="P297:Q297"/>
    <mergeCell ref="S297:W297"/>
    <mergeCell ref="E294:H294"/>
    <mergeCell ref="J294:K294"/>
    <mergeCell ref="M294:N294"/>
    <mergeCell ref="P294:Q294"/>
    <mergeCell ref="S294:W294"/>
    <mergeCell ref="E295:H295"/>
    <mergeCell ref="J295:K295"/>
    <mergeCell ref="M295:N295"/>
    <mergeCell ref="P295:Q295"/>
    <mergeCell ref="S295:W295"/>
    <mergeCell ref="E292:H292"/>
    <mergeCell ref="J292:K292"/>
    <mergeCell ref="M292:N292"/>
    <mergeCell ref="P292:Q292"/>
    <mergeCell ref="S292:W292"/>
    <mergeCell ref="E293:H293"/>
    <mergeCell ref="J293:K293"/>
    <mergeCell ref="M293:N293"/>
    <mergeCell ref="P293:Q293"/>
    <mergeCell ref="S293:W293"/>
    <mergeCell ref="E290:H290"/>
    <mergeCell ref="J290:K290"/>
    <mergeCell ref="M290:N290"/>
    <mergeCell ref="P290:Q290"/>
    <mergeCell ref="S290:W290"/>
    <mergeCell ref="E291:H291"/>
    <mergeCell ref="J291:K291"/>
    <mergeCell ref="M291:N291"/>
    <mergeCell ref="P291:Q291"/>
    <mergeCell ref="S291:W291"/>
    <mergeCell ref="E288:H288"/>
    <mergeCell ref="J288:K288"/>
    <mergeCell ref="M288:N288"/>
    <mergeCell ref="P288:Q288"/>
    <mergeCell ref="S288:W288"/>
    <mergeCell ref="E289:H289"/>
    <mergeCell ref="J289:K289"/>
    <mergeCell ref="M289:N289"/>
    <mergeCell ref="P289:Q289"/>
    <mergeCell ref="S289:W289"/>
    <mergeCell ref="E286:H286"/>
    <mergeCell ref="J286:K286"/>
    <mergeCell ref="M286:N286"/>
    <mergeCell ref="P286:Q286"/>
    <mergeCell ref="S286:W286"/>
    <mergeCell ref="E287:H287"/>
    <mergeCell ref="J287:K287"/>
    <mergeCell ref="M287:N287"/>
    <mergeCell ref="P287:Q287"/>
    <mergeCell ref="S287:W287"/>
    <mergeCell ref="E284:H284"/>
    <mergeCell ref="J284:K284"/>
    <mergeCell ref="M284:N284"/>
    <mergeCell ref="P284:Q284"/>
    <mergeCell ref="S284:W284"/>
    <mergeCell ref="E285:H285"/>
    <mergeCell ref="J285:K285"/>
    <mergeCell ref="M285:N285"/>
    <mergeCell ref="P285:Q285"/>
    <mergeCell ref="S285:W285"/>
    <mergeCell ref="E282:H282"/>
    <mergeCell ref="J282:K282"/>
    <mergeCell ref="M282:N282"/>
    <mergeCell ref="P282:Q282"/>
    <mergeCell ref="S282:W282"/>
    <mergeCell ref="E283:H283"/>
    <mergeCell ref="J283:K283"/>
    <mergeCell ref="M283:N283"/>
    <mergeCell ref="P283:Q283"/>
    <mergeCell ref="S283:W283"/>
    <mergeCell ref="E280:H280"/>
    <mergeCell ref="J280:K280"/>
    <mergeCell ref="M280:N280"/>
    <mergeCell ref="P280:Q280"/>
    <mergeCell ref="S280:W280"/>
    <mergeCell ref="E281:H281"/>
    <mergeCell ref="J281:K281"/>
    <mergeCell ref="M281:N281"/>
    <mergeCell ref="P281:Q281"/>
    <mergeCell ref="S281:W281"/>
    <mergeCell ref="E278:H278"/>
    <mergeCell ref="J278:K278"/>
    <mergeCell ref="M278:N278"/>
    <mergeCell ref="P278:Q278"/>
    <mergeCell ref="S278:W278"/>
    <mergeCell ref="E279:H279"/>
    <mergeCell ref="J279:K279"/>
    <mergeCell ref="M279:N279"/>
    <mergeCell ref="P279:Q279"/>
    <mergeCell ref="S279:W279"/>
    <mergeCell ref="E276:H276"/>
    <mergeCell ref="J276:K276"/>
    <mergeCell ref="M276:N276"/>
    <mergeCell ref="P276:Q276"/>
    <mergeCell ref="S276:W276"/>
    <mergeCell ref="E277:H277"/>
    <mergeCell ref="J277:K277"/>
    <mergeCell ref="M277:N277"/>
    <mergeCell ref="P277:Q277"/>
    <mergeCell ref="S277:W277"/>
    <mergeCell ref="E274:H274"/>
    <mergeCell ref="J274:K274"/>
    <mergeCell ref="M274:N274"/>
    <mergeCell ref="P274:Q274"/>
    <mergeCell ref="S274:W274"/>
    <mergeCell ref="E275:H275"/>
    <mergeCell ref="J275:K275"/>
    <mergeCell ref="M275:N275"/>
    <mergeCell ref="P275:Q275"/>
    <mergeCell ref="S275:W275"/>
    <mergeCell ref="E272:H272"/>
    <mergeCell ref="J272:K272"/>
    <mergeCell ref="M272:N272"/>
    <mergeCell ref="P272:Q272"/>
    <mergeCell ref="S272:W272"/>
    <mergeCell ref="E273:H273"/>
    <mergeCell ref="J273:K273"/>
    <mergeCell ref="M273:N273"/>
    <mergeCell ref="P273:Q273"/>
    <mergeCell ref="S273:W273"/>
    <mergeCell ref="E270:H270"/>
    <mergeCell ref="J270:K270"/>
    <mergeCell ref="M270:N270"/>
    <mergeCell ref="P270:Q270"/>
    <mergeCell ref="S270:W270"/>
    <mergeCell ref="E271:H271"/>
    <mergeCell ref="J271:K271"/>
    <mergeCell ref="M271:N271"/>
    <mergeCell ref="P271:Q271"/>
    <mergeCell ref="S271:W271"/>
    <mergeCell ref="E268:H268"/>
    <mergeCell ref="J268:K268"/>
    <mergeCell ref="M268:N268"/>
    <mergeCell ref="P268:Q268"/>
    <mergeCell ref="S268:W268"/>
    <mergeCell ref="E269:H269"/>
    <mergeCell ref="J269:K269"/>
    <mergeCell ref="M269:N269"/>
    <mergeCell ref="P269:Q269"/>
    <mergeCell ref="S269:W269"/>
    <mergeCell ref="E266:H266"/>
    <mergeCell ref="J266:K266"/>
    <mergeCell ref="M266:N266"/>
    <mergeCell ref="P266:Q266"/>
    <mergeCell ref="S266:W266"/>
    <mergeCell ref="E267:H267"/>
    <mergeCell ref="J267:K267"/>
    <mergeCell ref="M267:N267"/>
    <mergeCell ref="P267:Q267"/>
    <mergeCell ref="S267:W267"/>
    <mergeCell ref="E264:H264"/>
    <mergeCell ref="J264:K264"/>
    <mergeCell ref="M264:N264"/>
    <mergeCell ref="P264:Q264"/>
    <mergeCell ref="S264:W264"/>
    <mergeCell ref="E265:H265"/>
    <mergeCell ref="J265:K265"/>
    <mergeCell ref="M265:N265"/>
    <mergeCell ref="P265:Q265"/>
    <mergeCell ref="S265:W265"/>
    <mergeCell ref="E262:H262"/>
    <mergeCell ref="J262:K262"/>
    <mergeCell ref="M262:N262"/>
    <mergeCell ref="P262:Q262"/>
    <mergeCell ref="S262:W262"/>
    <mergeCell ref="E263:H263"/>
    <mergeCell ref="J263:K263"/>
    <mergeCell ref="M263:N263"/>
    <mergeCell ref="P263:Q263"/>
    <mergeCell ref="S263:W263"/>
    <mergeCell ref="E260:H260"/>
    <mergeCell ref="J260:K260"/>
    <mergeCell ref="M260:N260"/>
    <mergeCell ref="P260:Q260"/>
    <mergeCell ref="S260:W260"/>
    <mergeCell ref="E261:H261"/>
    <mergeCell ref="J261:K261"/>
    <mergeCell ref="M261:N261"/>
    <mergeCell ref="P261:Q261"/>
    <mergeCell ref="S261:W261"/>
    <mergeCell ref="E258:H258"/>
    <mergeCell ref="J258:K258"/>
    <mergeCell ref="M258:N258"/>
    <mergeCell ref="P258:Q258"/>
    <mergeCell ref="S258:W258"/>
    <mergeCell ref="E259:H259"/>
    <mergeCell ref="J259:K259"/>
    <mergeCell ref="M259:N259"/>
    <mergeCell ref="P259:Q259"/>
    <mergeCell ref="S259:W259"/>
    <mergeCell ref="E256:H256"/>
    <mergeCell ref="J256:K256"/>
    <mergeCell ref="M256:N256"/>
    <mergeCell ref="P256:Q256"/>
    <mergeCell ref="S256:W256"/>
    <mergeCell ref="E257:H257"/>
    <mergeCell ref="J257:K257"/>
    <mergeCell ref="M257:N257"/>
    <mergeCell ref="P257:Q257"/>
    <mergeCell ref="S257:W257"/>
    <mergeCell ref="E254:H254"/>
    <mergeCell ref="J254:K254"/>
    <mergeCell ref="M254:N254"/>
    <mergeCell ref="P254:Q254"/>
    <mergeCell ref="S254:W254"/>
    <mergeCell ref="E255:H255"/>
    <mergeCell ref="J255:K255"/>
    <mergeCell ref="M255:N255"/>
    <mergeCell ref="P255:Q255"/>
    <mergeCell ref="S255:W255"/>
    <mergeCell ref="E252:H252"/>
    <mergeCell ref="J252:K252"/>
    <mergeCell ref="M252:N252"/>
    <mergeCell ref="P252:Q252"/>
    <mergeCell ref="S252:W252"/>
    <mergeCell ref="E253:H253"/>
    <mergeCell ref="J253:K253"/>
    <mergeCell ref="M253:N253"/>
    <mergeCell ref="P253:Q253"/>
    <mergeCell ref="S253:W253"/>
    <mergeCell ref="E250:H250"/>
    <mergeCell ref="J250:K250"/>
    <mergeCell ref="M250:N250"/>
    <mergeCell ref="P250:Q250"/>
    <mergeCell ref="S250:W250"/>
    <mergeCell ref="E251:H251"/>
    <mergeCell ref="J251:K251"/>
    <mergeCell ref="M251:N251"/>
    <mergeCell ref="P251:Q251"/>
    <mergeCell ref="S251:W251"/>
    <mergeCell ref="E248:H248"/>
    <mergeCell ref="J248:K248"/>
    <mergeCell ref="M248:N248"/>
    <mergeCell ref="P248:Q248"/>
    <mergeCell ref="S248:W248"/>
    <mergeCell ref="E249:H249"/>
    <mergeCell ref="J249:K249"/>
    <mergeCell ref="M249:N249"/>
    <mergeCell ref="P249:Q249"/>
    <mergeCell ref="S249:W249"/>
    <mergeCell ref="E246:H246"/>
    <mergeCell ref="J246:K246"/>
    <mergeCell ref="M246:N246"/>
    <mergeCell ref="P246:Q246"/>
    <mergeCell ref="S246:W246"/>
    <mergeCell ref="E247:H247"/>
    <mergeCell ref="J247:K247"/>
    <mergeCell ref="M247:N247"/>
    <mergeCell ref="P247:Q247"/>
    <mergeCell ref="S247:W247"/>
    <mergeCell ref="E244:H244"/>
    <mergeCell ref="J244:K244"/>
    <mergeCell ref="M244:N244"/>
    <mergeCell ref="P244:Q244"/>
    <mergeCell ref="S244:W244"/>
    <mergeCell ref="E245:H245"/>
    <mergeCell ref="J245:K245"/>
    <mergeCell ref="M245:N245"/>
    <mergeCell ref="P245:Q245"/>
    <mergeCell ref="S245:W245"/>
    <mergeCell ref="E242:H242"/>
    <mergeCell ref="J242:K242"/>
    <mergeCell ref="M242:N242"/>
    <mergeCell ref="P242:Q242"/>
    <mergeCell ref="S242:W242"/>
    <mergeCell ref="E243:H243"/>
    <mergeCell ref="J243:K243"/>
    <mergeCell ref="M243:N243"/>
    <mergeCell ref="P243:Q243"/>
    <mergeCell ref="S243:W243"/>
    <mergeCell ref="E240:H240"/>
    <mergeCell ref="J240:K240"/>
    <mergeCell ref="M240:N240"/>
    <mergeCell ref="P240:Q240"/>
    <mergeCell ref="S240:W240"/>
    <mergeCell ref="E241:H241"/>
    <mergeCell ref="J241:K241"/>
    <mergeCell ref="M241:N241"/>
    <mergeCell ref="P241:Q241"/>
    <mergeCell ref="S241:W241"/>
    <mergeCell ref="E238:H238"/>
    <mergeCell ref="J238:K238"/>
    <mergeCell ref="M238:N238"/>
    <mergeCell ref="P238:Q238"/>
    <mergeCell ref="S238:W238"/>
    <mergeCell ref="E239:H239"/>
    <mergeCell ref="J239:K239"/>
    <mergeCell ref="M239:N239"/>
    <mergeCell ref="P239:Q239"/>
    <mergeCell ref="S239:W239"/>
    <mergeCell ref="E236:H236"/>
    <mergeCell ref="J236:K236"/>
    <mergeCell ref="M236:N236"/>
    <mergeCell ref="P236:Q236"/>
    <mergeCell ref="S236:W236"/>
    <mergeCell ref="E237:H237"/>
    <mergeCell ref="J237:K237"/>
    <mergeCell ref="M237:N237"/>
    <mergeCell ref="P237:Q237"/>
    <mergeCell ref="S237:W237"/>
    <mergeCell ref="E234:H234"/>
    <mergeCell ref="J234:K234"/>
    <mergeCell ref="M234:N234"/>
    <mergeCell ref="P234:Q234"/>
    <mergeCell ref="S234:W234"/>
    <mergeCell ref="E235:H235"/>
    <mergeCell ref="J235:K235"/>
    <mergeCell ref="M235:N235"/>
    <mergeCell ref="P235:Q235"/>
    <mergeCell ref="S235:W235"/>
    <mergeCell ref="E232:H232"/>
    <mergeCell ref="J232:K232"/>
    <mergeCell ref="M232:N232"/>
    <mergeCell ref="P232:Q232"/>
    <mergeCell ref="S232:W232"/>
    <mergeCell ref="E233:H233"/>
    <mergeCell ref="J233:K233"/>
    <mergeCell ref="M233:N233"/>
    <mergeCell ref="P233:Q233"/>
    <mergeCell ref="S233:W233"/>
    <mergeCell ref="E230:H230"/>
    <mergeCell ref="J230:K230"/>
    <mergeCell ref="M230:N230"/>
    <mergeCell ref="P230:Q230"/>
    <mergeCell ref="S230:W230"/>
    <mergeCell ref="E231:H231"/>
    <mergeCell ref="J231:K231"/>
    <mergeCell ref="M231:N231"/>
    <mergeCell ref="P231:Q231"/>
    <mergeCell ref="S231:W231"/>
    <mergeCell ref="E228:H228"/>
    <mergeCell ref="J228:K228"/>
    <mergeCell ref="M228:N228"/>
    <mergeCell ref="P228:Q228"/>
    <mergeCell ref="S228:W228"/>
    <mergeCell ref="E229:H229"/>
    <mergeCell ref="J229:K229"/>
    <mergeCell ref="M229:N229"/>
    <mergeCell ref="P229:Q229"/>
    <mergeCell ref="S229:W229"/>
    <mergeCell ref="E226:H226"/>
    <mergeCell ref="J226:K226"/>
    <mergeCell ref="M226:N226"/>
    <mergeCell ref="P226:Q226"/>
    <mergeCell ref="S226:W226"/>
    <mergeCell ref="E227:H227"/>
    <mergeCell ref="J227:K227"/>
    <mergeCell ref="M227:N227"/>
    <mergeCell ref="P227:Q227"/>
    <mergeCell ref="S227:W227"/>
    <mergeCell ref="E224:H224"/>
    <mergeCell ref="J224:K224"/>
    <mergeCell ref="M224:N224"/>
    <mergeCell ref="P224:Q224"/>
    <mergeCell ref="S224:W224"/>
    <mergeCell ref="E225:H225"/>
    <mergeCell ref="J225:K225"/>
    <mergeCell ref="M225:N225"/>
    <mergeCell ref="P225:Q225"/>
    <mergeCell ref="S225:W225"/>
    <mergeCell ref="E222:H222"/>
    <mergeCell ref="J222:K222"/>
    <mergeCell ref="M222:N222"/>
    <mergeCell ref="P222:Q222"/>
    <mergeCell ref="S222:W222"/>
    <mergeCell ref="E223:H223"/>
    <mergeCell ref="J223:K223"/>
    <mergeCell ref="M223:N223"/>
    <mergeCell ref="P223:Q223"/>
    <mergeCell ref="S223:W223"/>
    <mergeCell ref="E220:H220"/>
    <mergeCell ref="J220:K220"/>
    <mergeCell ref="M220:N220"/>
    <mergeCell ref="P220:Q220"/>
    <mergeCell ref="S220:W220"/>
    <mergeCell ref="E221:H221"/>
    <mergeCell ref="J221:K221"/>
    <mergeCell ref="M221:N221"/>
    <mergeCell ref="P221:Q221"/>
    <mergeCell ref="S221:W221"/>
    <mergeCell ref="E218:H218"/>
    <mergeCell ref="J218:K218"/>
    <mergeCell ref="M218:N218"/>
    <mergeCell ref="P218:Q218"/>
    <mergeCell ref="S218:W218"/>
    <mergeCell ref="E219:H219"/>
    <mergeCell ref="J219:K219"/>
    <mergeCell ref="M219:N219"/>
    <mergeCell ref="P219:Q219"/>
    <mergeCell ref="S219:W219"/>
    <mergeCell ref="E216:H216"/>
    <mergeCell ref="J216:K216"/>
    <mergeCell ref="M216:N216"/>
    <mergeCell ref="P216:Q216"/>
    <mergeCell ref="S216:W216"/>
    <mergeCell ref="E217:H217"/>
    <mergeCell ref="J217:K217"/>
    <mergeCell ref="M217:N217"/>
    <mergeCell ref="P217:Q217"/>
    <mergeCell ref="S217:W217"/>
    <mergeCell ref="E214:H214"/>
    <mergeCell ref="J214:K214"/>
    <mergeCell ref="M214:N214"/>
    <mergeCell ref="P214:Q214"/>
    <mergeCell ref="S214:W214"/>
    <mergeCell ref="E215:H215"/>
    <mergeCell ref="J215:K215"/>
    <mergeCell ref="M215:N215"/>
    <mergeCell ref="P215:Q215"/>
    <mergeCell ref="S215:W215"/>
    <mergeCell ref="E212:H212"/>
    <mergeCell ref="J212:K212"/>
    <mergeCell ref="M212:N212"/>
    <mergeCell ref="P212:Q212"/>
    <mergeCell ref="S212:W212"/>
    <mergeCell ref="E213:H213"/>
    <mergeCell ref="J213:K213"/>
    <mergeCell ref="M213:N213"/>
    <mergeCell ref="P213:Q213"/>
    <mergeCell ref="S213:W213"/>
    <mergeCell ref="E210:H210"/>
    <mergeCell ref="J210:K210"/>
    <mergeCell ref="M210:N210"/>
    <mergeCell ref="P210:Q210"/>
    <mergeCell ref="S210:W210"/>
    <mergeCell ref="E211:H211"/>
    <mergeCell ref="J211:K211"/>
    <mergeCell ref="M211:N211"/>
    <mergeCell ref="P211:Q211"/>
    <mergeCell ref="S211:W211"/>
    <mergeCell ref="E208:H208"/>
    <mergeCell ref="J208:K208"/>
    <mergeCell ref="M208:N208"/>
    <mergeCell ref="P208:Q208"/>
    <mergeCell ref="S208:W208"/>
    <mergeCell ref="E209:H209"/>
    <mergeCell ref="J209:K209"/>
    <mergeCell ref="M209:N209"/>
    <mergeCell ref="P209:Q209"/>
    <mergeCell ref="S209:W209"/>
    <mergeCell ref="E206:H206"/>
    <mergeCell ref="J206:K206"/>
    <mergeCell ref="M206:N206"/>
    <mergeCell ref="P206:Q206"/>
    <mergeCell ref="S206:W206"/>
    <mergeCell ref="E207:H207"/>
    <mergeCell ref="J207:K207"/>
    <mergeCell ref="M207:N207"/>
    <mergeCell ref="P207:Q207"/>
    <mergeCell ref="S207:W207"/>
    <mergeCell ref="E204:H204"/>
    <mergeCell ref="J204:K204"/>
    <mergeCell ref="M204:N204"/>
    <mergeCell ref="P204:Q204"/>
    <mergeCell ref="S204:W204"/>
    <mergeCell ref="E205:H205"/>
    <mergeCell ref="J205:K205"/>
    <mergeCell ref="M205:N205"/>
    <mergeCell ref="P205:Q205"/>
    <mergeCell ref="S205:W205"/>
    <mergeCell ref="E202:H202"/>
    <mergeCell ref="J202:K202"/>
    <mergeCell ref="M202:N202"/>
    <mergeCell ref="P202:Q202"/>
    <mergeCell ref="S202:W202"/>
    <mergeCell ref="E203:H203"/>
    <mergeCell ref="J203:K203"/>
    <mergeCell ref="M203:N203"/>
    <mergeCell ref="P203:Q203"/>
    <mergeCell ref="S203:W203"/>
    <mergeCell ref="E200:H200"/>
    <mergeCell ref="J200:K200"/>
    <mergeCell ref="M200:N200"/>
    <mergeCell ref="P200:Q200"/>
    <mergeCell ref="S200:W200"/>
    <mergeCell ref="E201:H201"/>
    <mergeCell ref="J201:K201"/>
    <mergeCell ref="M201:N201"/>
    <mergeCell ref="P201:Q201"/>
    <mergeCell ref="S201:W201"/>
    <mergeCell ref="E198:H198"/>
    <mergeCell ref="J198:K198"/>
    <mergeCell ref="M198:N198"/>
    <mergeCell ref="P198:Q198"/>
    <mergeCell ref="S198:W198"/>
    <mergeCell ref="E199:H199"/>
    <mergeCell ref="J199:K199"/>
    <mergeCell ref="M199:N199"/>
    <mergeCell ref="P199:Q199"/>
    <mergeCell ref="S199:W199"/>
    <mergeCell ref="E196:H196"/>
    <mergeCell ref="J196:K196"/>
    <mergeCell ref="M196:N196"/>
    <mergeCell ref="P196:Q196"/>
    <mergeCell ref="S196:W196"/>
    <mergeCell ref="E197:H197"/>
    <mergeCell ref="J197:K197"/>
    <mergeCell ref="M197:N197"/>
    <mergeCell ref="P197:Q197"/>
    <mergeCell ref="S197:W197"/>
    <mergeCell ref="E194:H194"/>
    <mergeCell ref="J194:K194"/>
    <mergeCell ref="M194:N194"/>
    <mergeCell ref="P194:Q194"/>
    <mergeCell ref="S194:W194"/>
    <mergeCell ref="E195:H195"/>
    <mergeCell ref="J195:K195"/>
    <mergeCell ref="M195:N195"/>
    <mergeCell ref="P195:Q195"/>
    <mergeCell ref="S195:W195"/>
    <mergeCell ref="E192:H192"/>
    <mergeCell ref="J192:K192"/>
    <mergeCell ref="M192:N192"/>
    <mergeCell ref="P192:Q192"/>
    <mergeCell ref="S192:W192"/>
    <mergeCell ref="E193:H193"/>
    <mergeCell ref="J193:K193"/>
    <mergeCell ref="M193:N193"/>
    <mergeCell ref="P193:Q193"/>
    <mergeCell ref="S193:W193"/>
    <mergeCell ref="E190:H190"/>
    <mergeCell ref="J190:K190"/>
    <mergeCell ref="M190:N190"/>
    <mergeCell ref="P190:Q190"/>
    <mergeCell ref="S190:W190"/>
    <mergeCell ref="E191:H191"/>
    <mergeCell ref="J191:K191"/>
    <mergeCell ref="M191:N191"/>
    <mergeCell ref="P191:Q191"/>
    <mergeCell ref="S191:W191"/>
    <mergeCell ref="E188:H188"/>
    <mergeCell ref="J188:K188"/>
    <mergeCell ref="M188:N188"/>
    <mergeCell ref="P188:Q188"/>
    <mergeCell ref="S188:W188"/>
    <mergeCell ref="E189:H189"/>
    <mergeCell ref="J189:K189"/>
    <mergeCell ref="M189:N189"/>
    <mergeCell ref="P189:Q189"/>
    <mergeCell ref="S189:W189"/>
    <mergeCell ref="E186:H186"/>
    <mergeCell ref="J186:K186"/>
    <mergeCell ref="M186:N186"/>
    <mergeCell ref="P186:Q186"/>
    <mergeCell ref="S186:W186"/>
    <mergeCell ref="E187:H187"/>
    <mergeCell ref="J187:K187"/>
    <mergeCell ref="M187:N187"/>
    <mergeCell ref="P187:Q187"/>
    <mergeCell ref="S187:W187"/>
    <mergeCell ref="E184:H184"/>
    <mergeCell ref="J184:K184"/>
    <mergeCell ref="M184:N184"/>
    <mergeCell ref="P184:Q184"/>
    <mergeCell ref="S184:W184"/>
    <mergeCell ref="E185:H185"/>
    <mergeCell ref="J185:K185"/>
    <mergeCell ref="M185:N185"/>
    <mergeCell ref="P185:Q185"/>
    <mergeCell ref="S185:W185"/>
    <mergeCell ref="E182:H182"/>
    <mergeCell ref="J182:K182"/>
    <mergeCell ref="M182:N182"/>
    <mergeCell ref="P182:Q182"/>
    <mergeCell ref="S182:W182"/>
    <mergeCell ref="E183:H183"/>
    <mergeCell ref="J183:K183"/>
    <mergeCell ref="M183:N183"/>
    <mergeCell ref="P183:Q183"/>
    <mergeCell ref="S183:W183"/>
    <mergeCell ref="E180:H180"/>
    <mergeCell ref="J180:K180"/>
    <mergeCell ref="M180:N180"/>
    <mergeCell ref="P180:Q180"/>
    <mergeCell ref="S180:W180"/>
    <mergeCell ref="E181:H181"/>
    <mergeCell ref="J181:K181"/>
    <mergeCell ref="M181:N181"/>
    <mergeCell ref="P181:Q181"/>
    <mergeCell ref="S181:W181"/>
    <mergeCell ref="E178:H178"/>
    <mergeCell ref="J178:K178"/>
    <mergeCell ref="M178:N178"/>
    <mergeCell ref="P178:Q178"/>
    <mergeCell ref="S178:W178"/>
    <mergeCell ref="E179:H179"/>
    <mergeCell ref="J179:K179"/>
    <mergeCell ref="M179:N179"/>
    <mergeCell ref="P179:Q179"/>
    <mergeCell ref="S179:W179"/>
    <mergeCell ref="E176:H176"/>
    <mergeCell ref="J176:K176"/>
    <mergeCell ref="M176:N176"/>
    <mergeCell ref="P176:Q176"/>
    <mergeCell ref="S176:W176"/>
    <mergeCell ref="E177:H177"/>
    <mergeCell ref="J177:K177"/>
    <mergeCell ref="M177:N177"/>
    <mergeCell ref="P177:Q177"/>
    <mergeCell ref="S177:W177"/>
    <mergeCell ref="E174:H174"/>
    <mergeCell ref="J174:K174"/>
    <mergeCell ref="M174:N174"/>
    <mergeCell ref="P174:Q174"/>
    <mergeCell ref="S174:W174"/>
    <mergeCell ref="E175:H175"/>
    <mergeCell ref="J175:K175"/>
    <mergeCell ref="M175:N175"/>
    <mergeCell ref="P175:Q175"/>
    <mergeCell ref="S175:W175"/>
    <mergeCell ref="E172:H172"/>
    <mergeCell ref="J172:K172"/>
    <mergeCell ref="M172:N172"/>
    <mergeCell ref="P172:Q172"/>
    <mergeCell ref="S172:W172"/>
    <mergeCell ref="E173:H173"/>
    <mergeCell ref="J173:K173"/>
    <mergeCell ref="M173:N173"/>
    <mergeCell ref="P173:Q173"/>
    <mergeCell ref="S173:W173"/>
    <mergeCell ref="E170:H170"/>
    <mergeCell ref="J170:K170"/>
    <mergeCell ref="M170:N170"/>
    <mergeCell ref="P170:Q170"/>
    <mergeCell ref="S170:W170"/>
    <mergeCell ref="E171:H171"/>
    <mergeCell ref="J171:K171"/>
    <mergeCell ref="M171:N171"/>
    <mergeCell ref="P171:Q171"/>
    <mergeCell ref="S171:W171"/>
    <mergeCell ref="E168:H168"/>
    <mergeCell ref="J168:K168"/>
    <mergeCell ref="M168:N168"/>
    <mergeCell ref="P168:Q168"/>
    <mergeCell ref="S168:W168"/>
    <mergeCell ref="E169:H169"/>
    <mergeCell ref="J169:K169"/>
    <mergeCell ref="M169:N169"/>
    <mergeCell ref="P169:Q169"/>
    <mergeCell ref="S169:W169"/>
    <mergeCell ref="E166:H166"/>
    <mergeCell ref="J166:K166"/>
    <mergeCell ref="M166:N166"/>
    <mergeCell ref="P166:Q166"/>
    <mergeCell ref="S166:W166"/>
    <mergeCell ref="E167:H167"/>
    <mergeCell ref="J167:K167"/>
    <mergeCell ref="M167:N167"/>
    <mergeCell ref="P167:Q167"/>
    <mergeCell ref="S167:W167"/>
    <mergeCell ref="E164:H164"/>
    <mergeCell ref="J164:K164"/>
    <mergeCell ref="M164:N164"/>
    <mergeCell ref="P164:Q164"/>
    <mergeCell ref="S164:W164"/>
    <mergeCell ref="E165:H165"/>
    <mergeCell ref="J165:K165"/>
    <mergeCell ref="M165:N165"/>
    <mergeCell ref="P165:Q165"/>
    <mergeCell ref="S165:W165"/>
    <mergeCell ref="E162:H162"/>
    <mergeCell ref="J162:K162"/>
    <mergeCell ref="M162:N162"/>
    <mergeCell ref="P162:Q162"/>
    <mergeCell ref="S162:W162"/>
    <mergeCell ref="E163:H163"/>
    <mergeCell ref="J163:K163"/>
    <mergeCell ref="M163:N163"/>
    <mergeCell ref="P163:Q163"/>
    <mergeCell ref="S163:W163"/>
    <mergeCell ref="E160:H160"/>
    <mergeCell ref="J160:K160"/>
    <mergeCell ref="M160:N160"/>
    <mergeCell ref="P160:Q160"/>
    <mergeCell ref="S160:W160"/>
    <mergeCell ref="E161:H161"/>
    <mergeCell ref="J161:K161"/>
    <mergeCell ref="M161:N161"/>
    <mergeCell ref="P161:Q161"/>
    <mergeCell ref="S161:W161"/>
    <mergeCell ref="E158:H158"/>
    <mergeCell ref="J158:K158"/>
    <mergeCell ref="M158:N158"/>
    <mergeCell ref="P158:Q158"/>
    <mergeCell ref="S158:W158"/>
    <mergeCell ref="E159:H159"/>
    <mergeCell ref="J159:K159"/>
    <mergeCell ref="M159:N159"/>
    <mergeCell ref="P159:Q159"/>
    <mergeCell ref="S159:W159"/>
    <mergeCell ref="E156:H156"/>
    <mergeCell ref="J156:K156"/>
    <mergeCell ref="M156:N156"/>
    <mergeCell ref="P156:Q156"/>
    <mergeCell ref="S156:W156"/>
    <mergeCell ref="E157:H157"/>
    <mergeCell ref="J157:K157"/>
    <mergeCell ref="M157:N157"/>
    <mergeCell ref="P157:Q157"/>
    <mergeCell ref="S157:W157"/>
    <mergeCell ref="E154:H154"/>
    <mergeCell ref="J154:K154"/>
    <mergeCell ref="M154:N154"/>
    <mergeCell ref="P154:Q154"/>
    <mergeCell ref="S154:W154"/>
    <mergeCell ref="E155:H155"/>
    <mergeCell ref="J155:K155"/>
    <mergeCell ref="M155:N155"/>
    <mergeCell ref="P155:Q155"/>
    <mergeCell ref="S155:W155"/>
    <mergeCell ref="E152:H152"/>
    <mergeCell ref="J152:K152"/>
    <mergeCell ref="M152:N152"/>
    <mergeCell ref="P152:Q152"/>
    <mergeCell ref="S152:W152"/>
    <mergeCell ref="E153:H153"/>
    <mergeCell ref="J153:K153"/>
    <mergeCell ref="M153:N153"/>
    <mergeCell ref="P153:Q153"/>
    <mergeCell ref="S153:W153"/>
    <mergeCell ref="E150:H150"/>
    <mergeCell ref="J150:K150"/>
    <mergeCell ref="M150:N150"/>
    <mergeCell ref="P150:Q150"/>
    <mergeCell ref="S150:W150"/>
    <mergeCell ref="E151:H151"/>
    <mergeCell ref="J151:K151"/>
    <mergeCell ref="M151:N151"/>
    <mergeCell ref="P151:Q151"/>
    <mergeCell ref="S151:W151"/>
    <mergeCell ref="E148:H148"/>
    <mergeCell ref="J148:K148"/>
    <mergeCell ref="M148:N148"/>
    <mergeCell ref="P148:Q148"/>
    <mergeCell ref="S148:W148"/>
    <mergeCell ref="E149:H149"/>
    <mergeCell ref="J149:K149"/>
    <mergeCell ref="M149:N149"/>
    <mergeCell ref="P149:Q149"/>
    <mergeCell ref="S149:W149"/>
    <mergeCell ref="E146:H146"/>
    <mergeCell ref="J146:K146"/>
    <mergeCell ref="M146:N146"/>
    <mergeCell ref="P146:Q146"/>
    <mergeCell ref="S146:W146"/>
    <mergeCell ref="E147:H147"/>
    <mergeCell ref="J147:K147"/>
    <mergeCell ref="M147:N147"/>
    <mergeCell ref="P147:Q147"/>
    <mergeCell ref="S147:W147"/>
    <mergeCell ref="E144:H144"/>
    <mergeCell ref="J144:K144"/>
    <mergeCell ref="M144:N144"/>
    <mergeCell ref="P144:Q144"/>
    <mergeCell ref="S144:W144"/>
    <mergeCell ref="E145:H145"/>
    <mergeCell ref="J145:K145"/>
    <mergeCell ref="M145:N145"/>
    <mergeCell ref="P145:Q145"/>
    <mergeCell ref="S145:W145"/>
    <mergeCell ref="E142:H142"/>
    <mergeCell ref="J142:K142"/>
    <mergeCell ref="M142:N142"/>
    <mergeCell ref="P142:Q142"/>
    <mergeCell ref="S142:W142"/>
    <mergeCell ref="E143:H143"/>
    <mergeCell ref="J143:K143"/>
    <mergeCell ref="M143:N143"/>
    <mergeCell ref="P143:Q143"/>
    <mergeCell ref="S143:W143"/>
    <mergeCell ref="E140:H140"/>
    <mergeCell ref="J140:K140"/>
    <mergeCell ref="M140:N140"/>
    <mergeCell ref="P140:Q140"/>
    <mergeCell ref="S140:W140"/>
    <mergeCell ref="E141:H141"/>
    <mergeCell ref="J141:K141"/>
    <mergeCell ref="M141:N141"/>
    <mergeCell ref="P141:Q141"/>
    <mergeCell ref="S141:W141"/>
    <mergeCell ref="E138:H138"/>
    <mergeCell ref="J138:K138"/>
    <mergeCell ref="M138:N138"/>
    <mergeCell ref="P138:Q138"/>
    <mergeCell ref="S138:W138"/>
    <mergeCell ref="E139:H139"/>
    <mergeCell ref="J139:K139"/>
    <mergeCell ref="M139:N139"/>
    <mergeCell ref="P139:Q139"/>
    <mergeCell ref="S139:W139"/>
    <mergeCell ref="E136:H136"/>
    <mergeCell ref="J136:K136"/>
    <mergeCell ref="M136:N136"/>
    <mergeCell ref="P136:Q136"/>
    <mergeCell ref="S136:W136"/>
    <mergeCell ref="E137:H137"/>
    <mergeCell ref="J137:K137"/>
    <mergeCell ref="M137:N137"/>
    <mergeCell ref="P137:Q137"/>
    <mergeCell ref="S137:W137"/>
    <mergeCell ref="E134:H134"/>
    <mergeCell ref="J134:K134"/>
    <mergeCell ref="M134:N134"/>
    <mergeCell ref="P134:Q134"/>
    <mergeCell ref="S134:W134"/>
    <mergeCell ref="E135:H135"/>
    <mergeCell ref="J135:K135"/>
    <mergeCell ref="M135:N135"/>
    <mergeCell ref="P135:Q135"/>
    <mergeCell ref="S135:W135"/>
    <mergeCell ref="E132:H132"/>
    <mergeCell ref="J132:K132"/>
    <mergeCell ref="M132:N132"/>
    <mergeCell ref="P132:Q132"/>
    <mergeCell ref="S132:W132"/>
    <mergeCell ref="E133:H133"/>
    <mergeCell ref="J133:K133"/>
    <mergeCell ref="M133:N133"/>
    <mergeCell ref="P133:Q133"/>
    <mergeCell ref="S133:W133"/>
    <mergeCell ref="E130:H130"/>
    <mergeCell ref="J130:K130"/>
    <mergeCell ref="M130:N130"/>
    <mergeCell ref="P130:Q130"/>
    <mergeCell ref="S130:W130"/>
    <mergeCell ref="E131:H131"/>
    <mergeCell ref="J131:K131"/>
    <mergeCell ref="M131:N131"/>
    <mergeCell ref="P131:Q131"/>
    <mergeCell ref="S131:W131"/>
    <mergeCell ref="E128:H128"/>
    <mergeCell ref="J128:K128"/>
    <mergeCell ref="M128:N128"/>
    <mergeCell ref="P128:Q128"/>
    <mergeCell ref="S128:W128"/>
    <mergeCell ref="E129:H129"/>
    <mergeCell ref="J129:K129"/>
    <mergeCell ref="M129:N129"/>
    <mergeCell ref="P129:Q129"/>
    <mergeCell ref="S129:W129"/>
    <mergeCell ref="E126:H126"/>
    <mergeCell ref="J126:K126"/>
    <mergeCell ref="M126:N126"/>
    <mergeCell ref="P126:Q126"/>
    <mergeCell ref="S126:W126"/>
    <mergeCell ref="E127:H127"/>
    <mergeCell ref="J127:K127"/>
    <mergeCell ref="M127:N127"/>
    <mergeCell ref="P127:Q127"/>
    <mergeCell ref="S127:W127"/>
    <mergeCell ref="E124:H124"/>
    <mergeCell ref="J124:K124"/>
    <mergeCell ref="M124:N124"/>
    <mergeCell ref="P124:Q124"/>
    <mergeCell ref="S124:W124"/>
    <mergeCell ref="E125:H125"/>
    <mergeCell ref="J125:K125"/>
    <mergeCell ref="M125:N125"/>
    <mergeCell ref="P125:Q125"/>
    <mergeCell ref="S125:W125"/>
    <mergeCell ref="E122:H122"/>
    <mergeCell ref="J122:K122"/>
    <mergeCell ref="M122:N122"/>
    <mergeCell ref="P122:Q122"/>
    <mergeCell ref="S122:W122"/>
    <mergeCell ref="E123:H123"/>
    <mergeCell ref="J123:K123"/>
    <mergeCell ref="M123:N123"/>
    <mergeCell ref="P123:Q123"/>
    <mergeCell ref="S123:W123"/>
    <mergeCell ref="E120:H120"/>
    <mergeCell ref="J120:K120"/>
    <mergeCell ref="M120:N120"/>
    <mergeCell ref="P120:Q120"/>
    <mergeCell ref="S120:W120"/>
    <mergeCell ref="E121:H121"/>
    <mergeCell ref="J121:K121"/>
    <mergeCell ref="M121:N121"/>
    <mergeCell ref="P121:Q121"/>
    <mergeCell ref="S121:W121"/>
    <mergeCell ref="E118:H118"/>
    <mergeCell ref="J118:K118"/>
    <mergeCell ref="M118:N118"/>
    <mergeCell ref="P118:Q118"/>
    <mergeCell ref="S118:W118"/>
    <mergeCell ref="E119:H119"/>
    <mergeCell ref="J119:K119"/>
    <mergeCell ref="M119:N119"/>
    <mergeCell ref="P119:Q119"/>
    <mergeCell ref="S119:W119"/>
    <mergeCell ref="E116:H116"/>
    <mergeCell ref="J116:K116"/>
    <mergeCell ref="M116:N116"/>
    <mergeCell ref="P116:Q116"/>
    <mergeCell ref="S116:W116"/>
    <mergeCell ref="E117:H117"/>
    <mergeCell ref="J117:K117"/>
    <mergeCell ref="M117:N117"/>
    <mergeCell ref="P117:Q117"/>
    <mergeCell ref="S117:W117"/>
    <mergeCell ref="E114:H114"/>
    <mergeCell ref="J114:K114"/>
    <mergeCell ref="M114:N114"/>
    <mergeCell ref="P114:Q114"/>
    <mergeCell ref="S114:W114"/>
    <mergeCell ref="E115:H115"/>
    <mergeCell ref="J115:K115"/>
    <mergeCell ref="M115:N115"/>
    <mergeCell ref="P115:Q115"/>
    <mergeCell ref="S115:W115"/>
    <mergeCell ref="E112:H112"/>
    <mergeCell ref="J112:K112"/>
    <mergeCell ref="M112:N112"/>
    <mergeCell ref="P112:Q112"/>
    <mergeCell ref="S112:W112"/>
    <mergeCell ref="E113:H113"/>
    <mergeCell ref="J113:K113"/>
    <mergeCell ref="M113:N113"/>
    <mergeCell ref="P113:Q113"/>
    <mergeCell ref="S113:W113"/>
    <mergeCell ref="E110:H110"/>
    <mergeCell ref="J110:K110"/>
    <mergeCell ref="M110:N110"/>
    <mergeCell ref="P110:Q110"/>
    <mergeCell ref="S110:W110"/>
    <mergeCell ref="E111:H111"/>
    <mergeCell ref="J111:K111"/>
    <mergeCell ref="M111:N111"/>
    <mergeCell ref="P111:Q111"/>
    <mergeCell ref="S111:W111"/>
    <mergeCell ref="E108:H108"/>
    <mergeCell ref="J108:K108"/>
    <mergeCell ref="M108:N108"/>
    <mergeCell ref="P108:Q108"/>
    <mergeCell ref="S108:W108"/>
    <mergeCell ref="E109:H109"/>
    <mergeCell ref="J109:K109"/>
    <mergeCell ref="M109:N109"/>
    <mergeCell ref="P109:Q109"/>
    <mergeCell ref="S109:W109"/>
    <mergeCell ref="E106:H106"/>
    <mergeCell ref="J106:K106"/>
    <mergeCell ref="M106:N106"/>
    <mergeCell ref="P106:Q106"/>
    <mergeCell ref="S106:W106"/>
    <mergeCell ref="E107:H107"/>
    <mergeCell ref="J107:K107"/>
    <mergeCell ref="M107:N107"/>
    <mergeCell ref="P107:Q107"/>
    <mergeCell ref="S107:W107"/>
    <mergeCell ref="E104:H104"/>
    <mergeCell ref="J104:K104"/>
    <mergeCell ref="M104:N104"/>
    <mergeCell ref="P104:Q104"/>
    <mergeCell ref="S104:W104"/>
    <mergeCell ref="E105:H105"/>
    <mergeCell ref="J105:K105"/>
    <mergeCell ref="M105:N105"/>
    <mergeCell ref="P105:Q105"/>
    <mergeCell ref="S105:W105"/>
    <mergeCell ref="E102:H102"/>
    <mergeCell ref="J102:K102"/>
    <mergeCell ref="M102:N102"/>
    <mergeCell ref="P102:Q102"/>
    <mergeCell ref="S102:W102"/>
    <mergeCell ref="E103:H103"/>
    <mergeCell ref="J103:K103"/>
    <mergeCell ref="M103:N103"/>
    <mergeCell ref="P103:Q103"/>
    <mergeCell ref="S103:W103"/>
    <mergeCell ref="E100:H100"/>
    <mergeCell ref="J100:K100"/>
    <mergeCell ref="M100:N100"/>
    <mergeCell ref="P100:Q100"/>
    <mergeCell ref="S100:W100"/>
    <mergeCell ref="E101:H101"/>
    <mergeCell ref="J101:K101"/>
    <mergeCell ref="M101:N101"/>
    <mergeCell ref="P101:Q101"/>
    <mergeCell ref="S101:W101"/>
    <mergeCell ref="E98:H98"/>
    <mergeCell ref="J98:K98"/>
    <mergeCell ref="M98:N98"/>
    <mergeCell ref="P98:Q98"/>
    <mergeCell ref="S98:W98"/>
    <mergeCell ref="E99:H99"/>
    <mergeCell ref="J99:K99"/>
    <mergeCell ref="M99:N99"/>
    <mergeCell ref="P99:Q99"/>
    <mergeCell ref="S99:W99"/>
    <mergeCell ref="E96:H96"/>
    <mergeCell ref="J96:K96"/>
    <mergeCell ref="M96:N96"/>
    <mergeCell ref="P96:Q96"/>
    <mergeCell ref="S96:W96"/>
    <mergeCell ref="E97:H97"/>
    <mergeCell ref="J97:K97"/>
    <mergeCell ref="M97:N97"/>
    <mergeCell ref="P97:Q97"/>
    <mergeCell ref="S97:W97"/>
    <mergeCell ref="E94:H94"/>
    <mergeCell ref="J94:K94"/>
    <mergeCell ref="M94:N94"/>
    <mergeCell ref="P94:Q94"/>
    <mergeCell ref="S94:W94"/>
    <mergeCell ref="E95:H95"/>
    <mergeCell ref="J95:K95"/>
    <mergeCell ref="M95:N95"/>
    <mergeCell ref="P95:Q95"/>
    <mergeCell ref="S95:W95"/>
    <mergeCell ref="E92:H92"/>
    <mergeCell ref="J92:K92"/>
    <mergeCell ref="M92:N92"/>
    <mergeCell ref="P92:Q92"/>
    <mergeCell ref="S92:W92"/>
    <mergeCell ref="E93:H93"/>
    <mergeCell ref="J93:K93"/>
    <mergeCell ref="M93:N93"/>
    <mergeCell ref="P93:Q93"/>
    <mergeCell ref="S93:W93"/>
    <mergeCell ref="E90:H90"/>
    <mergeCell ref="J90:K90"/>
    <mergeCell ref="M90:N90"/>
    <mergeCell ref="P90:Q90"/>
    <mergeCell ref="S90:W90"/>
    <mergeCell ref="E91:H91"/>
    <mergeCell ref="J91:K91"/>
    <mergeCell ref="M91:N91"/>
    <mergeCell ref="P91:Q91"/>
    <mergeCell ref="S91:W91"/>
    <mergeCell ref="E88:H88"/>
    <mergeCell ref="J88:K88"/>
    <mergeCell ref="M88:N88"/>
    <mergeCell ref="P88:Q88"/>
    <mergeCell ref="S88:W88"/>
    <mergeCell ref="E89:H89"/>
    <mergeCell ref="J89:K89"/>
    <mergeCell ref="M89:N89"/>
    <mergeCell ref="P89:Q89"/>
    <mergeCell ref="S89:W89"/>
    <mergeCell ref="E86:H86"/>
    <mergeCell ref="J86:K86"/>
    <mergeCell ref="M86:N86"/>
    <mergeCell ref="P86:Q86"/>
    <mergeCell ref="S86:W86"/>
    <mergeCell ref="E87:H87"/>
    <mergeCell ref="J87:K87"/>
    <mergeCell ref="M87:N87"/>
    <mergeCell ref="P87:Q87"/>
    <mergeCell ref="S87:W87"/>
    <mergeCell ref="E84:H84"/>
    <mergeCell ref="J84:K84"/>
    <mergeCell ref="M84:N84"/>
    <mergeCell ref="P84:Q84"/>
    <mergeCell ref="S84:W84"/>
    <mergeCell ref="E85:H85"/>
    <mergeCell ref="J85:K85"/>
    <mergeCell ref="M85:N85"/>
    <mergeCell ref="P85:Q85"/>
    <mergeCell ref="S85:W85"/>
    <mergeCell ref="E82:H82"/>
    <mergeCell ref="J82:K82"/>
    <mergeCell ref="M82:N82"/>
    <mergeCell ref="P82:Q82"/>
    <mergeCell ref="S82:W82"/>
    <mergeCell ref="E83:H83"/>
    <mergeCell ref="J83:K83"/>
    <mergeCell ref="M83:N83"/>
    <mergeCell ref="P83:Q83"/>
    <mergeCell ref="S83:W83"/>
    <mergeCell ref="E80:H80"/>
    <mergeCell ref="J80:K80"/>
    <mergeCell ref="M80:N80"/>
    <mergeCell ref="P80:Q80"/>
    <mergeCell ref="S80:W80"/>
    <mergeCell ref="E81:H81"/>
    <mergeCell ref="J81:K81"/>
    <mergeCell ref="M81:N81"/>
    <mergeCell ref="P81:Q81"/>
    <mergeCell ref="S81:W81"/>
    <mergeCell ref="E78:H78"/>
    <mergeCell ref="J78:K78"/>
    <mergeCell ref="M78:N78"/>
    <mergeCell ref="P78:Q78"/>
    <mergeCell ref="S78:W78"/>
    <mergeCell ref="E79:H79"/>
    <mergeCell ref="J79:K79"/>
    <mergeCell ref="M79:N79"/>
    <mergeCell ref="P79:Q79"/>
    <mergeCell ref="S79:W79"/>
    <mergeCell ref="E76:H76"/>
    <mergeCell ref="J76:K76"/>
    <mergeCell ref="M76:N76"/>
    <mergeCell ref="P76:Q76"/>
    <mergeCell ref="S76:W76"/>
    <mergeCell ref="E77:H77"/>
    <mergeCell ref="J77:K77"/>
    <mergeCell ref="M77:N77"/>
    <mergeCell ref="P77:Q77"/>
    <mergeCell ref="S77:W77"/>
    <mergeCell ref="E74:H74"/>
    <mergeCell ref="J74:K74"/>
    <mergeCell ref="M74:N74"/>
    <mergeCell ref="P74:Q74"/>
    <mergeCell ref="S74:W74"/>
    <mergeCell ref="E75:H75"/>
    <mergeCell ref="J75:K75"/>
    <mergeCell ref="M75:N75"/>
    <mergeCell ref="P75:Q75"/>
    <mergeCell ref="S75:W75"/>
    <mergeCell ref="E72:H72"/>
    <mergeCell ref="J72:K72"/>
    <mergeCell ref="M72:N72"/>
    <mergeCell ref="P72:Q72"/>
    <mergeCell ref="S72:W72"/>
    <mergeCell ref="E73:H73"/>
    <mergeCell ref="J73:K73"/>
    <mergeCell ref="M73:N73"/>
    <mergeCell ref="P73:Q73"/>
    <mergeCell ref="S73:W73"/>
    <mergeCell ref="E70:H70"/>
    <mergeCell ref="J70:K70"/>
    <mergeCell ref="M70:N70"/>
    <mergeCell ref="P70:Q70"/>
    <mergeCell ref="S70:W70"/>
    <mergeCell ref="E71:H71"/>
    <mergeCell ref="J71:K71"/>
    <mergeCell ref="M71:N71"/>
    <mergeCell ref="P71:Q71"/>
    <mergeCell ref="S71:W71"/>
    <mergeCell ref="J52:K52"/>
    <mergeCell ref="P58:T58"/>
    <mergeCell ref="J61:K61"/>
    <mergeCell ref="J63:K64"/>
    <mergeCell ref="J65:K65"/>
    <mergeCell ref="C69:W69"/>
    <mergeCell ref="K35:L35"/>
    <mergeCell ref="P45:T45"/>
    <mergeCell ref="V47:W47"/>
    <mergeCell ref="J48:K48"/>
    <mergeCell ref="J50:K51"/>
    <mergeCell ref="V51:W51"/>
    <mergeCell ref="J19:K19"/>
    <mergeCell ref="B22:C22"/>
    <mergeCell ref="M24:Q24"/>
    <mergeCell ref="J27:K27"/>
    <mergeCell ref="J29:K30"/>
    <mergeCell ref="J31:K31"/>
    <mergeCell ref="C6:G6"/>
    <mergeCell ref="B9:C9"/>
    <mergeCell ref="V14:W14"/>
    <mergeCell ref="J15:K15"/>
    <mergeCell ref="J16:K16"/>
    <mergeCell ref="J17:K18"/>
    <mergeCell ref="V18:W18"/>
    <mergeCell ref="V4:W4"/>
    <mergeCell ref="J5:K5"/>
    <mergeCell ref="M5:N5"/>
    <mergeCell ref="P5:Q5"/>
    <mergeCell ref="S5:T5"/>
    <mergeCell ref="V5:W5"/>
    <mergeCell ref="C2:G5"/>
    <mergeCell ref="J3:K3"/>
    <mergeCell ref="M3:N3"/>
    <mergeCell ref="P3:Q3"/>
    <mergeCell ref="S3:T3"/>
    <mergeCell ref="V3:W3"/>
    <mergeCell ref="J4:K4"/>
    <mergeCell ref="M4:N4"/>
    <mergeCell ref="P4:Q4"/>
    <mergeCell ref="S4:T4"/>
  </mergeCells>
  <conditionalFormatting sqref="G12:G20">
    <cfRule type="cellIs" dxfId="186" priority="11" operator="lessThan">
      <formula>0</formula>
    </cfRule>
    <cfRule type="cellIs" dxfId="185" priority="14" operator="greaterThan">
      <formula>"&gt;=0"</formula>
    </cfRule>
    <cfRule type="cellIs" dxfId="184" priority="15" operator="greaterThan">
      <formula>0</formula>
    </cfRule>
    <cfRule type="cellIs" dxfId="183" priority="16" operator="lessThan">
      <formula>0</formula>
    </cfRule>
    <cfRule type="cellIs" dxfId="182" priority="17" operator="greaterThan">
      <formula>1</formula>
    </cfRule>
  </conditionalFormatting>
  <conditionalFormatting sqref="G25:G41">
    <cfRule type="cellIs" dxfId="181" priority="12" operator="lessThan">
      <formula>0</formula>
    </cfRule>
    <cfRule type="cellIs" dxfId="180" priority="13" operator="greaterThan">
      <formula>1</formula>
    </cfRule>
  </conditionalFormatting>
  <conditionalFormatting sqref="G46:G54">
    <cfRule type="cellIs" dxfId="179" priority="9" operator="lessThan">
      <formula>0</formula>
    </cfRule>
    <cfRule type="cellIs" dxfId="178" priority="10" operator="greaterThan">
      <formula>1</formula>
    </cfRule>
  </conditionalFormatting>
  <conditionalFormatting sqref="G59:G67">
    <cfRule type="cellIs" dxfId="177" priority="7" operator="greaterThan">
      <formula>0</formula>
    </cfRule>
    <cfRule type="cellIs" dxfId="176" priority="8" operator="lessThan">
      <formula>0</formula>
    </cfRule>
  </conditionalFormatting>
  <conditionalFormatting sqref="J29:K30">
    <cfRule type="cellIs" dxfId="175" priority="5" operator="lessThan">
      <formula>1</formula>
    </cfRule>
    <cfRule type="cellIs" dxfId="174" priority="6" operator="greaterThan">
      <formula>1</formula>
    </cfRule>
  </conditionalFormatting>
  <conditionalFormatting sqref="J50:K51">
    <cfRule type="cellIs" dxfId="173" priority="1" operator="greaterThan">
      <formula>1</formula>
    </cfRule>
    <cfRule type="cellIs" dxfId="172" priority="2" operator="lessThan">
      <formula>1</formula>
    </cfRule>
  </conditionalFormatting>
  <conditionalFormatting sqref="J63:K64">
    <cfRule type="cellIs" dxfId="171" priority="3" operator="lessThan">
      <formula>1</formula>
    </cfRule>
    <cfRule type="cellIs" dxfId="170" priority="4" operator="greaterThan">
      <formula>1</formula>
    </cfRule>
  </conditionalFormatting>
  <dataValidations count="2">
    <dataValidation type="list" allowBlank="1" showInputMessage="1" showErrorMessage="1" sqref="M71:N370" xr:uid="{EED871E9-A9FC-4AC6-B96A-7BDDDAEFBF84}">
      <formula1>INDIRECT(J71)</formula1>
    </dataValidation>
    <dataValidation type="list" allowBlank="1" showInputMessage="1" showErrorMessage="1" sqref="J71:K78" xr:uid="{A7F39B6A-E81E-4298-A7F4-16B9DB0DE513}">
      <formula1>Tipo</formula1>
    </dataValidation>
  </dataValidations>
  <pageMargins left="0.7" right="0.7" top="0.75" bottom="0.75" header="0.3" footer="0.3"/>
  <pageSetup paperSize="9" orientation="portrait" verticalDpi="0" r:id="rId1"/>
  <drawing r:id="rId2"/>
  <picture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B61636C7-9C04-4402-900B-F986F0B1E897}">
          <x14:formula1>
            <xm:f>'Base de Dados'!$BD$2:$BD$42</xm:f>
          </x14:formula1>
          <xm:sqref>M371</xm:sqref>
        </x14:dataValidation>
        <x14:dataValidation type="list" allowBlank="1" showInputMessage="1" showErrorMessage="1" xr:uid="{10DCB0E0-AF8D-4612-A15F-3D49A8DCCC4B}">
          <x14:formula1>
            <xm:f>'Base de Dados'!$BE$2:$BE$6</xm:f>
          </x14:formula1>
          <xm:sqref>J79:K371</xm:sqref>
        </x14:dataValidation>
        <x14:dataValidation type="list" allowBlank="1" showInputMessage="1" showErrorMessage="1" xr:uid="{CD335B9C-DFAF-4578-A40B-2E4EEA6BFCA0}">
          <x14:formula1>
            <xm:f>'Base de Dados'!$BF$2:$BF$13</xm:f>
          </x14:formula1>
          <xm:sqref>C2:G5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50EDE-D357-48A0-B0AE-6D8914850CBA}">
  <dimension ref="B1:BE371"/>
  <sheetViews>
    <sheetView showGridLines="0" zoomScale="85" zoomScaleNormal="85" workbookViewId="0"/>
  </sheetViews>
  <sheetFormatPr defaultColWidth="9.109375" defaultRowHeight="13.8" x14ac:dyDescent="0.25"/>
  <cols>
    <col min="1" max="1" width="10.6640625" style="1" customWidth="1"/>
    <col min="2" max="2" width="0.88671875" style="1" customWidth="1"/>
    <col min="3" max="3" width="15" style="1" bestFit="1" customWidth="1"/>
    <col min="4" max="4" width="1.109375" style="1" customWidth="1"/>
    <col min="5" max="7" width="9.109375" style="1"/>
    <col min="8" max="9" width="0.88671875" style="1" customWidth="1"/>
    <col min="10" max="10" width="14" style="1" customWidth="1"/>
    <col min="11" max="11" width="11.5546875" style="1" customWidth="1"/>
    <col min="12" max="12" width="0.88671875" style="1" customWidth="1"/>
    <col min="13" max="13" width="11.6640625" style="1" customWidth="1"/>
    <col min="14" max="14" width="13.44140625" style="1" customWidth="1"/>
    <col min="15" max="15" width="0.88671875" style="1" customWidth="1"/>
    <col min="16" max="16" width="10.33203125" style="1" customWidth="1"/>
    <col min="17" max="17" width="12.5546875" style="1" customWidth="1"/>
    <col min="18" max="18" width="0.88671875" style="1" customWidth="1"/>
    <col min="19" max="19" width="8.33203125" style="1" customWidth="1"/>
    <col min="20" max="20" width="12" style="1" customWidth="1"/>
    <col min="21" max="21" width="0.88671875" style="1" customWidth="1"/>
    <col min="22" max="22" width="10" style="1" customWidth="1"/>
    <col min="23" max="23" width="11" style="1" customWidth="1"/>
    <col min="24" max="24" width="0.88671875" style="1" customWidth="1"/>
    <col min="25" max="33" width="9.109375" style="1"/>
    <col min="34" max="34" width="16.6640625" style="1" customWidth="1"/>
    <col min="35" max="35" width="21" style="1" customWidth="1"/>
    <col min="36" max="49" width="9.109375" style="1"/>
    <col min="50" max="50" width="11.44140625" style="1" bestFit="1" customWidth="1"/>
    <col min="51" max="51" width="9.109375" style="1"/>
    <col min="52" max="52" width="11.44140625" style="1" bestFit="1" customWidth="1"/>
    <col min="53" max="53" width="9.21875" style="1" bestFit="1" customWidth="1"/>
    <col min="54" max="54" width="11" style="1" bestFit="1" customWidth="1"/>
    <col min="55" max="55" width="12.6640625" style="1" bestFit="1" customWidth="1"/>
    <col min="56" max="56" width="16.21875" style="1" bestFit="1" customWidth="1"/>
    <col min="57" max="57" width="9.21875" style="1" bestFit="1" customWidth="1"/>
    <col min="58" max="58" width="8.88671875" style="1" bestFit="1" customWidth="1"/>
    <col min="59" max="16384" width="9.109375" style="1"/>
  </cols>
  <sheetData>
    <row r="1" spans="2:34" ht="8.1" customHeight="1" x14ac:dyDescent="0.25"/>
    <row r="2" spans="2:34" ht="5.0999999999999996" customHeight="1" x14ac:dyDescent="0.25">
      <c r="B2" s="4"/>
      <c r="C2" s="274" t="s">
        <v>83</v>
      </c>
      <c r="D2" s="274"/>
      <c r="E2" s="274"/>
      <c r="F2" s="274"/>
      <c r="G2" s="274"/>
      <c r="H2" s="4"/>
      <c r="J2" s="54"/>
      <c r="K2" s="54"/>
      <c r="M2" s="55"/>
      <c r="N2" s="55"/>
      <c r="P2" s="56"/>
      <c r="Q2" s="56"/>
      <c r="S2" s="56"/>
      <c r="T2" s="56"/>
      <c r="V2" s="4"/>
      <c r="W2" s="4"/>
      <c r="X2" s="4"/>
    </row>
    <row r="3" spans="2:34" ht="12" customHeight="1" x14ac:dyDescent="0.25">
      <c r="B3" s="4"/>
      <c r="C3" s="274"/>
      <c r="D3" s="274"/>
      <c r="E3" s="274"/>
      <c r="F3" s="274"/>
      <c r="G3" s="274"/>
      <c r="H3" s="4"/>
      <c r="J3" s="268">
        <f>SUM(F12:F19)</f>
        <v>12150</v>
      </c>
      <c r="K3" s="268"/>
      <c r="L3" s="58"/>
      <c r="M3" s="270">
        <f>SUM(F25:F40)</f>
        <v>2468</v>
      </c>
      <c r="N3" s="271"/>
      <c r="O3" s="58"/>
      <c r="P3" s="262">
        <f>SUM(F46:F53)</f>
        <v>1700</v>
      </c>
      <c r="Q3" s="263"/>
      <c r="R3" s="58"/>
      <c r="S3" s="265">
        <f>SUM(F59:F66)</f>
        <v>640</v>
      </c>
      <c r="T3" s="266"/>
      <c r="V3" s="256">
        <f>+J3-M3-P3-S3</f>
        <v>7342</v>
      </c>
      <c r="W3" s="257">
        <f t="shared" ref="W3" si="0">+K1-N1-Q1-T1</f>
        <v>0</v>
      </c>
      <c r="X3" s="4"/>
      <c r="AH3" s="88"/>
    </row>
    <row r="4" spans="2:34" ht="12" customHeight="1" x14ac:dyDescent="0.25">
      <c r="B4" s="4"/>
      <c r="C4" s="274"/>
      <c r="D4" s="274"/>
      <c r="E4" s="274"/>
      <c r="F4" s="274"/>
      <c r="G4" s="274"/>
      <c r="H4" s="4"/>
      <c r="J4" s="258" t="s">
        <v>61</v>
      </c>
      <c r="K4" s="258"/>
      <c r="L4" s="59"/>
      <c r="M4" s="258" t="s">
        <v>99</v>
      </c>
      <c r="N4" s="258"/>
      <c r="O4" s="59"/>
      <c r="P4" s="258" t="s">
        <v>100</v>
      </c>
      <c r="Q4" s="258"/>
      <c r="R4" s="59"/>
      <c r="S4" s="258" t="s">
        <v>101</v>
      </c>
      <c r="T4" s="258"/>
      <c r="U4" s="35"/>
      <c r="V4" s="258" t="s">
        <v>102</v>
      </c>
      <c r="W4" s="258"/>
      <c r="X4" s="4"/>
      <c r="AH4" s="88"/>
    </row>
    <row r="5" spans="2:34" ht="12" customHeight="1" x14ac:dyDescent="0.7">
      <c r="B5" s="4"/>
      <c r="C5" s="274"/>
      <c r="D5" s="274"/>
      <c r="E5" s="274"/>
      <c r="F5" s="274"/>
      <c r="G5" s="274"/>
      <c r="H5" s="4"/>
      <c r="J5" s="269" t="str">
        <f>REPT("|",J6*220)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5" s="269"/>
      <c r="L5" s="98"/>
      <c r="M5" s="272" t="str">
        <f>REPT("|",M6*95)</f>
        <v>|||||||||||||||||||||||||||||||||||||||||||||||||||||||||||||||</v>
      </c>
      <c r="N5" s="272"/>
      <c r="O5" s="98"/>
      <c r="P5" s="264" t="str">
        <f>REPT("|",P6*95)</f>
        <v>||||||||||||||||||||||||||||||||||||||||||||||||||||</v>
      </c>
      <c r="Q5" s="264"/>
      <c r="R5" s="98"/>
      <c r="S5" s="267" t="str">
        <f>REPT("|",S6*95)</f>
        <v>|||||||||||</v>
      </c>
      <c r="T5" s="267"/>
      <c r="U5" s="99"/>
      <c r="V5" s="272" t="str">
        <f>REPT("|",V6*95)</f>
        <v>|||||||||||||||||||||||||||||||||||||||||||||||||||||||||</v>
      </c>
      <c r="W5" s="272"/>
      <c r="X5" s="100"/>
      <c r="AH5" s="88"/>
    </row>
    <row r="6" spans="2:34" ht="16.8" x14ac:dyDescent="0.25">
      <c r="B6" s="4"/>
      <c r="C6" s="273" t="s">
        <v>93</v>
      </c>
      <c r="D6" s="273"/>
      <c r="E6" s="273"/>
      <c r="F6" s="273"/>
      <c r="G6" s="273"/>
      <c r="H6" s="4"/>
      <c r="J6" s="147">
        <f>J3/SUM(E12:E19)</f>
        <v>1.2616822429906542</v>
      </c>
      <c r="K6" s="148" t="str" cm="1">
        <f t="array" ref="K6">_xlfn.IFS(J3&gt;SUM(E12:E19),'Base de Dados'!BE12,Mar!J3&lt;SUM(Mar!E12:E19),'Base de Dados'!BE11,Mar!J3=SUM(Mar!E12:E19),'Base de Dados'!BE13)</f>
        <v>Acima da Meta</v>
      </c>
      <c r="L6" s="61"/>
      <c r="M6" s="145">
        <f>+M3/SUM(E25:E40)</f>
        <v>0.66974219810040703</v>
      </c>
      <c r="N6" s="146" t="str" cm="1">
        <f t="array" ref="N6">_xlfn.IFS(M3&gt;E41,"Acima do orçamento",Mar!M3&lt;E41,"Abaixo do Orçado",Mar!M3=E41,'Base de Dados'!BE13)</f>
        <v>Abaixo do Orçado</v>
      </c>
      <c r="O6" s="60"/>
      <c r="P6" s="190">
        <f>P3/SUM(E46:E53)</f>
        <v>0.55737704918032782</v>
      </c>
      <c r="Q6" s="191" t="str" cm="1">
        <f t="array" ref="Q6">_xlfn.IFS(P3&lt;E54,'Base de Dados'!$BE$11,Mar!P3&gt;E54,'Base de Dados'!$BE$12,Mar!P3=E54,'Base de Dados'!$BE$13)</f>
        <v>Abaixo da Meta</v>
      </c>
      <c r="R6" s="60"/>
      <c r="S6" s="196">
        <f>+S3/SUM(E59:E67)</f>
        <v>0.12075471698113208</v>
      </c>
      <c r="T6" s="195" t="str" cm="1">
        <f t="array" ref="T6">_xlfn.IFS(S3&lt;E67,'Base de Dados'!$BE$11,Mar!S3&gt;E67,'Base de Dados'!$BE$12,Mar!S3=E67,'Base de Dados'!$BE$13)</f>
        <v>Abaixo da Meta</v>
      </c>
      <c r="U6" s="60"/>
      <c r="V6" s="113">
        <f>+V3/J3</f>
        <v>0.60427983539094654</v>
      </c>
      <c r="W6" s="112" t="s">
        <v>103</v>
      </c>
      <c r="X6" s="4"/>
      <c r="AH6" s="88"/>
    </row>
    <row r="7" spans="2:34" ht="5.0999999999999996" customHeight="1" x14ac:dyDescent="0.25">
      <c r="B7" s="4"/>
      <c r="C7" s="81"/>
      <c r="D7" s="81"/>
      <c r="E7" s="81"/>
      <c r="F7" s="81"/>
      <c r="G7" s="81"/>
      <c r="H7" s="4"/>
      <c r="J7" s="54"/>
      <c r="K7" s="54"/>
      <c r="M7" s="55"/>
      <c r="N7" s="55"/>
      <c r="P7" s="57"/>
      <c r="Q7" s="57"/>
      <c r="S7" s="56"/>
      <c r="T7" s="56"/>
      <c r="V7" s="4"/>
      <c r="W7" s="4"/>
      <c r="X7" s="4"/>
      <c r="AH7" s="88"/>
    </row>
    <row r="8" spans="2:34" ht="12" customHeight="1" x14ac:dyDescent="0.25">
      <c r="AH8" s="88"/>
    </row>
    <row r="9" spans="2:34" x14ac:dyDescent="0.25">
      <c r="B9" s="259" t="str">
        <f>+'Base de Dados'!C6</f>
        <v>Receitas</v>
      </c>
      <c r="C9" s="259"/>
      <c r="D9" s="2"/>
      <c r="AH9" s="88"/>
    </row>
    <row r="10" spans="2:34" ht="5.0999999999999996" customHeight="1" x14ac:dyDescent="0.25">
      <c r="B10" s="10"/>
      <c r="C10" s="10"/>
      <c r="D10" s="10"/>
      <c r="E10" s="10"/>
      <c r="F10" s="10"/>
      <c r="G10" s="10"/>
      <c r="H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AH10" s="88"/>
    </row>
    <row r="11" spans="2:34" ht="12" customHeight="1" x14ac:dyDescent="0.25">
      <c r="B11" s="4"/>
      <c r="C11" s="39" t="s">
        <v>104</v>
      </c>
      <c r="D11" s="39"/>
      <c r="E11" s="62" t="s">
        <v>105</v>
      </c>
      <c r="F11" s="62" t="s">
        <v>106</v>
      </c>
      <c r="G11" s="62" t="s">
        <v>107</v>
      </c>
      <c r="H11" s="4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AH11" s="88"/>
    </row>
    <row r="12" spans="2:34" x14ac:dyDescent="0.25">
      <c r="B12" s="4"/>
      <c r="C12" s="40" t="str">
        <f>+'Base de Dados'!C9</f>
        <v>Salário</v>
      </c>
      <c r="D12" s="40"/>
      <c r="E12" s="122">
        <f>IFERROR(VLOOKUP(C12,Orçamento!$C$9:$P$37,3,0),0)</f>
        <v>4500</v>
      </c>
      <c r="F12" s="122">
        <f t="shared" ref="F12:F19" si="1">SUMIF($M$71:$N$371,C12,$P$71:$Q$371)</f>
        <v>5000</v>
      </c>
      <c r="G12" s="122">
        <f>+F12-E12</f>
        <v>500</v>
      </c>
      <c r="H12" s="4"/>
      <c r="J12" s="6" t="str">
        <f>"Receita em "&amp;C2</f>
        <v>Receita em Março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 t="s">
        <v>108</v>
      </c>
      <c r="W12" s="6"/>
      <c r="X12" s="6"/>
      <c r="AH12" s="88"/>
    </row>
    <row r="13" spans="2:34" x14ac:dyDescent="0.25">
      <c r="B13" s="4"/>
      <c r="C13" s="41" t="str">
        <f>+'Base de Dados'!C10</f>
        <v>Salário Cônjuge</v>
      </c>
      <c r="D13" s="41"/>
      <c r="E13" s="123">
        <f>IFERROR(VLOOKUP(C13,Orçamento!$C$9:$P$37,3,0),0)</f>
        <v>4350</v>
      </c>
      <c r="F13" s="123">
        <f t="shared" si="1"/>
        <v>3500</v>
      </c>
      <c r="G13" s="123">
        <f t="shared" ref="G13:G19" si="2">+F13-E13</f>
        <v>-850</v>
      </c>
      <c r="H13" s="4"/>
      <c r="J13" s="6" t="s">
        <v>105</v>
      </c>
      <c r="K13" s="30" t="s">
        <v>106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114">
        <f>SUMIFS(F12:F19,C12:C19, "Salário*")</f>
        <v>8500</v>
      </c>
      <c r="W13" s="87"/>
      <c r="X13" s="6"/>
      <c r="AH13" s="88"/>
    </row>
    <row r="14" spans="2:34" x14ac:dyDescent="0.25">
      <c r="B14" s="4"/>
      <c r="C14" s="41" t="str">
        <f>+'Base de Dados'!C11</f>
        <v>Dividendos</v>
      </c>
      <c r="D14" s="41"/>
      <c r="E14" s="123">
        <f>IFERROR(VLOOKUP(C14,Orçamento!$C$9:$P$37,3,0),0)</f>
        <v>100</v>
      </c>
      <c r="F14" s="123">
        <f t="shared" si="1"/>
        <v>250</v>
      </c>
      <c r="G14" s="123">
        <f t="shared" si="2"/>
        <v>150</v>
      </c>
      <c r="H14" s="4"/>
      <c r="J14" s="114">
        <f>+E20</f>
        <v>9630</v>
      </c>
      <c r="K14" s="149">
        <f>SUM(F12:F19)</f>
        <v>12150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261" t="str">
        <f>REPT("|",V15*180)</f>
        <v>|||||||||||||||||||||||||||||||||||||||||||||||||||||||||||||||||||||||||||||||||||||||||||||||||||||||||||||||||||||||||||||</v>
      </c>
      <c r="W14" s="261"/>
      <c r="X14" s="6"/>
      <c r="AH14" s="88"/>
    </row>
    <row r="15" spans="2:34" x14ac:dyDescent="0.25">
      <c r="B15" s="4"/>
      <c r="C15" s="41" t="str">
        <f>+'Base de Dados'!C12</f>
        <v>Reembolsos</v>
      </c>
      <c r="D15" s="41"/>
      <c r="E15" s="123">
        <f>IFERROR(VLOOKUP(C15,Orçamento!$C$9:$P$37,3,0),0)</f>
        <v>250</v>
      </c>
      <c r="F15" s="123">
        <f t="shared" si="1"/>
        <v>0</v>
      </c>
      <c r="G15" s="123">
        <f t="shared" si="2"/>
        <v>-250</v>
      </c>
      <c r="H15" s="4"/>
      <c r="J15" s="275" t="str">
        <f>REPT("|",J16*220)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15" s="275"/>
      <c r="L15" s="6"/>
      <c r="M15" s="6"/>
      <c r="N15" s="6"/>
      <c r="O15" s="6"/>
      <c r="P15" s="6"/>
      <c r="Q15" s="6"/>
      <c r="R15" s="6"/>
      <c r="S15" s="6"/>
      <c r="T15" s="6"/>
      <c r="U15" s="6"/>
      <c r="V15" s="85">
        <f>+V13/SUM(F12:F19)</f>
        <v>0.69958847736625518</v>
      </c>
      <c r="W15" s="6"/>
      <c r="X15" s="6"/>
      <c r="AH15" s="88"/>
    </row>
    <row r="16" spans="2:34" x14ac:dyDescent="0.25">
      <c r="B16" s="4"/>
      <c r="C16" s="41" t="str">
        <f>+'Base de Dados'!C13</f>
        <v>Presentes Receitas</v>
      </c>
      <c r="D16" s="41"/>
      <c r="E16" s="123">
        <f>IFERROR(VLOOKUP(C16,Orçamento!$C$9:$P$37,3,0),0)</f>
        <v>100</v>
      </c>
      <c r="F16" s="123">
        <f t="shared" si="1"/>
        <v>0</v>
      </c>
      <c r="G16" s="123">
        <f>+F16-E16</f>
        <v>-100</v>
      </c>
      <c r="H16" s="4"/>
      <c r="J16" s="277">
        <f>+K14/J14</f>
        <v>1.2616822429906542</v>
      </c>
      <c r="K16" s="277"/>
      <c r="L16" s="6"/>
      <c r="M16" s="6"/>
      <c r="N16" s="6"/>
      <c r="O16" s="6"/>
      <c r="P16" s="6"/>
      <c r="Q16" s="6"/>
      <c r="R16" s="6"/>
      <c r="S16" s="6"/>
      <c r="T16" s="6"/>
      <c r="U16" s="6"/>
      <c r="V16" s="6" t="s">
        <v>109</v>
      </c>
      <c r="W16" s="6"/>
      <c r="X16" s="6"/>
      <c r="AH16" s="88"/>
    </row>
    <row r="17" spans="2:34" x14ac:dyDescent="0.25">
      <c r="B17" s="4"/>
      <c r="C17" s="41" t="str">
        <f>+'Base de Dados'!C14</f>
        <v>Aluguéis</v>
      </c>
      <c r="D17" s="41"/>
      <c r="E17" s="123">
        <f>IFERROR(VLOOKUP(C17,Orçamento!$C$9:$P$37,3,0),0)</f>
        <v>30</v>
      </c>
      <c r="F17" s="123">
        <f t="shared" si="1"/>
        <v>0</v>
      </c>
      <c r="G17" s="123">
        <f t="shared" si="2"/>
        <v>-30</v>
      </c>
      <c r="H17" s="4"/>
      <c r="J17" s="276">
        <f>+K14-J14</f>
        <v>2520</v>
      </c>
      <c r="K17" s="276"/>
      <c r="L17" s="6"/>
      <c r="M17" s="6"/>
      <c r="N17" s="6"/>
      <c r="O17" s="6"/>
      <c r="P17" s="6"/>
      <c r="Q17" s="6"/>
      <c r="R17" s="6"/>
      <c r="S17" s="6"/>
      <c r="T17" s="6"/>
      <c r="U17" s="6"/>
      <c r="V17" s="83">
        <f>SUM(F12:F19)-V13</f>
        <v>3650</v>
      </c>
      <c r="W17" s="6"/>
      <c r="X17" s="6"/>
      <c r="AH17" s="88"/>
    </row>
    <row r="18" spans="2:34" x14ac:dyDescent="0.25">
      <c r="B18" s="4"/>
      <c r="C18" s="42" t="str">
        <f>+'Base de Dados'!C15</f>
        <v>Juros</v>
      </c>
      <c r="D18" s="42"/>
      <c r="E18" s="123">
        <f>IFERROR(VLOOKUP(C18,Orçamento!$C$9:$P$37,3,0),0)</f>
        <v>300</v>
      </c>
      <c r="F18" s="123">
        <f t="shared" si="1"/>
        <v>1400</v>
      </c>
      <c r="G18" s="123">
        <f t="shared" si="2"/>
        <v>1100</v>
      </c>
      <c r="H18" s="4"/>
      <c r="J18" s="276"/>
      <c r="K18" s="276"/>
      <c r="L18" s="6"/>
      <c r="M18" s="6"/>
      <c r="N18" s="6"/>
      <c r="O18" s="6"/>
      <c r="P18" s="6"/>
      <c r="Q18" s="6"/>
      <c r="R18" s="6"/>
      <c r="S18" s="6"/>
      <c r="T18" s="6"/>
      <c r="U18" s="6"/>
      <c r="V18" s="261" t="str">
        <f>REPT("|",V19*180)</f>
        <v>||||||||||||||||||||||||||||||||||||||||||||||||||||||</v>
      </c>
      <c r="W18" s="261"/>
      <c r="X18" s="6"/>
      <c r="AH18" s="88"/>
    </row>
    <row r="19" spans="2:34" x14ac:dyDescent="0.25">
      <c r="B19" s="4"/>
      <c r="C19" s="42" t="str">
        <f>+'Base de Dados'!C16</f>
        <v>Renda Extra</v>
      </c>
      <c r="D19" s="42"/>
      <c r="E19" s="123">
        <f>IFERROR(VLOOKUP(C19,Orçamento!$C$9:$P$37,3,0),0)</f>
        <v>0</v>
      </c>
      <c r="F19" s="123">
        <f t="shared" si="1"/>
        <v>2000</v>
      </c>
      <c r="G19" s="123">
        <f t="shared" si="2"/>
        <v>2000</v>
      </c>
      <c r="H19" s="4"/>
      <c r="J19" s="241" t="str">
        <f>_xlfn.CONCAT(K6," ","neste mês")</f>
        <v>Acima da Meta neste mês</v>
      </c>
      <c r="K19" s="241"/>
      <c r="L19" s="6"/>
      <c r="M19" s="6"/>
      <c r="N19" s="6"/>
      <c r="O19" s="6"/>
      <c r="P19" s="6"/>
      <c r="Q19" s="6"/>
      <c r="R19" s="6"/>
      <c r="S19" s="6"/>
      <c r="T19" s="6"/>
      <c r="U19" s="6"/>
      <c r="V19" s="85">
        <f>+V17/SUM(F12:F19)</f>
        <v>0.30041152263374488</v>
      </c>
      <c r="W19" s="6"/>
      <c r="X19" s="6"/>
      <c r="AH19" s="88"/>
    </row>
    <row r="20" spans="2:34" ht="5.0999999999999996" customHeight="1" x14ac:dyDescent="0.25">
      <c r="B20" s="4"/>
      <c r="C20" s="65"/>
      <c r="D20" s="65"/>
      <c r="E20" s="82">
        <f>SUM(E12:E19)</f>
        <v>9630</v>
      </c>
      <c r="F20" s="63"/>
      <c r="G20" s="67"/>
      <c r="H20" s="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AH20" s="88"/>
    </row>
    <row r="21" spans="2:34" ht="12" customHeight="1" x14ac:dyDescent="0.25"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AH21" s="88"/>
    </row>
    <row r="22" spans="2:34" x14ac:dyDescent="0.25">
      <c r="B22" s="260" t="str">
        <f>+'Base de Dados'!C19</f>
        <v>Despesas</v>
      </c>
      <c r="C22" s="260"/>
      <c r="D22" s="64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AH22" s="88"/>
    </row>
    <row r="23" spans="2:34" ht="5.0999999999999996" customHeight="1" x14ac:dyDescent="0.25">
      <c r="B23" s="4"/>
      <c r="C23" s="4"/>
      <c r="D23" s="4"/>
      <c r="E23" s="4"/>
      <c r="F23" s="4"/>
      <c r="G23" s="4"/>
      <c r="H23" s="4"/>
      <c r="J23" s="6"/>
      <c r="K23" s="6"/>
      <c r="L23" s="89"/>
      <c r="M23" s="6"/>
      <c r="N23" s="6"/>
      <c r="O23" s="6"/>
      <c r="P23" s="6"/>
      <c r="Q23" s="6"/>
      <c r="R23" s="6"/>
      <c r="S23" s="89"/>
      <c r="T23" s="6"/>
      <c r="U23" s="6"/>
      <c r="V23" s="6"/>
      <c r="W23" s="6"/>
      <c r="X23" s="6"/>
      <c r="AH23" s="88"/>
    </row>
    <row r="24" spans="2:34" ht="12" customHeight="1" x14ac:dyDescent="0.25">
      <c r="B24" s="10"/>
      <c r="C24" s="70" t="s">
        <v>104</v>
      </c>
      <c r="D24" s="70"/>
      <c r="E24" s="43" t="s">
        <v>110</v>
      </c>
      <c r="F24" s="43" t="s">
        <v>106</v>
      </c>
      <c r="G24" s="43" t="s">
        <v>107</v>
      </c>
      <c r="H24" s="4"/>
      <c r="J24" s="104" t="s">
        <v>112</v>
      </c>
      <c r="K24" s="104"/>
      <c r="L24" s="199"/>
      <c r="M24" s="234" t="s">
        <v>122</v>
      </c>
      <c r="N24" s="234"/>
      <c r="O24" s="234"/>
      <c r="P24" s="234"/>
      <c r="Q24" s="234"/>
      <c r="R24" s="104"/>
      <c r="S24" s="104" t="s">
        <v>123</v>
      </c>
      <c r="T24" s="104"/>
      <c r="U24" s="6"/>
      <c r="V24" s="6"/>
      <c r="W24" s="6"/>
      <c r="X24" s="6"/>
      <c r="AH24" s="88"/>
    </row>
    <row r="25" spans="2:34" x14ac:dyDescent="0.25">
      <c r="B25" s="40">
        <f>+'Base de Dados'!B22</f>
        <v>0</v>
      </c>
      <c r="C25" s="44" t="str">
        <f>+'Base de Dados'!C22</f>
        <v>Casa</v>
      </c>
      <c r="D25" s="44"/>
      <c r="E25" s="124">
        <f>IFERROR(VLOOKUP(C25,Orçamento!$C$23:$P$37,3,0),0)</f>
        <v>750</v>
      </c>
      <c r="F25" s="124">
        <f t="shared" ref="F25:F40" si="3">SUMIF($M$71:$N$371,C25,$P$71:$Q$371)</f>
        <v>200</v>
      </c>
      <c r="G25" s="124">
        <f>+F25-E25</f>
        <v>-550</v>
      </c>
      <c r="H25" s="4"/>
      <c r="J25" s="6" t="s">
        <v>110</v>
      </c>
      <c r="K25" s="30" t="s">
        <v>106</v>
      </c>
      <c r="L25" s="89"/>
      <c r="M25" s="6"/>
      <c r="N25" s="6"/>
      <c r="O25" s="6"/>
      <c r="P25" s="6"/>
      <c r="Q25" s="6"/>
      <c r="R25" s="6"/>
      <c r="S25" s="140" t="str">
        <f>REPT("|",S26*200)</f>
        <v>||||||||||||||||||||||||||||||||||||||||</v>
      </c>
      <c r="T25" s="4"/>
      <c r="U25" s="6"/>
      <c r="V25" s="6"/>
      <c r="W25" s="6"/>
      <c r="X25" s="6"/>
      <c r="AH25" s="88"/>
    </row>
    <row r="26" spans="2:34" x14ac:dyDescent="0.25">
      <c r="B26" s="46">
        <f>+'Base de Dados'!B23</f>
        <v>0</v>
      </c>
      <c r="C26" s="45" t="str">
        <f>+'Base de Dados'!C23</f>
        <v>Transporte</v>
      </c>
      <c r="D26" s="45"/>
      <c r="E26" s="124">
        <f>IFERROR(VLOOKUP(C26,Orçamento!$C$23:$P$37,3,0),0)</f>
        <v>340</v>
      </c>
      <c r="F26" s="124">
        <f t="shared" si="3"/>
        <v>0</v>
      </c>
      <c r="G26" s="124">
        <f t="shared" ref="G26:G40" si="4">+F26-E26</f>
        <v>-340</v>
      </c>
      <c r="H26" s="4"/>
      <c r="J26" s="114">
        <f>SUM(E25:E40)</f>
        <v>3685</v>
      </c>
      <c r="K26" s="143">
        <f>SUM(F25:F40)</f>
        <v>2468</v>
      </c>
      <c r="L26" s="89"/>
      <c r="M26" s="6"/>
      <c r="N26" s="6"/>
      <c r="O26" s="6"/>
      <c r="P26" s="6"/>
      <c r="Q26" s="6"/>
      <c r="R26" s="6"/>
      <c r="S26" s="141">
        <f>+$K$26/$J$3</f>
        <v>0.20312757201646089</v>
      </c>
      <c r="T26" s="4"/>
      <c r="U26" s="91"/>
      <c r="V26" s="91"/>
      <c r="W26" s="91"/>
      <c r="X26" s="6"/>
      <c r="AH26" s="88"/>
    </row>
    <row r="27" spans="2:34" x14ac:dyDescent="0.25">
      <c r="B27" s="46">
        <f>+'Base de Dados'!B24</f>
        <v>0</v>
      </c>
      <c r="C27" s="46" t="str">
        <f>+'Base de Dados'!C24</f>
        <v>Alimentação</v>
      </c>
      <c r="D27" s="46"/>
      <c r="E27" s="121">
        <f>IFERROR(VLOOKUP(C27,Orçamento!$C$23:$P$37,3,0),0)</f>
        <v>220</v>
      </c>
      <c r="F27" s="121">
        <f t="shared" si="3"/>
        <v>715</v>
      </c>
      <c r="G27" s="121">
        <f t="shared" si="4"/>
        <v>495</v>
      </c>
      <c r="H27" s="4"/>
      <c r="J27" s="255" t="str">
        <f>REPT("|",J28*220)</f>
        <v>|||||||||||||||||||||||||||||||||||||||||||||||||||||||||||||||||||||||||||||||||||||||||||||||||||||||||||||||||||||||||||||||||||||||||||||||||||</v>
      </c>
      <c r="K27" s="255"/>
      <c r="L27" s="89"/>
      <c r="M27" s="6"/>
      <c r="N27" s="6"/>
      <c r="O27" s="6"/>
      <c r="P27" s="6"/>
      <c r="Q27" s="6"/>
      <c r="R27" s="6"/>
      <c r="S27" s="92"/>
      <c r="T27" s="4"/>
      <c r="U27" s="6"/>
      <c r="V27" s="6"/>
      <c r="W27" s="6"/>
      <c r="X27" s="6"/>
      <c r="AH27" s="88"/>
    </row>
    <row r="28" spans="2:34" x14ac:dyDescent="0.25">
      <c r="B28" s="46">
        <f>+'Base de Dados'!B25</f>
        <v>0</v>
      </c>
      <c r="C28" s="45" t="str">
        <f>+'Base de Dados'!C25</f>
        <v>Utilidades</v>
      </c>
      <c r="D28" s="45"/>
      <c r="E28" s="124">
        <f>IFERROR(VLOOKUP(C28,Orçamento!$C$23:$P$37,3,0),0)</f>
        <v>140</v>
      </c>
      <c r="F28" s="124">
        <f t="shared" si="3"/>
        <v>0</v>
      </c>
      <c r="G28" s="124">
        <f t="shared" si="4"/>
        <v>-140</v>
      </c>
      <c r="H28" s="4"/>
      <c r="J28" s="142">
        <f>+K26/J26</f>
        <v>0.66974219810040703</v>
      </c>
      <c r="K28" s="96"/>
      <c r="L28" s="89"/>
      <c r="M28" s="6"/>
      <c r="N28" s="6"/>
      <c r="O28" s="6"/>
      <c r="P28" s="6"/>
      <c r="Q28" s="6"/>
      <c r="R28" s="6"/>
      <c r="S28" s="89"/>
      <c r="T28" s="6"/>
      <c r="U28" s="6"/>
      <c r="V28" s="6"/>
      <c r="W28" s="6"/>
      <c r="X28" s="6"/>
      <c r="AH28" s="88"/>
    </row>
    <row r="29" spans="2:34" ht="15" customHeight="1" x14ac:dyDescent="0.25">
      <c r="B29" s="46">
        <f>+'Base de Dados'!B26</f>
        <v>0</v>
      </c>
      <c r="C29" s="45" t="str">
        <f>+'Base de Dados'!C26</f>
        <v>Seguro</v>
      </c>
      <c r="D29" s="45"/>
      <c r="E29" s="124">
        <f>IFERROR(VLOOKUP(C29,Orçamento!$C$23:$P$37,3,0),0)</f>
        <v>280</v>
      </c>
      <c r="F29" s="124">
        <f t="shared" si="3"/>
        <v>0</v>
      </c>
      <c r="G29" s="124">
        <f t="shared" si="4"/>
        <v>-280</v>
      </c>
      <c r="H29" s="4"/>
      <c r="J29" s="239">
        <f>+J26-K26</f>
        <v>1217</v>
      </c>
      <c r="K29" s="239"/>
      <c r="L29" s="89"/>
      <c r="M29" s="6"/>
      <c r="N29" s="6"/>
      <c r="O29" s="6"/>
      <c r="P29" s="6"/>
      <c r="Q29" s="6"/>
      <c r="R29" s="6"/>
      <c r="S29" s="89"/>
      <c r="T29" s="6"/>
      <c r="U29" s="6"/>
      <c r="V29" s="6"/>
      <c r="W29" s="6"/>
      <c r="X29" s="6"/>
      <c r="AH29" s="88"/>
    </row>
    <row r="30" spans="2:34" x14ac:dyDescent="0.25">
      <c r="B30" s="46">
        <f>+'Base de Dados'!B27</f>
        <v>0</v>
      </c>
      <c r="C30" s="46" t="str">
        <f>+'Base de Dados'!C27</f>
        <v>Educação</v>
      </c>
      <c r="D30" s="46"/>
      <c r="E30" s="121">
        <f>IFERROR(VLOOKUP(C30,Orçamento!$C$23:$P$37,3,0),0)</f>
        <v>190</v>
      </c>
      <c r="F30" s="121">
        <f t="shared" si="3"/>
        <v>95</v>
      </c>
      <c r="G30" s="121">
        <f t="shared" si="4"/>
        <v>-95</v>
      </c>
      <c r="H30" s="4"/>
      <c r="J30" s="240"/>
      <c r="K30" s="240"/>
      <c r="L30" s="89"/>
      <c r="M30" s="6"/>
      <c r="N30" s="6"/>
      <c r="O30" s="6"/>
      <c r="P30" s="6"/>
      <c r="Q30" s="6"/>
      <c r="R30" s="6"/>
      <c r="S30" s="89"/>
      <c r="T30" s="6"/>
      <c r="U30" s="6"/>
      <c r="V30" s="6"/>
      <c r="W30" s="6"/>
      <c r="X30" s="6"/>
      <c r="AH30" s="88"/>
    </row>
    <row r="31" spans="2:34" x14ac:dyDescent="0.25">
      <c r="B31" s="46">
        <f>+'Base de Dados'!B28</f>
        <v>0</v>
      </c>
      <c r="C31" s="45" t="str">
        <f>+'Base de Dados'!C28</f>
        <v>Entretenimento</v>
      </c>
      <c r="D31" s="45"/>
      <c r="E31" s="124">
        <f>IFERROR(VLOOKUP(C31,Orçamento!$C$23:$P$37,3,0),0)</f>
        <v>520</v>
      </c>
      <c r="F31" s="124">
        <f t="shared" si="3"/>
        <v>500</v>
      </c>
      <c r="G31" s="124">
        <f t="shared" si="4"/>
        <v>-20</v>
      </c>
      <c r="H31" s="4"/>
      <c r="J31" s="241" t="str">
        <f>_xlfn.CONCAT(N6," ","este mês")</f>
        <v>Abaixo do Orçado este mês</v>
      </c>
      <c r="K31" s="241"/>
      <c r="L31" s="89"/>
      <c r="M31" s="6"/>
      <c r="N31" s="6"/>
      <c r="O31" s="6"/>
      <c r="P31" s="6"/>
      <c r="Q31" s="6"/>
      <c r="R31" s="6"/>
      <c r="S31" s="89"/>
      <c r="T31" s="6"/>
      <c r="U31" s="6"/>
      <c r="V31" s="6"/>
      <c r="W31" s="6"/>
      <c r="X31" s="6"/>
      <c r="AH31" s="88"/>
    </row>
    <row r="32" spans="2:34" x14ac:dyDescent="0.25">
      <c r="B32" s="46">
        <f>+'Base de Dados'!B29</f>
        <v>0</v>
      </c>
      <c r="C32" s="45" t="str">
        <f>+'Base de Dados'!C29</f>
        <v>Roupas</v>
      </c>
      <c r="D32" s="45"/>
      <c r="E32" s="124">
        <f>IFERROR(VLOOKUP(C32,Orçamento!$C$23:$P$37,3,0),0)</f>
        <v>80</v>
      </c>
      <c r="F32" s="124">
        <f t="shared" si="3"/>
        <v>500</v>
      </c>
      <c r="G32" s="124">
        <f t="shared" si="4"/>
        <v>420</v>
      </c>
      <c r="H32" s="4"/>
      <c r="J32" s="84"/>
      <c r="K32" s="6"/>
      <c r="L32" s="89"/>
      <c r="M32" s="6"/>
      <c r="N32" s="6"/>
      <c r="O32" s="6"/>
      <c r="P32" s="6"/>
      <c r="Q32" s="6"/>
      <c r="R32" s="6"/>
      <c r="S32" s="89"/>
      <c r="T32" s="6"/>
      <c r="U32" s="6"/>
      <c r="V32" s="6"/>
      <c r="W32" s="6"/>
      <c r="X32" s="6"/>
      <c r="AH32" s="88"/>
    </row>
    <row r="33" spans="2:34" x14ac:dyDescent="0.25">
      <c r="B33" s="46">
        <f>+'Base de Dados'!B30</f>
        <v>0</v>
      </c>
      <c r="C33" s="46" t="str">
        <f>+'Base de Dados'!C30</f>
        <v>Cuidados Pessoais</v>
      </c>
      <c r="D33" s="46"/>
      <c r="E33" s="121">
        <f>IFERROR(VLOOKUP(C33,Orçamento!$C$23:$P$37,3,0),0)</f>
        <v>180</v>
      </c>
      <c r="F33" s="121">
        <f t="shared" si="3"/>
        <v>0</v>
      </c>
      <c r="G33" s="121">
        <f t="shared" si="4"/>
        <v>-180</v>
      </c>
      <c r="H33" s="4"/>
      <c r="J33" s="6"/>
      <c r="K33" s="6"/>
      <c r="L33" s="6"/>
      <c r="M33" s="94"/>
      <c r="N33" s="6"/>
      <c r="O33" s="6"/>
      <c r="P33" s="6"/>
      <c r="Q33" s="6"/>
      <c r="R33" s="6"/>
      <c r="S33" s="89"/>
      <c r="T33" s="6"/>
      <c r="U33" s="6"/>
      <c r="V33" s="6"/>
      <c r="W33" s="6"/>
      <c r="X33" s="6"/>
      <c r="AH33" s="88"/>
    </row>
    <row r="34" spans="2:34" x14ac:dyDescent="0.25">
      <c r="B34" s="46">
        <f>+'Base de Dados'!B31</f>
        <v>0</v>
      </c>
      <c r="C34" s="45" t="str">
        <f>+'Base de Dados'!C31</f>
        <v>Presentes</v>
      </c>
      <c r="D34" s="45"/>
      <c r="E34" s="124">
        <f>IFERROR(VLOOKUP(C34,Orçamento!$C$23:$P$37,3,0),0)</f>
        <v>70</v>
      </c>
      <c r="F34" s="124">
        <f t="shared" si="3"/>
        <v>48</v>
      </c>
      <c r="G34" s="124">
        <f t="shared" si="4"/>
        <v>-22</v>
      </c>
      <c r="H34" s="4"/>
      <c r="J34" s="93" t="s">
        <v>113</v>
      </c>
      <c r="K34" s="93" t="s">
        <v>114</v>
      </c>
      <c r="L34" s="6"/>
      <c r="M34" s="94"/>
      <c r="N34" s="6"/>
      <c r="O34" s="6"/>
      <c r="P34" s="6"/>
      <c r="Q34" s="6"/>
      <c r="R34" s="6"/>
      <c r="S34" s="89"/>
      <c r="T34" s="6"/>
      <c r="U34" s="6"/>
      <c r="V34" s="6"/>
      <c r="W34" s="6"/>
      <c r="X34" s="6"/>
    </row>
    <row r="35" spans="2:34" x14ac:dyDescent="0.25">
      <c r="B35" s="46">
        <f>+'Base de Dados'!B32</f>
        <v>0</v>
      </c>
      <c r="C35" s="46" t="str">
        <f>+'Base de Dados'!C32</f>
        <v>Doações</v>
      </c>
      <c r="D35" s="46"/>
      <c r="E35" s="121">
        <f>IFERROR(VLOOKUP(C35,Orçamento!$C$23:$P$37,3,0),0)</f>
        <v>280</v>
      </c>
      <c r="F35" s="121">
        <f t="shared" si="3"/>
        <v>20</v>
      </c>
      <c r="G35" s="121">
        <f t="shared" si="4"/>
        <v>-260</v>
      </c>
      <c r="H35" s="4"/>
      <c r="J35" s="144">
        <f>COUNTIF(G25:G40,"&gt;0")</f>
        <v>3</v>
      </c>
      <c r="K35" s="278">
        <f>COUNTIF(G25:G40,"&lt;0")</f>
        <v>11</v>
      </c>
      <c r="L35" s="278"/>
      <c r="M35" s="94"/>
      <c r="N35" s="6"/>
      <c r="O35" s="6"/>
      <c r="P35" s="6"/>
      <c r="Q35" s="6"/>
      <c r="R35" s="6"/>
      <c r="S35" s="89"/>
      <c r="T35" s="6"/>
      <c r="U35" s="6"/>
      <c r="V35" s="6"/>
      <c r="W35" s="6"/>
      <c r="X35" s="6"/>
    </row>
    <row r="36" spans="2:34" x14ac:dyDescent="0.25">
      <c r="B36" s="46">
        <f>+'Base de Dados'!B33</f>
        <v>0</v>
      </c>
      <c r="C36" s="45" t="str">
        <f>+'Base de Dados'!C33</f>
        <v>Lazer</v>
      </c>
      <c r="D36" s="45"/>
      <c r="E36" s="124">
        <f>IFERROR(VLOOKUP(C36,Orçamento!$C$23:$P$37,3,0),0)</f>
        <v>90</v>
      </c>
      <c r="F36" s="124">
        <f t="shared" si="3"/>
        <v>90</v>
      </c>
      <c r="G36" s="124">
        <f t="shared" si="4"/>
        <v>0</v>
      </c>
      <c r="H36" s="4"/>
      <c r="J36" s="90">
        <f>+J35/(SUM($J$35,$K$35))</f>
        <v>0.21428571428571427</v>
      </c>
      <c r="K36" s="90">
        <f>+K35/(SUM($J$35,$K$35))</f>
        <v>0.7857142857142857</v>
      </c>
      <c r="L36" s="89"/>
      <c r="M36" s="6"/>
      <c r="N36" s="6"/>
      <c r="O36" s="6"/>
      <c r="P36" s="6"/>
      <c r="Q36" s="6"/>
      <c r="R36" s="6"/>
      <c r="S36" s="89"/>
      <c r="T36" s="6"/>
      <c r="U36" s="6"/>
      <c r="V36" s="6"/>
      <c r="W36" s="6"/>
      <c r="X36" s="6"/>
    </row>
    <row r="37" spans="2:34" x14ac:dyDescent="0.25">
      <c r="B37" s="46">
        <f>+'Base de Dados'!B34</f>
        <v>0</v>
      </c>
      <c r="C37" s="46" t="str">
        <f>+'Base de Dados'!C34</f>
        <v>Animal de Estimação</v>
      </c>
      <c r="D37" s="46"/>
      <c r="E37" s="121">
        <f>IFERROR(VLOOKUP(C37,Orçamento!$C$23:$P$37,3,0),0)</f>
        <v>150</v>
      </c>
      <c r="F37" s="121">
        <f t="shared" si="3"/>
        <v>300</v>
      </c>
      <c r="G37" s="121">
        <f t="shared" si="4"/>
        <v>150</v>
      </c>
      <c r="H37" s="4"/>
      <c r="J37" s="90">
        <v>1</v>
      </c>
      <c r="K37" s="90">
        <f>100%-K36</f>
        <v>0.2142857142857143</v>
      </c>
      <c r="L37" s="89"/>
      <c r="M37" s="6"/>
      <c r="N37" s="6"/>
      <c r="O37" s="6"/>
      <c r="P37" s="6"/>
      <c r="Q37" s="6"/>
      <c r="R37" s="6"/>
      <c r="S37" s="89"/>
      <c r="T37" s="6"/>
      <c r="U37" s="6"/>
      <c r="V37" s="6"/>
      <c r="W37" s="6"/>
      <c r="X37" s="6"/>
    </row>
    <row r="38" spans="2:34" x14ac:dyDescent="0.25">
      <c r="B38" s="65">
        <f>+'Base de Dados'!B35</f>
        <v>0</v>
      </c>
      <c r="C38" s="45" t="str">
        <f>+'Base de Dados'!C35</f>
        <v>Viagens</v>
      </c>
      <c r="D38" s="45"/>
      <c r="E38" s="124">
        <f>IFERROR(VLOOKUP(C38,Orçamento!$C$23:$P$37,3,0),0)</f>
        <v>300</v>
      </c>
      <c r="F38" s="124">
        <f t="shared" si="3"/>
        <v>0</v>
      </c>
      <c r="G38" s="124">
        <f t="shared" si="4"/>
        <v>-300</v>
      </c>
      <c r="H38" s="4"/>
      <c r="J38" s="6"/>
      <c r="K38" s="6"/>
      <c r="L38" s="89"/>
      <c r="M38" s="6"/>
      <c r="N38" s="6"/>
      <c r="O38" s="6"/>
      <c r="P38" s="6"/>
      <c r="Q38" s="6"/>
      <c r="R38" s="6"/>
      <c r="S38" s="89"/>
      <c r="T38" s="6"/>
      <c r="U38" s="6"/>
      <c r="V38" s="6"/>
      <c r="W38" s="6"/>
      <c r="X38" s="6"/>
    </row>
    <row r="39" spans="2:34" x14ac:dyDescent="0.25">
      <c r="B39" s="65"/>
      <c r="C39" s="45" t="str">
        <f>+'Base de Dados'!C36</f>
        <v>Streaming</v>
      </c>
      <c r="D39" s="45"/>
      <c r="E39" s="124">
        <f>IFERROR(VLOOKUP(C39,Orçamento!$C$23:$P$37,3,0),0)</f>
        <v>95</v>
      </c>
      <c r="F39" s="124">
        <f t="shared" si="3"/>
        <v>0</v>
      </c>
      <c r="G39" s="124">
        <f t="shared" si="4"/>
        <v>-95</v>
      </c>
      <c r="H39" s="4"/>
      <c r="J39" s="6"/>
      <c r="K39" s="6"/>
      <c r="L39" s="89"/>
      <c r="M39" s="6"/>
      <c r="N39" s="6"/>
      <c r="O39" s="6"/>
      <c r="P39" s="6"/>
      <c r="Q39" s="6"/>
      <c r="R39" s="6"/>
      <c r="S39" s="89"/>
      <c r="T39" s="6"/>
      <c r="U39" s="6"/>
      <c r="V39" s="6"/>
      <c r="W39" s="6"/>
      <c r="X39" s="6"/>
    </row>
    <row r="40" spans="2:34" x14ac:dyDescent="0.25">
      <c r="B40" s="65">
        <f>+'Base de Dados'!B36</f>
        <v>0</v>
      </c>
      <c r="C40" s="45" t="str">
        <f>+'Base de Dados'!C37</f>
        <v>Videogame</v>
      </c>
      <c r="D40" s="45"/>
      <c r="E40" s="124">
        <f>IFERROR(VLOOKUP(C40,Orçamento!$C$23:$P$37,3,0),0)</f>
        <v>0</v>
      </c>
      <c r="F40" s="124">
        <f t="shared" si="3"/>
        <v>0</v>
      </c>
      <c r="G40" s="124">
        <f t="shared" si="4"/>
        <v>0</v>
      </c>
      <c r="H40" s="4"/>
      <c r="J40" s="6"/>
      <c r="K40" s="6"/>
      <c r="L40" s="89"/>
      <c r="M40" s="6"/>
      <c r="N40" s="6"/>
      <c r="O40" s="6"/>
      <c r="P40" s="6"/>
      <c r="Q40" s="6"/>
      <c r="R40" s="6"/>
      <c r="S40" s="89"/>
      <c r="T40" s="6"/>
      <c r="U40" s="6"/>
      <c r="V40" s="6"/>
      <c r="W40" s="6"/>
      <c r="X40" s="6"/>
    </row>
    <row r="41" spans="2:34" ht="5.0999999999999996" customHeight="1" x14ac:dyDescent="0.25">
      <c r="B41" s="65"/>
      <c r="C41" s="46"/>
      <c r="D41" s="46"/>
      <c r="E41" s="78">
        <f>SUM(E25:E40)</f>
        <v>3685</v>
      </c>
      <c r="F41" s="66"/>
      <c r="G41" s="68"/>
      <c r="H41" s="4"/>
      <c r="J41" s="6"/>
      <c r="K41" s="6"/>
      <c r="L41" s="89"/>
      <c r="M41" s="6"/>
      <c r="N41" s="6"/>
      <c r="O41" s="6"/>
      <c r="P41" s="6"/>
      <c r="Q41" s="6"/>
      <c r="R41" s="6"/>
      <c r="S41" s="89"/>
      <c r="T41" s="6"/>
      <c r="U41" s="6"/>
      <c r="V41" s="6"/>
      <c r="W41" s="6"/>
      <c r="X41" s="6"/>
    </row>
    <row r="42" spans="2:34" ht="12" customHeight="1" x14ac:dyDescent="0.25"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</row>
    <row r="43" spans="2:34" x14ac:dyDescent="0.25">
      <c r="B43" s="156" t="str">
        <f>+'Base de Dados'!G6</f>
        <v>Dívidas</v>
      </c>
      <c r="C43" s="194"/>
      <c r="D43" s="3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</row>
    <row r="44" spans="2:34" ht="5.0999999999999996" customHeight="1" x14ac:dyDescent="0.25">
      <c r="B44" s="4"/>
      <c r="C44" s="4"/>
      <c r="D44" s="4"/>
      <c r="E44" s="4"/>
      <c r="F44" s="4"/>
      <c r="G44" s="4"/>
      <c r="H44" s="4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4" ht="12" customHeight="1" x14ac:dyDescent="0.25">
      <c r="B45" s="10"/>
      <c r="C45" s="71" t="s">
        <v>104</v>
      </c>
      <c r="D45" s="10"/>
      <c r="E45" s="43" t="s">
        <v>110</v>
      </c>
      <c r="F45" s="43" t="s">
        <v>106</v>
      </c>
      <c r="G45" s="43" t="s">
        <v>107</v>
      </c>
      <c r="H45" s="4"/>
      <c r="J45" s="6" t="s">
        <v>115</v>
      </c>
      <c r="K45" s="6"/>
      <c r="L45" s="6"/>
      <c r="M45" s="6"/>
      <c r="N45" s="6"/>
      <c r="O45" s="6"/>
      <c r="P45" s="254"/>
      <c r="Q45" s="254"/>
      <c r="R45" s="254"/>
      <c r="S45" s="254"/>
      <c r="T45" s="254"/>
      <c r="U45" s="6"/>
      <c r="V45" s="6"/>
      <c r="W45" s="6"/>
      <c r="X45" s="6"/>
    </row>
    <row r="46" spans="2:34" x14ac:dyDescent="0.25">
      <c r="B46" s="40">
        <f>+'Base de Dados'!F8</f>
        <v>0</v>
      </c>
      <c r="C46" s="69" t="str">
        <f>+'Base de Dados'!G9</f>
        <v>Financiamento Carro</v>
      </c>
      <c r="D46" s="69"/>
      <c r="E46" s="120">
        <f>IFERROR(VLOOKUP(C46,Orçamento!$C$44:$P$51,3,0),0)</f>
        <v>720</v>
      </c>
      <c r="F46" s="120">
        <f t="shared" ref="F46:F53" si="5">SUMIF($M$71:$N$371,C46,$P$71:$Q$371)</f>
        <v>0</v>
      </c>
      <c r="G46" s="120">
        <f>+F46-E46</f>
        <v>-720</v>
      </c>
      <c r="H46" s="4"/>
      <c r="J46" s="6" t="s">
        <v>110</v>
      </c>
      <c r="K46" s="30" t="s">
        <v>106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83"/>
      <c r="W46" s="87"/>
      <c r="X46" s="6"/>
    </row>
    <row r="47" spans="2:34" x14ac:dyDescent="0.25">
      <c r="B47" s="46">
        <f>+'Base de Dados'!F9</f>
        <v>0</v>
      </c>
      <c r="C47" s="10" t="str">
        <f>+'Base de Dados'!G10</f>
        <v>Empréstimo Estudantil</v>
      </c>
      <c r="D47" s="10"/>
      <c r="E47" s="121">
        <f>IFERROR(VLOOKUP(C47,Orçamento!$C$44:$P$51,3,0),0)</f>
        <v>330</v>
      </c>
      <c r="F47" s="121">
        <f t="shared" si="5"/>
        <v>500</v>
      </c>
      <c r="G47" s="120">
        <f t="shared" ref="G47:G53" si="6">+F47-E47</f>
        <v>170</v>
      </c>
      <c r="H47" s="4"/>
      <c r="J47" s="114">
        <f>SUM(E46:E53)</f>
        <v>3050</v>
      </c>
      <c r="K47" s="192">
        <f>SUM(F46:F53)</f>
        <v>1700</v>
      </c>
      <c r="L47" s="6"/>
      <c r="M47" s="6"/>
      <c r="N47" s="6"/>
      <c r="O47" s="6"/>
      <c r="P47" s="6"/>
      <c r="Q47" s="6"/>
      <c r="R47" s="6"/>
      <c r="S47" s="6"/>
      <c r="T47" s="6"/>
      <c r="U47" s="6"/>
      <c r="V47" s="253"/>
      <c r="W47" s="253"/>
      <c r="X47" s="6"/>
    </row>
    <row r="48" spans="2:34" x14ac:dyDescent="0.25">
      <c r="B48" s="46">
        <f>+'Base de Dados'!F10</f>
        <v>0</v>
      </c>
      <c r="C48" s="52" t="str">
        <f>+'Base de Dados'!G11</f>
        <v>Cartão de Crédito</v>
      </c>
      <c r="D48" s="52"/>
      <c r="E48" s="120">
        <f>IFERROR(VLOOKUP(C48,Orçamento!$C$44:$P$51,3,0),0)</f>
        <v>450</v>
      </c>
      <c r="F48" s="120">
        <f t="shared" si="5"/>
        <v>900</v>
      </c>
      <c r="G48" s="120">
        <f t="shared" si="6"/>
        <v>450</v>
      </c>
      <c r="H48" s="4"/>
      <c r="J48" s="242" t="str">
        <f>REPT("|",J49*210)</f>
        <v>|||||||||||||||||||||||||||||||||||||||||||||||||||||||||||||||||||||||||||||||||||||||||||||||||||||||||||||||||||||</v>
      </c>
      <c r="K48" s="242"/>
      <c r="L48" s="6"/>
      <c r="M48" s="6"/>
      <c r="N48" s="6"/>
      <c r="O48" s="6"/>
      <c r="P48" s="6"/>
      <c r="Q48" s="6"/>
      <c r="R48" s="6"/>
      <c r="S48" s="6"/>
      <c r="T48" s="6"/>
      <c r="U48" s="6"/>
      <c r="V48" s="85"/>
      <c r="W48" s="6"/>
      <c r="X48" s="6"/>
    </row>
    <row r="49" spans="2:24" x14ac:dyDescent="0.25">
      <c r="B49" s="46">
        <f>+'Base de Dados'!F11</f>
        <v>0</v>
      </c>
      <c r="C49" s="10" t="str">
        <f>+'Base de Dados'!G12</f>
        <v>Financiamento Apto</v>
      </c>
      <c r="D49" s="10"/>
      <c r="E49" s="121">
        <f>IFERROR(VLOOKUP(C49,Orçamento!$C$44:$P$51,3,0),0)</f>
        <v>190</v>
      </c>
      <c r="F49" s="121">
        <f t="shared" si="5"/>
        <v>0</v>
      </c>
      <c r="G49" s="120">
        <f t="shared" si="6"/>
        <v>-190</v>
      </c>
      <c r="H49" s="4"/>
      <c r="J49" s="193">
        <f>+K47/J47</f>
        <v>0.55737704918032782</v>
      </c>
      <c r="K49" s="95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ht="15" customHeight="1" x14ac:dyDescent="0.25">
      <c r="B50" s="46">
        <f>+'Base de Dados'!F12</f>
        <v>0</v>
      </c>
      <c r="C50" s="52" t="str">
        <f>+'Base de Dados'!G13</f>
        <v>Consórcio</v>
      </c>
      <c r="D50" s="52"/>
      <c r="E50" s="120">
        <f>IFERROR(VLOOKUP(C50,Orçamento!$C$44:$P$51,3,0),0)</f>
        <v>290</v>
      </c>
      <c r="F50" s="120">
        <f t="shared" si="5"/>
        <v>300</v>
      </c>
      <c r="G50" s="120">
        <f t="shared" si="6"/>
        <v>10</v>
      </c>
      <c r="H50" s="4"/>
      <c r="J50" s="239">
        <f>+J47-K47</f>
        <v>1350</v>
      </c>
      <c r="K50" s="239"/>
      <c r="L50" s="6"/>
      <c r="M50" s="6"/>
      <c r="N50" s="6"/>
      <c r="O50" s="6"/>
      <c r="P50" s="6"/>
      <c r="Q50" s="6"/>
      <c r="R50" s="6"/>
      <c r="S50" s="6"/>
      <c r="T50" s="6"/>
      <c r="U50" s="6"/>
      <c r="V50" s="83"/>
      <c r="W50" s="6"/>
      <c r="X50" s="6"/>
    </row>
    <row r="51" spans="2:24" ht="15" customHeight="1" x14ac:dyDescent="0.25">
      <c r="B51" s="46">
        <f>+'Base de Dados'!F13</f>
        <v>0</v>
      </c>
      <c r="C51" s="10" t="str">
        <f>+'Base de Dados'!G14</f>
        <v>Empréstimo</v>
      </c>
      <c r="D51" s="10"/>
      <c r="E51" s="121">
        <f>IFERROR(VLOOKUP(C51,Orçamento!$C$44:$P$51,3,0),0)</f>
        <v>370</v>
      </c>
      <c r="F51" s="121">
        <f t="shared" si="5"/>
        <v>0</v>
      </c>
      <c r="G51" s="120">
        <f t="shared" si="6"/>
        <v>-370</v>
      </c>
      <c r="H51" s="4"/>
      <c r="J51" s="240"/>
      <c r="K51" s="240"/>
      <c r="L51" s="6"/>
      <c r="M51" s="6"/>
      <c r="N51" s="6"/>
      <c r="O51" s="6"/>
      <c r="P51" s="6"/>
      <c r="Q51" s="6"/>
      <c r="R51" s="6"/>
      <c r="S51" s="6"/>
      <c r="T51" s="6"/>
      <c r="U51" s="6"/>
      <c r="V51" s="253"/>
      <c r="W51" s="253"/>
      <c r="X51" s="6"/>
    </row>
    <row r="52" spans="2:24" x14ac:dyDescent="0.25">
      <c r="B52" s="65">
        <f>+'Base de Dados'!F14</f>
        <v>0</v>
      </c>
      <c r="C52" s="52" t="str">
        <f>+'Base de Dados'!G15</f>
        <v>Agiota</v>
      </c>
      <c r="D52" s="52"/>
      <c r="E52" s="120">
        <f>IFERROR(VLOOKUP(C52,Orçamento!$C$44:$P$51,3,0),0)</f>
        <v>520</v>
      </c>
      <c r="F52" s="120">
        <f t="shared" si="5"/>
        <v>0</v>
      </c>
      <c r="G52" s="120">
        <f t="shared" si="6"/>
        <v>-520</v>
      </c>
      <c r="H52" s="4"/>
      <c r="J52" s="241" t="str">
        <f>_xlfn.CONCAT(Q6," ","neste mês")</f>
        <v>Abaixo da Meta neste mês</v>
      </c>
      <c r="K52" s="241"/>
      <c r="L52" s="6"/>
      <c r="M52" s="6"/>
      <c r="N52" s="6"/>
      <c r="O52" s="6"/>
      <c r="P52" s="6"/>
      <c r="Q52" s="6"/>
      <c r="R52" s="6"/>
      <c r="S52" s="6"/>
      <c r="T52" s="6"/>
      <c r="U52" s="6"/>
      <c r="V52" s="85"/>
      <c r="W52" s="6"/>
      <c r="X52" s="6"/>
    </row>
    <row r="53" spans="2:24" x14ac:dyDescent="0.25">
      <c r="B53" s="65">
        <f>+'Base de Dados'!F15</f>
        <v>0</v>
      </c>
      <c r="C53" s="52" t="str">
        <f>+'Base de Dados'!G16</f>
        <v>Financiamento Lote</v>
      </c>
      <c r="D53" s="52"/>
      <c r="E53" s="120">
        <f>IFERROR(VLOOKUP(C53,Orçamento!$C$44:$P$51,3,0),0)</f>
        <v>180</v>
      </c>
      <c r="F53" s="120">
        <f t="shared" si="5"/>
        <v>0</v>
      </c>
      <c r="G53" s="120">
        <f t="shared" si="6"/>
        <v>-180</v>
      </c>
      <c r="H53" s="4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ht="5.0999999999999996" customHeight="1" x14ac:dyDescent="0.25">
      <c r="B54" s="10"/>
      <c r="C54" s="10"/>
      <c r="D54" s="10"/>
      <c r="E54" s="79">
        <f>SUM(E46:E53)</f>
        <v>3050</v>
      </c>
      <c r="F54" s="51"/>
      <c r="G54" s="68"/>
      <c r="H54" s="4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x14ac:dyDescent="0.25"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</row>
    <row r="56" spans="2:24" x14ac:dyDescent="0.25">
      <c r="B56" s="162" t="str">
        <f>+'Base de Dados'!G19</f>
        <v>Investimentos</v>
      </c>
      <c r="C56" s="72"/>
      <c r="D56" s="72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</row>
    <row r="57" spans="2:24" ht="5.0999999999999996" customHeight="1" x14ac:dyDescent="0.25">
      <c r="B57" s="4"/>
      <c r="C57" s="4"/>
      <c r="D57" s="4"/>
      <c r="E57" s="4"/>
      <c r="F57" s="4"/>
      <c r="G57" s="4"/>
      <c r="H57" s="4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ht="12" customHeight="1" x14ac:dyDescent="0.25">
      <c r="B58" s="10"/>
      <c r="C58" s="71" t="s">
        <v>104</v>
      </c>
      <c r="D58" s="10"/>
      <c r="E58" s="43" t="s">
        <v>105</v>
      </c>
      <c r="F58" s="43" t="s">
        <v>106</v>
      </c>
      <c r="G58" s="43" t="s">
        <v>107</v>
      </c>
      <c r="H58" s="4"/>
      <c r="J58" s="6" t="s">
        <v>116</v>
      </c>
      <c r="K58" s="6"/>
      <c r="L58" s="6"/>
      <c r="M58" s="6"/>
      <c r="N58" s="6"/>
      <c r="O58" s="6"/>
      <c r="P58" s="241"/>
      <c r="Q58" s="241"/>
      <c r="R58" s="241"/>
      <c r="S58" s="241"/>
      <c r="T58" s="241"/>
      <c r="U58" s="6"/>
      <c r="V58" s="6"/>
      <c r="W58" s="6"/>
      <c r="X58" s="6"/>
    </row>
    <row r="59" spans="2:24" x14ac:dyDescent="0.25">
      <c r="B59" s="40">
        <f>+'Base de Dados'!F21</f>
        <v>0</v>
      </c>
      <c r="C59" s="69" t="str">
        <f>+'Base de Dados'!G22</f>
        <v>Reserva de Emergência</v>
      </c>
      <c r="D59" s="69"/>
      <c r="E59" s="120">
        <f>IFERROR(VLOOKUP(C59,Orçamento!$C$58:$P$65,3,0),0)</f>
        <v>350</v>
      </c>
      <c r="F59" s="120">
        <f t="shared" ref="F59:F66" si="7">SUMIF($M$71:$N$371,C59,$P$71:$Q$371)</f>
        <v>0</v>
      </c>
      <c r="G59" s="120">
        <f>+F59-E59</f>
        <v>-350</v>
      </c>
      <c r="H59" s="4"/>
      <c r="J59" s="6" t="s">
        <v>105</v>
      </c>
      <c r="K59" s="30" t="s">
        <v>106</v>
      </c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x14ac:dyDescent="0.25">
      <c r="B60" s="46">
        <f>+'Base de Dados'!F22</f>
        <v>0</v>
      </c>
      <c r="C60" s="10" t="str">
        <f>+'Base de Dados'!G23</f>
        <v>Previdência</v>
      </c>
      <c r="D60" s="10"/>
      <c r="E60" s="121">
        <f>IFERROR(VLOOKUP(C60,Orçamento!$C$58:$P$65,3,0),0)</f>
        <v>230</v>
      </c>
      <c r="F60" s="121">
        <f t="shared" si="7"/>
        <v>0</v>
      </c>
      <c r="G60" s="120">
        <f t="shared" ref="G60:G66" si="8">+F60-E60</f>
        <v>-230</v>
      </c>
      <c r="H60" s="4"/>
      <c r="J60" s="114">
        <f>SUM(E59:E66)</f>
        <v>2650</v>
      </c>
      <c r="K60" s="197">
        <f>SUM(F59:F66)</f>
        <v>640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x14ac:dyDescent="0.25">
      <c r="B61" s="46">
        <f>+'Base de Dados'!F23</f>
        <v>0</v>
      </c>
      <c r="C61" s="52" t="str">
        <f>+'Base de Dados'!G24</f>
        <v>Ações</v>
      </c>
      <c r="D61" s="52"/>
      <c r="E61" s="120">
        <f>IFERROR(VLOOKUP(C61,Orçamento!$C$58:$P$65,3,0),0)</f>
        <v>220</v>
      </c>
      <c r="F61" s="120">
        <f t="shared" si="7"/>
        <v>0</v>
      </c>
      <c r="G61" s="120">
        <f t="shared" si="8"/>
        <v>-220</v>
      </c>
      <c r="H61" s="4"/>
      <c r="J61" s="238" t="str">
        <f>REPT("|",J62*220)</f>
        <v>|||||||||||||||||||||||||||||||||||||||||||||||||||||</v>
      </c>
      <c r="K61" s="238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x14ac:dyDescent="0.25">
      <c r="B62" s="46">
        <f>+'Base de Dados'!F24</f>
        <v>0</v>
      </c>
      <c r="C62" s="10" t="str">
        <f>+'Base de Dados'!G25</f>
        <v>Fundos Imobiliários</v>
      </c>
      <c r="D62" s="10"/>
      <c r="E62" s="121">
        <f>IFERROR(VLOOKUP(C62,Orçamento!$C$58:$P$65,3,0),0)</f>
        <v>390</v>
      </c>
      <c r="F62" s="121">
        <f t="shared" si="7"/>
        <v>0</v>
      </c>
      <c r="G62" s="120">
        <f t="shared" si="8"/>
        <v>-390</v>
      </c>
      <c r="H62" s="4"/>
      <c r="J62" s="198">
        <f>+K60/J60</f>
        <v>0.24150943396226415</v>
      </c>
      <c r="K62" s="9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2:24" x14ac:dyDescent="0.25">
      <c r="B63" s="46">
        <f>+'Base de Dados'!F25</f>
        <v>0</v>
      </c>
      <c r="C63" s="52" t="str">
        <f>+'Base de Dados'!G26</f>
        <v>Renda Fixa</v>
      </c>
      <c r="D63" s="52"/>
      <c r="E63" s="120">
        <f>IFERROR(VLOOKUP(C63,Orçamento!$C$58:$P$65,3,0),0)</f>
        <v>290</v>
      </c>
      <c r="F63" s="120">
        <f t="shared" si="7"/>
        <v>100</v>
      </c>
      <c r="G63" s="120">
        <f t="shared" si="8"/>
        <v>-190</v>
      </c>
      <c r="H63" s="4"/>
      <c r="J63" s="239">
        <f>+J60-K60</f>
        <v>2010</v>
      </c>
      <c r="K63" s="239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2:24" x14ac:dyDescent="0.25">
      <c r="B64" s="46">
        <f>+'Base de Dados'!F26</f>
        <v>0</v>
      </c>
      <c r="C64" s="10" t="str">
        <f>+'Base de Dados'!G27</f>
        <v>CDB Bradesco</v>
      </c>
      <c r="D64" s="10"/>
      <c r="E64" s="121">
        <f>IFERROR(VLOOKUP(C64,Orçamento!$C$58:$P$65,3,0),0)</f>
        <v>250</v>
      </c>
      <c r="F64" s="121">
        <f t="shared" si="7"/>
        <v>440</v>
      </c>
      <c r="G64" s="120">
        <f t="shared" si="8"/>
        <v>190</v>
      </c>
      <c r="H64" s="4"/>
      <c r="J64" s="240"/>
      <c r="K64" s="240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2:57" x14ac:dyDescent="0.25">
      <c r="B65" s="65">
        <f>+'Base de Dados'!F27</f>
        <v>0</v>
      </c>
      <c r="C65" s="52" t="str">
        <f>+'Base de Dados'!G28</f>
        <v>CDB Itaú</v>
      </c>
      <c r="D65" s="52"/>
      <c r="E65" s="120">
        <f>IFERROR(VLOOKUP(C65,Orçamento!$C$58:$P$65,3,0),0)</f>
        <v>530</v>
      </c>
      <c r="F65" s="120">
        <f t="shared" si="7"/>
        <v>0</v>
      </c>
      <c r="G65" s="120">
        <f t="shared" si="8"/>
        <v>-530</v>
      </c>
      <c r="H65" s="4"/>
      <c r="J65" s="241" t="str">
        <f>_xlfn.CONCAT(T6," ","neste mês")</f>
        <v>Abaixo da Meta neste mês</v>
      </c>
      <c r="K65" s="241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2:57" x14ac:dyDescent="0.25">
      <c r="B66" s="65">
        <f>+'Base de Dados'!F28</f>
        <v>0</v>
      </c>
      <c r="C66" s="52" t="str">
        <f>+'Base de Dados'!G29</f>
        <v>Imóveis</v>
      </c>
      <c r="D66" s="52"/>
      <c r="E66" s="120">
        <f>IFERROR(VLOOKUP(C66,Orçamento!$C$58:$P$65,3,0),0)</f>
        <v>390</v>
      </c>
      <c r="F66" s="120">
        <f t="shared" si="7"/>
        <v>100</v>
      </c>
      <c r="G66" s="120">
        <f t="shared" si="8"/>
        <v>-290</v>
      </c>
      <c r="H66" s="4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2:57" ht="5.0999999999999996" customHeight="1" x14ac:dyDescent="0.25">
      <c r="B67" s="10"/>
      <c r="C67" s="10"/>
      <c r="D67" s="10"/>
      <c r="E67" s="79">
        <f>SUM(E59:E66)</f>
        <v>2650</v>
      </c>
      <c r="F67" s="79">
        <f>SUM(F59:F66)</f>
        <v>640</v>
      </c>
      <c r="G67" s="68"/>
      <c r="H67" s="4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2:57" x14ac:dyDescent="0.25">
      <c r="E68" s="80"/>
    </row>
    <row r="69" spans="2:57" x14ac:dyDescent="0.25">
      <c r="B69" s="4"/>
      <c r="C69" s="252" t="s">
        <v>117</v>
      </c>
      <c r="D69" s="252"/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  <c r="X69" s="4"/>
    </row>
    <row r="70" spans="2:57" x14ac:dyDescent="0.25">
      <c r="B70" s="4"/>
      <c r="C70" s="125" t="s">
        <v>118</v>
      </c>
      <c r="D70" s="125"/>
      <c r="E70" s="237" t="s">
        <v>119</v>
      </c>
      <c r="F70" s="237"/>
      <c r="G70" s="237"/>
      <c r="H70" s="237"/>
      <c r="I70" s="125"/>
      <c r="J70" s="237" t="s">
        <v>80</v>
      </c>
      <c r="K70" s="237"/>
      <c r="L70" s="125"/>
      <c r="M70" s="237" t="s">
        <v>104</v>
      </c>
      <c r="N70" s="237"/>
      <c r="O70" s="125"/>
      <c r="P70" s="237" t="s">
        <v>120</v>
      </c>
      <c r="Q70" s="237"/>
      <c r="R70" s="125"/>
      <c r="S70" s="237" t="s">
        <v>121</v>
      </c>
      <c r="T70" s="237"/>
      <c r="U70" s="237"/>
      <c r="V70" s="237"/>
      <c r="W70" s="237"/>
      <c r="X70" s="4"/>
      <c r="AX70" s="101" t="s">
        <v>7</v>
      </c>
      <c r="AY70" s="101"/>
      <c r="AZ70" s="101"/>
      <c r="BA70" s="101"/>
      <c r="BB70" s="101"/>
      <c r="BC70" s="101" t="str">
        <f>+'Base de Dados'!C19</f>
        <v>Despesas</v>
      </c>
      <c r="BD70" s="101" t="str">
        <f>+'Base de Dados'!G6</f>
        <v>Dívidas</v>
      </c>
      <c r="BE70" s="101" t="str">
        <f>+'Base de Dados'!G19</f>
        <v>Investimentos</v>
      </c>
    </row>
    <row r="71" spans="2:57" ht="14.4" thickBot="1" x14ac:dyDescent="0.3">
      <c r="B71" s="4"/>
      <c r="C71" s="128">
        <v>45358</v>
      </c>
      <c r="D71" s="127"/>
      <c r="E71" s="251"/>
      <c r="F71" s="251"/>
      <c r="G71" s="251"/>
      <c r="H71" s="251"/>
      <c r="I71" s="127"/>
      <c r="J71" s="251" t="s">
        <v>15</v>
      </c>
      <c r="K71" s="251"/>
      <c r="L71" s="127"/>
      <c r="M71" s="251" t="s">
        <v>8</v>
      </c>
      <c r="N71" s="251"/>
      <c r="O71" s="126"/>
      <c r="P71" s="249">
        <v>5000</v>
      </c>
      <c r="Q71" s="249"/>
      <c r="R71" s="126"/>
      <c r="S71" s="248"/>
      <c r="T71" s="248"/>
      <c r="U71" s="248"/>
      <c r="V71" s="248"/>
      <c r="W71" s="248"/>
      <c r="X71" s="7"/>
      <c r="AX71" s="105">
        <v>45352</v>
      </c>
      <c r="AZ71" s="105">
        <f>+C71</f>
        <v>45358</v>
      </c>
      <c r="BA71" s="1" t="str">
        <f>+J71</f>
        <v>Receitas</v>
      </c>
      <c r="BB71" s="106">
        <f>+P71</f>
        <v>5000</v>
      </c>
      <c r="BC71" s="1">
        <f>SUMIFS($BB$71:$BB$371,$AZ$71:$AZ$371,$AX71,$BA$71:$BA$371,"Despesas")</f>
        <v>0</v>
      </c>
      <c r="BD71" s="1">
        <f>SUMIFS($BB$71:$BB$371,$AZ$71:$AZ$371,$AX71,$BA$71:$BA$371,"Dívidas")</f>
        <v>0</v>
      </c>
      <c r="BE71" s="1">
        <f>SUMIFS($BB$71:$BB$371,$AZ$71:$AZ$371,$AX71,$BA$71:$BA$371,"Investimentos")</f>
        <v>0</v>
      </c>
    </row>
    <row r="72" spans="2:57" ht="14.4" thickBot="1" x14ac:dyDescent="0.3">
      <c r="B72" s="4"/>
      <c r="C72" s="128">
        <v>45359</v>
      </c>
      <c r="D72" s="132"/>
      <c r="E72" s="235"/>
      <c r="F72" s="250"/>
      <c r="G72" s="250"/>
      <c r="H72" s="236"/>
      <c r="I72" s="130"/>
      <c r="J72" s="235" t="s">
        <v>15</v>
      </c>
      <c r="K72" s="236"/>
      <c r="L72" s="130"/>
      <c r="M72" s="235" t="s">
        <v>9</v>
      </c>
      <c r="N72" s="236"/>
      <c r="O72" s="129"/>
      <c r="P72" s="246">
        <v>3500</v>
      </c>
      <c r="Q72" s="247"/>
      <c r="R72" s="129"/>
      <c r="S72" s="243"/>
      <c r="T72" s="244"/>
      <c r="U72" s="244"/>
      <c r="V72" s="244"/>
      <c r="W72" s="245"/>
      <c r="X72" s="7"/>
      <c r="AX72" s="105">
        <v>45353</v>
      </c>
      <c r="AZ72" s="105">
        <f t="shared" ref="AZ72:AZ135" si="9">+C72</f>
        <v>45359</v>
      </c>
      <c r="BA72" s="1" t="str">
        <f t="shared" ref="BA72:BA135" si="10">+J72</f>
        <v>Receitas</v>
      </c>
      <c r="BB72" s="106">
        <f t="shared" ref="BB72:BB135" si="11">+P72</f>
        <v>3500</v>
      </c>
      <c r="BC72" s="1">
        <f t="shared" ref="BC72:BC135" si="12">SUMIFS($BB$71:$BB$371,$AZ$71:$AZ$371,$AX72,$BA$71:$BA$371,"Despesas")</f>
        <v>0</v>
      </c>
      <c r="BD72" s="1">
        <f t="shared" ref="BD72:BD135" si="13">SUMIFS($BB$71:$BB$371,$AZ$71:$AZ$371,$AX72,$BA$71:$BA$371,"Dívidas")</f>
        <v>0</v>
      </c>
      <c r="BE72" s="1">
        <f t="shared" ref="BE72:BE135" si="14">SUMIFS($BB$71:$BB$371,$AZ$71:$AZ$371,$AX72,$BA$71:$BA$371,"Investimentos")</f>
        <v>0</v>
      </c>
    </row>
    <row r="73" spans="2:57" ht="14.4" thickBot="1" x14ac:dyDescent="0.3">
      <c r="B73" s="4"/>
      <c r="C73" s="128">
        <v>45360</v>
      </c>
      <c r="D73" s="132"/>
      <c r="E73" s="235"/>
      <c r="F73" s="250"/>
      <c r="G73" s="250"/>
      <c r="H73" s="236"/>
      <c r="I73" s="130"/>
      <c r="J73" s="235" t="s">
        <v>79</v>
      </c>
      <c r="K73" s="236"/>
      <c r="L73" s="130"/>
      <c r="M73" s="235" t="s">
        <v>20</v>
      </c>
      <c r="N73" s="236"/>
      <c r="O73" s="129"/>
      <c r="P73" s="246">
        <v>200</v>
      </c>
      <c r="Q73" s="247"/>
      <c r="R73" s="129"/>
      <c r="S73" s="243"/>
      <c r="T73" s="244"/>
      <c r="U73" s="244"/>
      <c r="V73" s="244"/>
      <c r="W73" s="245"/>
      <c r="X73" s="7"/>
      <c r="AX73" s="105">
        <v>45354</v>
      </c>
      <c r="AZ73" s="105">
        <f t="shared" si="9"/>
        <v>45360</v>
      </c>
      <c r="BA73" s="1" t="str">
        <f t="shared" si="10"/>
        <v>Despesas</v>
      </c>
      <c r="BB73" s="106">
        <f t="shared" si="11"/>
        <v>200</v>
      </c>
      <c r="BC73" s="1">
        <f t="shared" si="12"/>
        <v>0</v>
      </c>
      <c r="BD73" s="1">
        <f t="shared" si="13"/>
        <v>0</v>
      </c>
      <c r="BE73" s="1">
        <f t="shared" si="14"/>
        <v>0</v>
      </c>
    </row>
    <row r="74" spans="2:57" ht="14.4" thickBot="1" x14ac:dyDescent="0.3">
      <c r="B74" s="4"/>
      <c r="C74" s="128">
        <v>45361</v>
      </c>
      <c r="D74" s="132"/>
      <c r="E74" s="235"/>
      <c r="F74" s="250"/>
      <c r="G74" s="250"/>
      <c r="H74" s="236"/>
      <c r="I74" s="130"/>
      <c r="J74" s="235" t="s">
        <v>34</v>
      </c>
      <c r="K74" s="236"/>
      <c r="L74" s="130"/>
      <c r="M74" s="235" t="s">
        <v>32</v>
      </c>
      <c r="N74" s="236"/>
      <c r="O74" s="129"/>
      <c r="P74" s="246">
        <v>500</v>
      </c>
      <c r="Q74" s="247"/>
      <c r="R74" s="129"/>
      <c r="S74" s="243"/>
      <c r="T74" s="244"/>
      <c r="U74" s="244"/>
      <c r="V74" s="244"/>
      <c r="W74" s="245"/>
      <c r="X74" s="7"/>
      <c r="AX74" s="105">
        <v>45355</v>
      </c>
      <c r="AZ74" s="105">
        <f t="shared" si="9"/>
        <v>45361</v>
      </c>
      <c r="BA74" s="1" t="str">
        <f t="shared" si="10"/>
        <v>Dívidas</v>
      </c>
      <c r="BB74" s="106">
        <f t="shared" si="11"/>
        <v>500</v>
      </c>
      <c r="BC74" s="1">
        <f t="shared" si="12"/>
        <v>0</v>
      </c>
      <c r="BD74" s="1">
        <f t="shared" si="13"/>
        <v>0</v>
      </c>
      <c r="BE74" s="1">
        <f t="shared" si="14"/>
        <v>0</v>
      </c>
    </row>
    <row r="75" spans="2:57" ht="14.4" thickBot="1" x14ac:dyDescent="0.3">
      <c r="B75" s="4"/>
      <c r="C75" s="128">
        <v>45362</v>
      </c>
      <c r="D75" s="132"/>
      <c r="E75" s="235"/>
      <c r="F75" s="250"/>
      <c r="G75" s="250"/>
      <c r="H75" s="236"/>
      <c r="I75" s="130"/>
      <c r="J75" s="235" t="s">
        <v>40</v>
      </c>
      <c r="K75" s="236"/>
      <c r="L75" s="130"/>
      <c r="M75" s="235" t="s">
        <v>43</v>
      </c>
      <c r="N75" s="236"/>
      <c r="O75" s="129"/>
      <c r="P75" s="246"/>
      <c r="Q75" s="247"/>
      <c r="R75" s="129"/>
      <c r="S75" s="243"/>
      <c r="T75" s="244"/>
      <c r="U75" s="244"/>
      <c r="V75" s="244"/>
      <c r="W75" s="245"/>
      <c r="X75" s="7"/>
      <c r="AX75" s="105">
        <v>45356</v>
      </c>
      <c r="AZ75" s="105">
        <f t="shared" si="9"/>
        <v>45362</v>
      </c>
      <c r="BA75" s="1" t="str">
        <f t="shared" si="10"/>
        <v>Investimentos</v>
      </c>
      <c r="BB75" s="106">
        <f t="shared" si="11"/>
        <v>0</v>
      </c>
      <c r="BC75" s="1">
        <f t="shared" si="12"/>
        <v>0</v>
      </c>
      <c r="BD75" s="1">
        <f t="shared" si="13"/>
        <v>0</v>
      </c>
      <c r="BE75" s="1">
        <f t="shared" si="14"/>
        <v>0</v>
      </c>
    </row>
    <row r="76" spans="2:57" ht="14.4" thickBot="1" x14ac:dyDescent="0.3">
      <c r="B76" s="4"/>
      <c r="C76" s="128">
        <v>45363</v>
      </c>
      <c r="D76" s="132"/>
      <c r="E76" s="235"/>
      <c r="F76" s="250"/>
      <c r="G76" s="250"/>
      <c r="H76" s="236"/>
      <c r="I76" s="130"/>
      <c r="J76" s="235" t="s">
        <v>15</v>
      </c>
      <c r="K76" s="236"/>
      <c r="L76" s="130"/>
      <c r="M76" s="235" t="s">
        <v>10</v>
      </c>
      <c r="N76" s="236"/>
      <c r="O76" s="129"/>
      <c r="P76" s="246">
        <v>50</v>
      </c>
      <c r="Q76" s="247"/>
      <c r="R76" s="129"/>
      <c r="S76" s="243"/>
      <c r="T76" s="244"/>
      <c r="U76" s="244"/>
      <c r="V76" s="244"/>
      <c r="W76" s="245"/>
      <c r="X76" s="7"/>
      <c r="AX76" s="105">
        <v>45357</v>
      </c>
      <c r="AZ76" s="105">
        <f t="shared" si="9"/>
        <v>45363</v>
      </c>
      <c r="BA76" s="1" t="str">
        <f t="shared" si="10"/>
        <v>Receitas</v>
      </c>
      <c r="BB76" s="106">
        <f t="shared" si="11"/>
        <v>50</v>
      </c>
      <c r="BC76" s="1">
        <f t="shared" si="12"/>
        <v>0</v>
      </c>
      <c r="BD76" s="1">
        <f t="shared" si="13"/>
        <v>0</v>
      </c>
      <c r="BE76" s="1">
        <f t="shared" si="14"/>
        <v>0</v>
      </c>
    </row>
    <row r="77" spans="2:57" ht="14.4" thickBot="1" x14ac:dyDescent="0.3">
      <c r="B77" s="4"/>
      <c r="C77" s="128">
        <v>45364</v>
      </c>
      <c r="D77" s="132"/>
      <c r="E77" s="235"/>
      <c r="F77" s="250"/>
      <c r="G77" s="250"/>
      <c r="H77" s="236"/>
      <c r="I77" s="130"/>
      <c r="J77" s="235" t="s">
        <v>79</v>
      </c>
      <c r="K77" s="236"/>
      <c r="L77" s="130"/>
      <c r="M77" s="235" t="s">
        <v>21</v>
      </c>
      <c r="N77" s="236"/>
      <c r="O77" s="129"/>
      <c r="P77" s="246">
        <v>30</v>
      </c>
      <c r="Q77" s="247"/>
      <c r="R77" s="129"/>
      <c r="S77" s="243"/>
      <c r="T77" s="244"/>
      <c r="U77" s="244"/>
      <c r="V77" s="244"/>
      <c r="W77" s="245"/>
      <c r="X77" s="7"/>
      <c r="AX77" s="105">
        <v>45358</v>
      </c>
      <c r="AZ77" s="105">
        <f t="shared" si="9"/>
        <v>45364</v>
      </c>
      <c r="BA77" s="1" t="str">
        <f t="shared" si="10"/>
        <v>Despesas</v>
      </c>
      <c r="BB77" s="106">
        <f t="shared" si="11"/>
        <v>30</v>
      </c>
      <c r="BC77" s="1">
        <f t="shared" si="12"/>
        <v>0</v>
      </c>
      <c r="BD77" s="1">
        <f t="shared" si="13"/>
        <v>0</v>
      </c>
      <c r="BE77" s="1">
        <f t="shared" si="14"/>
        <v>0</v>
      </c>
    </row>
    <row r="78" spans="2:57" ht="14.4" thickBot="1" x14ac:dyDescent="0.3">
      <c r="B78" s="4"/>
      <c r="C78" s="128">
        <v>45365</v>
      </c>
      <c r="D78" s="132"/>
      <c r="E78" s="235"/>
      <c r="F78" s="250"/>
      <c r="G78" s="250"/>
      <c r="H78" s="236"/>
      <c r="I78" s="130"/>
      <c r="J78" s="235" t="s">
        <v>40</v>
      </c>
      <c r="K78" s="236"/>
      <c r="L78" s="130"/>
      <c r="M78" s="235" t="s">
        <v>46</v>
      </c>
      <c r="N78" s="236"/>
      <c r="O78" s="129"/>
      <c r="P78" s="246">
        <v>100</v>
      </c>
      <c r="Q78" s="247"/>
      <c r="R78" s="129"/>
      <c r="S78" s="243"/>
      <c r="T78" s="244"/>
      <c r="U78" s="244"/>
      <c r="V78" s="244"/>
      <c r="W78" s="245"/>
      <c r="X78" s="7"/>
      <c r="AX78" s="105">
        <v>45359</v>
      </c>
      <c r="AZ78" s="105">
        <f t="shared" si="9"/>
        <v>45365</v>
      </c>
      <c r="BA78" s="1" t="str">
        <f t="shared" si="10"/>
        <v>Investimentos</v>
      </c>
      <c r="BB78" s="106">
        <f t="shared" si="11"/>
        <v>100</v>
      </c>
      <c r="BC78" s="1">
        <f t="shared" si="12"/>
        <v>0</v>
      </c>
      <c r="BD78" s="1">
        <f t="shared" si="13"/>
        <v>0</v>
      </c>
      <c r="BE78" s="1">
        <f t="shared" si="14"/>
        <v>0</v>
      </c>
    </row>
    <row r="79" spans="2:57" ht="14.4" thickBot="1" x14ac:dyDescent="0.3">
      <c r="B79" s="4"/>
      <c r="C79" s="128">
        <v>45366</v>
      </c>
      <c r="D79" s="132"/>
      <c r="E79" s="235"/>
      <c r="F79" s="250"/>
      <c r="G79" s="250"/>
      <c r="H79" s="236"/>
      <c r="I79" s="130"/>
      <c r="J79" s="235" t="s">
        <v>40</v>
      </c>
      <c r="K79" s="236"/>
      <c r="L79" s="130"/>
      <c r="M79" s="235" t="s">
        <v>74</v>
      </c>
      <c r="N79" s="236"/>
      <c r="O79" s="129"/>
      <c r="P79" s="246">
        <v>100</v>
      </c>
      <c r="Q79" s="247"/>
      <c r="R79" s="129"/>
      <c r="S79" s="243"/>
      <c r="T79" s="244"/>
      <c r="U79" s="244"/>
      <c r="V79" s="244"/>
      <c r="W79" s="245"/>
      <c r="X79" s="7"/>
      <c r="AX79" s="105">
        <v>45360</v>
      </c>
      <c r="AZ79" s="105">
        <f t="shared" si="9"/>
        <v>45366</v>
      </c>
      <c r="BA79" s="1" t="str">
        <f t="shared" si="10"/>
        <v>Investimentos</v>
      </c>
      <c r="BB79" s="106">
        <f t="shared" si="11"/>
        <v>100</v>
      </c>
      <c r="BC79" s="1">
        <f t="shared" si="12"/>
        <v>200</v>
      </c>
      <c r="BD79" s="1">
        <f t="shared" si="13"/>
        <v>0</v>
      </c>
      <c r="BE79" s="1">
        <f t="shared" si="14"/>
        <v>0</v>
      </c>
    </row>
    <row r="80" spans="2:57" ht="14.4" thickBot="1" x14ac:dyDescent="0.3">
      <c r="B80" s="4"/>
      <c r="C80" s="128">
        <v>45367</v>
      </c>
      <c r="D80" s="132"/>
      <c r="E80" s="235"/>
      <c r="F80" s="250"/>
      <c r="G80" s="250"/>
      <c r="H80" s="236"/>
      <c r="I80" s="130"/>
      <c r="J80" s="235" t="s">
        <v>15</v>
      </c>
      <c r="K80" s="236"/>
      <c r="L80" s="130"/>
      <c r="M80" s="235" t="s">
        <v>10</v>
      </c>
      <c r="N80" s="236"/>
      <c r="O80" s="129"/>
      <c r="P80" s="246">
        <v>200</v>
      </c>
      <c r="Q80" s="247"/>
      <c r="R80" s="129"/>
      <c r="S80" s="243"/>
      <c r="T80" s="244"/>
      <c r="U80" s="244"/>
      <c r="V80" s="244"/>
      <c r="W80" s="245"/>
      <c r="X80" s="7"/>
      <c r="AX80" s="105">
        <v>45361</v>
      </c>
      <c r="AZ80" s="105">
        <f t="shared" si="9"/>
        <v>45367</v>
      </c>
      <c r="BA80" s="1" t="str">
        <f t="shared" si="10"/>
        <v>Receitas</v>
      </c>
      <c r="BB80" s="106">
        <f t="shared" si="11"/>
        <v>200</v>
      </c>
      <c r="BC80" s="1">
        <f t="shared" si="12"/>
        <v>0</v>
      </c>
      <c r="BD80" s="1">
        <f t="shared" si="13"/>
        <v>500</v>
      </c>
      <c r="BE80" s="1">
        <f t="shared" si="14"/>
        <v>0</v>
      </c>
    </row>
    <row r="81" spans="2:57" ht="14.4" thickBot="1" x14ac:dyDescent="0.3">
      <c r="B81" s="4"/>
      <c r="C81" s="128">
        <v>45368</v>
      </c>
      <c r="D81" s="132"/>
      <c r="E81" s="235"/>
      <c r="F81" s="250"/>
      <c r="G81" s="250"/>
      <c r="H81" s="236"/>
      <c r="I81" s="130"/>
      <c r="J81" s="235" t="s">
        <v>79</v>
      </c>
      <c r="K81" s="236"/>
      <c r="L81" s="130"/>
      <c r="M81" s="235" t="s">
        <v>25</v>
      </c>
      <c r="N81" s="236"/>
      <c r="O81" s="129"/>
      <c r="P81" s="246">
        <v>500</v>
      </c>
      <c r="Q81" s="247"/>
      <c r="R81" s="129"/>
      <c r="S81" s="243"/>
      <c r="T81" s="244"/>
      <c r="U81" s="244"/>
      <c r="V81" s="244"/>
      <c r="W81" s="245"/>
      <c r="X81" s="7"/>
      <c r="AX81" s="105">
        <v>45362</v>
      </c>
      <c r="AZ81" s="105">
        <f t="shared" si="9"/>
        <v>45368</v>
      </c>
      <c r="BA81" s="1" t="str">
        <f t="shared" si="10"/>
        <v>Despesas</v>
      </c>
      <c r="BB81" s="106">
        <f t="shared" si="11"/>
        <v>500</v>
      </c>
      <c r="BC81" s="1">
        <f t="shared" si="12"/>
        <v>0</v>
      </c>
      <c r="BD81" s="1">
        <f t="shared" si="13"/>
        <v>0</v>
      </c>
      <c r="BE81" s="1">
        <f t="shared" si="14"/>
        <v>0</v>
      </c>
    </row>
    <row r="82" spans="2:57" ht="14.4" thickBot="1" x14ac:dyDescent="0.3">
      <c r="B82" s="4"/>
      <c r="C82" s="128">
        <v>45369</v>
      </c>
      <c r="D82" s="132"/>
      <c r="E82" s="235"/>
      <c r="F82" s="250"/>
      <c r="G82" s="250"/>
      <c r="H82" s="236"/>
      <c r="I82" s="130"/>
      <c r="J82" s="235" t="s">
        <v>79</v>
      </c>
      <c r="K82" s="236"/>
      <c r="L82" s="130"/>
      <c r="M82" s="235" t="s">
        <v>26</v>
      </c>
      <c r="N82" s="236"/>
      <c r="O82" s="129"/>
      <c r="P82" s="246">
        <v>500</v>
      </c>
      <c r="Q82" s="247"/>
      <c r="R82" s="129"/>
      <c r="S82" s="243"/>
      <c r="T82" s="244"/>
      <c r="U82" s="244"/>
      <c r="V82" s="244"/>
      <c r="W82" s="245"/>
      <c r="X82" s="7"/>
      <c r="AX82" s="105">
        <v>45363</v>
      </c>
      <c r="AZ82" s="105">
        <f t="shared" si="9"/>
        <v>45369</v>
      </c>
      <c r="BA82" s="1" t="str">
        <f t="shared" si="10"/>
        <v>Despesas</v>
      </c>
      <c r="BB82" s="106">
        <f t="shared" si="11"/>
        <v>500</v>
      </c>
      <c r="BC82" s="1">
        <f t="shared" si="12"/>
        <v>0</v>
      </c>
      <c r="BD82" s="1">
        <f t="shared" si="13"/>
        <v>0</v>
      </c>
      <c r="BE82" s="1">
        <f t="shared" si="14"/>
        <v>0</v>
      </c>
    </row>
    <row r="83" spans="2:57" ht="14.4" thickBot="1" x14ac:dyDescent="0.3">
      <c r="B83" s="4"/>
      <c r="C83" s="128">
        <v>45370</v>
      </c>
      <c r="D83" s="132"/>
      <c r="E83" s="235"/>
      <c r="F83" s="250"/>
      <c r="G83" s="250"/>
      <c r="H83" s="236"/>
      <c r="I83" s="130"/>
      <c r="J83" s="235" t="s">
        <v>79</v>
      </c>
      <c r="K83" s="236"/>
      <c r="L83" s="130"/>
      <c r="M83" s="235" t="s">
        <v>29</v>
      </c>
      <c r="N83" s="236"/>
      <c r="O83" s="129"/>
      <c r="P83" s="246">
        <v>90</v>
      </c>
      <c r="Q83" s="247"/>
      <c r="R83" s="129"/>
      <c r="S83" s="243"/>
      <c r="T83" s="244"/>
      <c r="U83" s="244"/>
      <c r="V83" s="244"/>
      <c r="W83" s="245"/>
      <c r="X83" s="7"/>
      <c r="AX83" s="105">
        <v>45364</v>
      </c>
      <c r="AZ83" s="105">
        <f t="shared" si="9"/>
        <v>45370</v>
      </c>
      <c r="BA83" s="1" t="str">
        <f t="shared" si="10"/>
        <v>Despesas</v>
      </c>
      <c r="BB83" s="106">
        <f t="shared" si="11"/>
        <v>90</v>
      </c>
      <c r="BC83" s="1">
        <f t="shared" si="12"/>
        <v>30</v>
      </c>
      <c r="BD83" s="1">
        <f t="shared" si="13"/>
        <v>0</v>
      </c>
      <c r="BE83" s="1">
        <f t="shared" si="14"/>
        <v>0</v>
      </c>
    </row>
    <row r="84" spans="2:57" ht="14.4" thickBot="1" x14ac:dyDescent="0.3">
      <c r="B84" s="4"/>
      <c r="C84" s="128">
        <v>45371</v>
      </c>
      <c r="D84" s="132"/>
      <c r="E84" s="235"/>
      <c r="F84" s="250"/>
      <c r="G84" s="250"/>
      <c r="H84" s="236"/>
      <c r="I84" s="130"/>
      <c r="J84" s="235" t="s">
        <v>34</v>
      </c>
      <c r="K84" s="236"/>
      <c r="L84" s="130"/>
      <c r="M84" s="235" t="s">
        <v>38</v>
      </c>
      <c r="N84" s="236"/>
      <c r="O84" s="129"/>
      <c r="P84" s="246">
        <v>300</v>
      </c>
      <c r="Q84" s="247"/>
      <c r="R84" s="129"/>
      <c r="S84" s="243"/>
      <c r="T84" s="244"/>
      <c r="U84" s="244"/>
      <c r="V84" s="244"/>
      <c r="W84" s="245"/>
      <c r="X84" s="7"/>
      <c r="AX84" s="105">
        <v>45365</v>
      </c>
      <c r="AZ84" s="105">
        <f t="shared" si="9"/>
        <v>45371</v>
      </c>
      <c r="BA84" s="1" t="str">
        <f t="shared" si="10"/>
        <v>Dívidas</v>
      </c>
      <c r="BB84" s="106">
        <f t="shared" si="11"/>
        <v>300</v>
      </c>
      <c r="BC84" s="1">
        <f t="shared" si="12"/>
        <v>0</v>
      </c>
      <c r="BD84" s="1">
        <f t="shared" si="13"/>
        <v>0</v>
      </c>
      <c r="BE84" s="1">
        <f t="shared" si="14"/>
        <v>100</v>
      </c>
    </row>
    <row r="85" spans="2:57" ht="14.4" thickBot="1" x14ac:dyDescent="0.3">
      <c r="B85" s="4"/>
      <c r="C85" s="128">
        <v>45372</v>
      </c>
      <c r="D85" s="132"/>
      <c r="E85" s="235"/>
      <c r="F85" s="250"/>
      <c r="G85" s="250"/>
      <c r="H85" s="236"/>
      <c r="I85" s="130"/>
      <c r="J85" s="235" t="s">
        <v>15</v>
      </c>
      <c r="K85" s="236"/>
      <c r="L85" s="130"/>
      <c r="M85" s="235" t="s">
        <v>14</v>
      </c>
      <c r="N85" s="236"/>
      <c r="O85" s="129"/>
      <c r="P85" s="246">
        <v>800</v>
      </c>
      <c r="Q85" s="247"/>
      <c r="R85" s="129"/>
      <c r="S85" s="243"/>
      <c r="T85" s="244"/>
      <c r="U85" s="244"/>
      <c r="V85" s="244"/>
      <c r="W85" s="245"/>
      <c r="X85" s="7"/>
      <c r="AX85" s="105">
        <v>45366</v>
      </c>
      <c r="AZ85" s="105">
        <f t="shared" si="9"/>
        <v>45372</v>
      </c>
      <c r="BA85" s="1" t="str">
        <f t="shared" si="10"/>
        <v>Receitas</v>
      </c>
      <c r="BB85" s="106">
        <f t="shared" si="11"/>
        <v>800</v>
      </c>
      <c r="BC85" s="1">
        <f t="shared" si="12"/>
        <v>0</v>
      </c>
      <c r="BD85" s="1">
        <f t="shared" si="13"/>
        <v>0</v>
      </c>
      <c r="BE85" s="1">
        <f t="shared" si="14"/>
        <v>100</v>
      </c>
    </row>
    <row r="86" spans="2:57" ht="14.4" thickBot="1" x14ac:dyDescent="0.3">
      <c r="B86" s="4"/>
      <c r="C86" s="128">
        <v>45373</v>
      </c>
      <c r="D86" s="132"/>
      <c r="E86" s="235"/>
      <c r="F86" s="250"/>
      <c r="G86" s="250"/>
      <c r="H86" s="236"/>
      <c r="I86" s="130"/>
      <c r="J86" s="235" t="s">
        <v>79</v>
      </c>
      <c r="K86" s="236"/>
      <c r="L86" s="130"/>
      <c r="M86" s="235" t="s">
        <v>28</v>
      </c>
      <c r="N86" s="236"/>
      <c r="O86" s="129"/>
      <c r="P86" s="246">
        <v>20</v>
      </c>
      <c r="Q86" s="247"/>
      <c r="R86" s="129"/>
      <c r="S86" s="243"/>
      <c r="T86" s="244"/>
      <c r="U86" s="244"/>
      <c r="V86" s="244"/>
      <c r="W86" s="245"/>
      <c r="X86" s="7"/>
      <c r="AX86" s="105">
        <v>45367</v>
      </c>
      <c r="AZ86" s="105">
        <f t="shared" si="9"/>
        <v>45373</v>
      </c>
      <c r="BA86" s="1" t="str">
        <f t="shared" si="10"/>
        <v>Despesas</v>
      </c>
      <c r="BB86" s="106">
        <f t="shared" si="11"/>
        <v>20</v>
      </c>
      <c r="BC86" s="1">
        <f t="shared" si="12"/>
        <v>0</v>
      </c>
      <c r="BD86" s="1">
        <f t="shared" si="13"/>
        <v>0</v>
      </c>
      <c r="BE86" s="1">
        <f t="shared" si="14"/>
        <v>0</v>
      </c>
    </row>
    <row r="87" spans="2:57" ht="14.4" thickBot="1" x14ac:dyDescent="0.3">
      <c r="B87" s="4"/>
      <c r="C87" s="128">
        <v>45374</v>
      </c>
      <c r="D87" s="132"/>
      <c r="E87" s="235"/>
      <c r="F87" s="250"/>
      <c r="G87" s="250"/>
      <c r="H87" s="236"/>
      <c r="I87" s="130"/>
      <c r="J87" s="235" t="s">
        <v>15</v>
      </c>
      <c r="K87" s="236"/>
      <c r="L87" s="130"/>
      <c r="M87" s="235" t="s">
        <v>14</v>
      </c>
      <c r="N87" s="236"/>
      <c r="O87" s="129"/>
      <c r="P87" s="246">
        <v>600</v>
      </c>
      <c r="Q87" s="247"/>
      <c r="R87" s="129"/>
      <c r="S87" s="243"/>
      <c r="T87" s="244"/>
      <c r="U87" s="244"/>
      <c r="V87" s="244"/>
      <c r="W87" s="245"/>
      <c r="X87" s="7"/>
      <c r="AX87" s="105">
        <v>45368</v>
      </c>
      <c r="AZ87" s="105">
        <f t="shared" si="9"/>
        <v>45374</v>
      </c>
      <c r="BA87" s="1" t="str">
        <f t="shared" si="10"/>
        <v>Receitas</v>
      </c>
      <c r="BB87" s="106">
        <f t="shared" si="11"/>
        <v>600</v>
      </c>
      <c r="BC87" s="1">
        <f t="shared" si="12"/>
        <v>500</v>
      </c>
      <c r="BD87" s="1">
        <f t="shared" si="13"/>
        <v>0</v>
      </c>
      <c r="BE87" s="1">
        <f t="shared" si="14"/>
        <v>0</v>
      </c>
    </row>
    <row r="88" spans="2:57" ht="14.4" thickBot="1" x14ac:dyDescent="0.3">
      <c r="B88" s="4"/>
      <c r="C88" s="128">
        <v>45375</v>
      </c>
      <c r="D88" s="132"/>
      <c r="E88" s="235"/>
      <c r="F88" s="250"/>
      <c r="G88" s="250"/>
      <c r="H88" s="236"/>
      <c r="I88" s="130"/>
      <c r="J88" s="235" t="s">
        <v>40</v>
      </c>
      <c r="K88" s="236"/>
      <c r="L88" s="130"/>
      <c r="M88" s="235" t="s">
        <v>72</v>
      </c>
      <c r="N88" s="236"/>
      <c r="O88" s="129"/>
      <c r="P88" s="246">
        <v>200</v>
      </c>
      <c r="Q88" s="247"/>
      <c r="R88" s="129"/>
      <c r="S88" s="243"/>
      <c r="T88" s="244"/>
      <c r="U88" s="244"/>
      <c r="V88" s="244"/>
      <c r="W88" s="245"/>
      <c r="X88" s="7"/>
      <c r="AX88" s="105">
        <v>45369</v>
      </c>
      <c r="AZ88" s="105">
        <f t="shared" si="9"/>
        <v>45375</v>
      </c>
      <c r="BA88" s="1" t="str">
        <f t="shared" si="10"/>
        <v>Investimentos</v>
      </c>
      <c r="BB88" s="106">
        <f t="shared" si="11"/>
        <v>200</v>
      </c>
      <c r="BC88" s="1">
        <f t="shared" si="12"/>
        <v>500</v>
      </c>
      <c r="BD88" s="1">
        <f t="shared" si="13"/>
        <v>0</v>
      </c>
      <c r="BE88" s="1">
        <f t="shared" si="14"/>
        <v>0</v>
      </c>
    </row>
    <row r="89" spans="2:57" ht="14.4" thickBot="1" x14ac:dyDescent="0.3">
      <c r="B89" s="4"/>
      <c r="C89" s="128">
        <v>45376</v>
      </c>
      <c r="D89" s="132"/>
      <c r="E89" s="235"/>
      <c r="F89" s="250"/>
      <c r="G89" s="250"/>
      <c r="H89" s="236"/>
      <c r="I89" s="130"/>
      <c r="J89" s="235" t="s">
        <v>34</v>
      </c>
      <c r="K89" s="236"/>
      <c r="L89" s="130"/>
      <c r="M89" s="235" t="s">
        <v>33</v>
      </c>
      <c r="N89" s="236"/>
      <c r="O89" s="129"/>
      <c r="P89" s="246">
        <v>300</v>
      </c>
      <c r="Q89" s="247"/>
      <c r="R89" s="129"/>
      <c r="S89" s="243"/>
      <c r="T89" s="244"/>
      <c r="U89" s="244"/>
      <c r="V89" s="244"/>
      <c r="W89" s="245"/>
      <c r="X89" s="7"/>
      <c r="AX89" s="105">
        <v>45370</v>
      </c>
      <c r="AZ89" s="105">
        <f t="shared" si="9"/>
        <v>45376</v>
      </c>
      <c r="BA89" s="1" t="str">
        <f t="shared" si="10"/>
        <v>Dívidas</v>
      </c>
      <c r="BB89" s="106">
        <f t="shared" si="11"/>
        <v>300</v>
      </c>
      <c r="BC89" s="1">
        <f t="shared" si="12"/>
        <v>90</v>
      </c>
      <c r="BD89" s="1">
        <f t="shared" si="13"/>
        <v>0</v>
      </c>
      <c r="BE89" s="1">
        <f t="shared" si="14"/>
        <v>0</v>
      </c>
    </row>
    <row r="90" spans="2:57" ht="14.4" thickBot="1" x14ac:dyDescent="0.3">
      <c r="B90" s="4"/>
      <c r="C90" s="128">
        <v>45377</v>
      </c>
      <c r="D90" s="132"/>
      <c r="E90" s="235"/>
      <c r="F90" s="250"/>
      <c r="G90" s="250"/>
      <c r="H90" s="236"/>
      <c r="I90" s="130"/>
      <c r="J90" s="235" t="s">
        <v>79</v>
      </c>
      <c r="K90" s="236"/>
      <c r="L90" s="130"/>
      <c r="M90" s="235" t="s">
        <v>30</v>
      </c>
      <c r="N90" s="236"/>
      <c r="O90" s="129"/>
      <c r="P90" s="246">
        <v>300</v>
      </c>
      <c r="Q90" s="247"/>
      <c r="R90" s="129"/>
      <c r="S90" s="243"/>
      <c r="T90" s="244"/>
      <c r="U90" s="244"/>
      <c r="V90" s="244"/>
      <c r="W90" s="245"/>
      <c r="X90" s="7"/>
      <c r="AX90" s="105">
        <v>45371</v>
      </c>
      <c r="AZ90" s="105">
        <f t="shared" si="9"/>
        <v>45377</v>
      </c>
      <c r="BA90" s="1" t="str">
        <f t="shared" si="10"/>
        <v>Despesas</v>
      </c>
      <c r="BB90" s="106">
        <f t="shared" si="11"/>
        <v>300</v>
      </c>
      <c r="BC90" s="1">
        <f t="shared" si="12"/>
        <v>0</v>
      </c>
      <c r="BD90" s="1">
        <f t="shared" si="13"/>
        <v>300</v>
      </c>
      <c r="BE90" s="1">
        <f t="shared" si="14"/>
        <v>0</v>
      </c>
    </row>
    <row r="91" spans="2:57" ht="14.4" thickBot="1" x14ac:dyDescent="0.3">
      <c r="B91" s="4"/>
      <c r="C91" s="128">
        <v>45378</v>
      </c>
      <c r="D91" s="132"/>
      <c r="E91" s="235"/>
      <c r="F91" s="250"/>
      <c r="G91" s="250"/>
      <c r="H91" s="236"/>
      <c r="I91" s="130"/>
      <c r="J91" s="235" t="s">
        <v>79</v>
      </c>
      <c r="K91" s="236"/>
      <c r="L91" s="130"/>
      <c r="M91" s="235" t="s">
        <v>24</v>
      </c>
      <c r="N91" s="236"/>
      <c r="O91" s="129"/>
      <c r="P91" s="246">
        <v>95</v>
      </c>
      <c r="Q91" s="247"/>
      <c r="R91" s="129"/>
      <c r="S91" s="243"/>
      <c r="T91" s="244"/>
      <c r="U91" s="244"/>
      <c r="V91" s="244"/>
      <c r="W91" s="245"/>
      <c r="X91" s="7"/>
      <c r="AX91" s="105">
        <v>45372</v>
      </c>
      <c r="AZ91" s="105">
        <f t="shared" si="9"/>
        <v>45378</v>
      </c>
      <c r="BA91" s="1" t="str">
        <f t="shared" si="10"/>
        <v>Despesas</v>
      </c>
      <c r="BB91" s="106">
        <f t="shared" si="11"/>
        <v>95</v>
      </c>
      <c r="BC91" s="1">
        <f t="shared" si="12"/>
        <v>0</v>
      </c>
      <c r="BD91" s="1">
        <f t="shared" si="13"/>
        <v>0</v>
      </c>
      <c r="BE91" s="1">
        <f t="shared" si="14"/>
        <v>0</v>
      </c>
    </row>
    <row r="92" spans="2:57" ht="14.4" thickBot="1" x14ac:dyDescent="0.3">
      <c r="B92" s="4"/>
      <c r="C92" s="128">
        <v>45379</v>
      </c>
      <c r="D92" s="132"/>
      <c r="E92" s="235"/>
      <c r="F92" s="250"/>
      <c r="G92" s="250"/>
      <c r="H92" s="236"/>
      <c r="I92" s="130"/>
      <c r="J92" s="235" t="s">
        <v>34</v>
      </c>
      <c r="K92" s="236"/>
      <c r="L92" s="130"/>
      <c r="M92" s="235" t="s">
        <v>33</v>
      </c>
      <c r="N92" s="236"/>
      <c r="O92" s="129"/>
      <c r="P92" s="246">
        <v>600</v>
      </c>
      <c r="Q92" s="247"/>
      <c r="R92" s="129"/>
      <c r="S92" s="243"/>
      <c r="T92" s="244"/>
      <c r="U92" s="244"/>
      <c r="V92" s="244"/>
      <c r="W92" s="245"/>
      <c r="X92" s="7"/>
      <c r="AX92" s="105">
        <v>45373</v>
      </c>
      <c r="AZ92" s="105">
        <f t="shared" si="9"/>
        <v>45379</v>
      </c>
      <c r="BA92" s="1" t="str">
        <f t="shared" si="10"/>
        <v>Dívidas</v>
      </c>
      <c r="BB92" s="106">
        <f t="shared" si="11"/>
        <v>600</v>
      </c>
      <c r="BC92" s="1">
        <f t="shared" si="12"/>
        <v>20</v>
      </c>
      <c r="BD92" s="1">
        <f t="shared" si="13"/>
        <v>0</v>
      </c>
      <c r="BE92" s="1">
        <f t="shared" si="14"/>
        <v>0</v>
      </c>
    </row>
    <row r="93" spans="2:57" ht="14.4" thickBot="1" x14ac:dyDescent="0.3">
      <c r="B93" s="4"/>
      <c r="C93" s="128">
        <v>45380</v>
      </c>
      <c r="D93" s="132"/>
      <c r="E93" s="235"/>
      <c r="F93" s="250"/>
      <c r="G93" s="250"/>
      <c r="H93" s="236"/>
      <c r="I93" s="130"/>
      <c r="J93" s="235" t="s">
        <v>40</v>
      </c>
      <c r="K93" s="236"/>
      <c r="L93" s="130"/>
      <c r="M93" s="235" t="s">
        <v>72</v>
      </c>
      <c r="N93" s="236"/>
      <c r="O93" s="129"/>
      <c r="P93" s="246">
        <v>240</v>
      </c>
      <c r="Q93" s="247"/>
      <c r="R93" s="129"/>
      <c r="S93" s="243"/>
      <c r="T93" s="244"/>
      <c r="U93" s="244"/>
      <c r="V93" s="244"/>
      <c r="W93" s="245"/>
      <c r="X93" s="7"/>
      <c r="AX93" s="105">
        <v>45374</v>
      </c>
      <c r="AZ93" s="105">
        <f t="shared" si="9"/>
        <v>45380</v>
      </c>
      <c r="BA93" s="1" t="str">
        <f t="shared" si="10"/>
        <v>Investimentos</v>
      </c>
      <c r="BB93" s="106">
        <f t="shared" si="11"/>
        <v>240</v>
      </c>
      <c r="BC93" s="1">
        <f t="shared" si="12"/>
        <v>0</v>
      </c>
      <c r="BD93" s="1">
        <f t="shared" si="13"/>
        <v>0</v>
      </c>
      <c r="BE93" s="1">
        <f t="shared" si="14"/>
        <v>0</v>
      </c>
    </row>
    <row r="94" spans="2:57" ht="14.4" thickBot="1" x14ac:dyDescent="0.3">
      <c r="B94" s="4"/>
      <c r="C94" s="128">
        <v>45381</v>
      </c>
      <c r="D94" s="132"/>
      <c r="E94" s="235"/>
      <c r="F94" s="250"/>
      <c r="G94" s="250"/>
      <c r="H94" s="236"/>
      <c r="I94" s="130"/>
      <c r="J94" s="235" t="s">
        <v>79</v>
      </c>
      <c r="K94" s="236"/>
      <c r="L94" s="130"/>
      <c r="M94" s="235" t="s">
        <v>21</v>
      </c>
      <c r="N94" s="236"/>
      <c r="O94" s="129"/>
      <c r="P94" s="246">
        <v>685</v>
      </c>
      <c r="Q94" s="247"/>
      <c r="R94" s="129"/>
      <c r="S94" s="243"/>
      <c r="T94" s="244"/>
      <c r="U94" s="244"/>
      <c r="V94" s="244"/>
      <c r="W94" s="245"/>
      <c r="X94" s="7"/>
      <c r="AX94" s="105">
        <v>45375</v>
      </c>
      <c r="AZ94" s="105">
        <f t="shared" si="9"/>
        <v>45381</v>
      </c>
      <c r="BA94" s="1" t="str">
        <f t="shared" si="10"/>
        <v>Despesas</v>
      </c>
      <c r="BB94" s="106">
        <f t="shared" si="11"/>
        <v>685</v>
      </c>
      <c r="BC94" s="1">
        <f t="shared" si="12"/>
        <v>0</v>
      </c>
      <c r="BD94" s="1">
        <f t="shared" si="13"/>
        <v>0</v>
      </c>
      <c r="BE94" s="1">
        <f t="shared" si="14"/>
        <v>200</v>
      </c>
    </row>
    <row r="95" spans="2:57" ht="14.4" thickBot="1" x14ac:dyDescent="0.3">
      <c r="B95" s="4"/>
      <c r="C95" s="128">
        <v>45382</v>
      </c>
      <c r="D95" s="132"/>
      <c r="E95" s="235"/>
      <c r="F95" s="250"/>
      <c r="G95" s="250"/>
      <c r="H95" s="236"/>
      <c r="I95" s="130"/>
      <c r="J95" s="235" t="s">
        <v>79</v>
      </c>
      <c r="K95" s="236"/>
      <c r="L95" s="130"/>
      <c r="M95" s="235" t="s">
        <v>12</v>
      </c>
      <c r="N95" s="236"/>
      <c r="O95" s="129"/>
      <c r="P95" s="246">
        <v>48</v>
      </c>
      <c r="Q95" s="247"/>
      <c r="R95" s="129"/>
      <c r="S95" s="243"/>
      <c r="T95" s="244"/>
      <c r="U95" s="244"/>
      <c r="V95" s="244"/>
      <c r="W95" s="245"/>
      <c r="X95" s="7"/>
      <c r="AX95" s="105">
        <v>45376</v>
      </c>
      <c r="AZ95" s="105">
        <f t="shared" si="9"/>
        <v>45382</v>
      </c>
      <c r="BA95" s="1" t="str">
        <f t="shared" si="10"/>
        <v>Despesas</v>
      </c>
      <c r="BB95" s="106">
        <f t="shared" si="11"/>
        <v>48</v>
      </c>
      <c r="BC95" s="1">
        <f t="shared" si="12"/>
        <v>0</v>
      </c>
      <c r="BD95" s="1">
        <f t="shared" si="13"/>
        <v>300</v>
      </c>
      <c r="BE95" s="1">
        <f t="shared" si="14"/>
        <v>0</v>
      </c>
    </row>
    <row r="96" spans="2:57" ht="14.4" thickBot="1" x14ac:dyDescent="0.3">
      <c r="B96" s="4"/>
      <c r="C96" s="128">
        <v>45383</v>
      </c>
      <c r="D96" s="132"/>
      <c r="E96" s="235"/>
      <c r="F96" s="250"/>
      <c r="G96" s="250"/>
      <c r="H96" s="236"/>
      <c r="I96" s="130"/>
      <c r="J96" s="235" t="s">
        <v>15</v>
      </c>
      <c r="K96" s="236"/>
      <c r="L96" s="130"/>
      <c r="M96" s="235" t="s">
        <v>17</v>
      </c>
      <c r="N96" s="236"/>
      <c r="O96" s="129"/>
      <c r="P96" s="246">
        <v>2000</v>
      </c>
      <c r="Q96" s="247"/>
      <c r="R96" s="129"/>
      <c r="S96" s="243"/>
      <c r="T96" s="244"/>
      <c r="U96" s="244"/>
      <c r="V96" s="244"/>
      <c r="W96" s="245"/>
      <c r="X96" s="7"/>
      <c r="AX96" s="105">
        <v>45377</v>
      </c>
      <c r="AZ96" s="105">
        <f t="shared" si="9"/>
        <v>45383</v>
      </c>
      <c r="BA96" s="1" t="str">
        <f t="shared" si="10"/>
        <v>Receitas</v>
      </c>
      <c r="BB96" s="106">
        <f t="shared" si="11"/>
        <v>2000</v>
      </c>
      <c r="BC96" s="1">
        <f t="shared" si="12"/>
        <v>300</v>
      </c>
      <c r="BD96" s="1">
        <f t="shared" si="13"/>
        <v>0</v>
      </c>
      <c r="BE96" s="1">
        <f t="shared" si="14"/>
        <v>0</v>
      </c>
    </row>
    <row r="97" spans="2:57" ht="14.4" thickBot="1" x14ac:dyDescent="0.3">
      <c r="B97" s="4"/>
      <c r="C97" s="131"/>
      <c r="D97" s="132"/>
      <c r="E97" s="235"/>
      <c r="F97" s="250"/>
      <c r="G97" s="250"/>
      <c r="H97" s="236"/>
      <c r="I97" s="130"/>
      <c r="J97" s="235"/>
      <c r="K97" s="236"/>
      <c r="L97" s="130"/>
      <c r="M97" s="235"/>
      <c r="N97" s="236"/>
      <c r="O97" s="129"/>
      <c r="P97" s="246">
        <v>0</v>
      </c>
      <c r="Q97" s="247"/>
      <c r="R97" s="129"/>
      <c r="S97" s="243"/>
      <c r="T97" s="244"/>
      <c r="U97" s="244"/>
      <c r="V97" s="244"/>
      <c r="W97" s="245"/>
      <c r="X97" s="7"/>
      <c r="AX97" s="105">
        <v>45378</v>
      </c>
      <c r="AZ97" s="105">
        <f t="shared" si="9"/>
        <v>0</v>
      </c>
      <c r="BA97" s="1">
        <f t="shared" si="10"/>
        <v>0</v>
      </c>
      <c r="BB97" s="106">
        <f t="shared" si="11"/>
        <v>0</v>
      </c>
      <c r="BC97" s="1">
        <f t="shared" si="12"/>
        <v>95</v>
      </c>
      <c r="BD97" s="1">
        <f t="shared" si="13"/>
        <v>0</v>
      </c>
      <c r="BE97" s="1">
        <f t="shared" si="14"/>
        <v>0</v>
      </c>
    </row>
    <row r="98" spans="2:57" ht="14.4" thickBot="1" x14ac:dyDescent="0.3">
      <c r="B98" s="4"/>
      <c r="C98" s="131"/>
      <c r="D98" s="132"/>
      <c r="E98" s="235"/>
      <c r="F98" s="250"/>
      <c r="G98" s="250"/>
      <c r="H98" s="236"/>
      <c r="I98" s="130"/>
      <c r="J98" s="235"/>
      <c r="K98" s="236"/>
      <c r="L98" s="130"/>
      <c r="M98" s="235"/>
      <c r="N98" s="236"/>
      <c r="O98" s="129"/>
      <c r="P98" s="246">
        <v>0</v>
      </c>
      <c r="Q98" s="247"/>
      <c r="R98" s="129"/>
      <c r="S98" s="243"/>
      <c r="T98" s="244"/>
      <c r="U98" s="244"/>
      <c r="V98" s="244"/>
      <c r="W98" s="245"/>
      <c r="X98" s="7"/>
      <c r="AX98" s="105">
        <v>45379</v>
      </c>
      <c r="AZ98" s="105">
        <f t="shared" si="9"/>
        <v>0</v>
      </c>
      <c r="BA98" s="1">
        <f t="shared" si="10"/>
        <v>0</v>
      </c>
      <c r="BB98" s="106">
        <f t="shared" si="11"/>
        <v>0</v>
      </c>
      <c r="BC98" s="1">
        <f t="shared" si="12"/>
        <v>0</v>
      </c>
      <c r="BD98" s="1">
        <f t="shared" si="13"/>
        <v>600</v>
      </c>
      <c r="BE98" s="1">
        <f t="shared" si="14"/>
        <v>0</v>
      </c>
    </row>
    <row r="99" spans="2:57" ht="14.4" thickBot="1" x14ac:dyDescent="0.3">
      <c r="B99" s="4"/>
      <c r="C99" s="131"/>
      <c r="D99" s="132"/>
      <c r="E99" s="235"/>
      <c r="F99" s="250"/>
      <c r="G99" s="250"/>
      <c r="H99" s="236"/>
      <c r="I99" s="130"/>
      <c r="J99" s="235"/>
      <c r="K99" s="236"/>
      <c r="L99" s="130"/>
      <c r="M99" s="235"/>
      <c r="N99" s="236"/>
      <c r="O99" s="129"/>
      <c r="P99" s="246">
        <v>0</v>
      </c>
      <c r="Q99" s="247"/>
      <c r="R99" s="129"/>
      <c r="S99" s="243"/>
      <c r="T99" s="244"/>
      <c r="U99" s="244"/>
      <c r="V99" s="244"/>
      <c r="W99" s="245"/>
      <c r="X99" s="7"/>
      <c r="AX99" s="105">
        <v>45380</v>
      </c>
      <c r="AZ99" s="105">
        <f t="shared" si="9"/>
        <v>0</v>
      </c>
      <c r="BA99" s="1">
        <f t="shared" si="10"/>
        <v>0</v>
      </c>
      <c r="BB99" s="106">
        <f t="shared" si="11"/>
        <v>0</v>
      </c>
      <c r="BC99" s="1">
        <f t="shared" si="12"/>
        <v>0</v>
      </c>
      <c r="BD99" s="1">
        <f t="shared" si="13"/>
        <v>0</v>
      </c>
      <c r="BE99" s="1">
        <f t="shared" si="14"/>
        <v>240</v>
      </c>
    </row>
    <row r="100" spans="2:57" ht="14.4" thickBot="1" x14ac:dyDescent="0.3">
      <c r="B100" s="4"/>
      <c r="C100" s="131"/>
      <c r="D100" s="132"/>
      <c r="E100" s="235"/>
      <c r="F100" s="250"/>
      <c r="G100" s="250"/>
      <c r="H100" s="236"/>
      <c r="I100" s="130"/>
      <c r="J100" s="235"/>
      <c r="K100" s="236"/>
      <c r="L100" s="130"/>
      <c r="M100" s="235"/>
      <c r="N100" s="236"/>
      <c r="O100" s="129"/>
      <c r="P100" s="246">
        <v>0</v>
      </c>
      <c r="Q100" s="247"/>
      <c r="R100" s="129"/>
      <c r="S100" s="243"/>
      <c r="T100" s="244"/>
      <c r="U100" s="244"/>
      <c r="V100" s="244"/>
      <c r="W100" s="245"/>
      <c r="X100" s="7"/>
      <c r="AX100" s="105">
        <v>45381</v>
      </c>
      <c r="AZ100" s="105">
        <f t="shared" si="9"/>
        <v>0</v>
      </c>
      <c r="BA100" s="1">
        <f t="shared" si="10"/>
        <v>0</v>
      </c>
      <c r="BB100" s="106">
        <f t="shared" si="11"/>
        <v>0</v>
      </c>
      <c r="BC100" s="1">
        <f t="shared" si="12"/>
        <v>685</v>
      </c>
      <c r="BD100" s="1">
        <f t="shared" si="13"/>
        <v>0</v>
      </c>
      <c r="BE100" s="1">
        <f t="shared" si="14"/>
        <v>0</v>
      </c>
    </row>
    <row r="101" spans="2:57" ht="14.4" thickBot="1" x14ac:dyDescent="0.3">
      <c r="B101" s="4"/>
      <c r="C101" s="131"/>
      <c r="D101" s="132"/>
      <c r="E101" s="235"/>
      <c r="F101" s="250"/>
      <c r="G101" s="250"/>
      <c r="H101" s="236"/>
      <c r="I101" s="130"/>
      <c r="J101" s="235"/>
      <c r="K101" s="236"/>
      <c r="L101" s="130"/>
      <c r="M101" s="235"/>
      <c r="N101" s="236"/>
      <c r="O101" s="129"/>
      <c r="P101" s="246">
        <v>0</v>
      </c>
      <c r="Q101" s="247"/>
      <c r="R101" s="129"/>
      <c r="S101" s="243"/>
      <c r="T101" s="244"/>
      <c r="U101" s="244"/>
      <c r="V101" s="244"/>
      <c r="W101" s="245"/>
      <c r="X101" s="7"/>
      <c r="AX101" s="105">
        <v>45382</v>
      </c>
      <c r="AZ101" s="105">
        <f t="shared" si="9"/>
        <v>0</v>
      </c>
      <c r="BA101" s="1">
        <f t="shared" si="10"/>
        <v>0</v>
      </c>
      <c r="BB101" s="106">
        <f t="shared" si="11"/>
        <v>0</v>
      </c>
      <c r="BC101" s="1">
        <f t="shared" si="12"/>
        <v>48</v>
      </c>
      <c r="BD101" s="1">
        <f t="shared" si="13"/>
        <v>0</v>
      </c>
      <c r="BE101" s="1">
        <f t="shared" si="14"/>
        <v>0</v>
      </c>
    </row>
    <row r="102" spans="2:57" ht="14.4" thickBot="1" x14ac:dyDescent="0.3">
      <c r="B102" s="4"/>
      <c r="C102" s="131"/>
      <c r="D102" s="132"/>
      <c r="E102" s="235"/>
      <c r="F102" s="250"/>
      <c r="G102" s="250"/>
      <c r="H102" s="236"/>
      <c r="I102" s="130"/>
      <c r="J102" s="235"/>
      <c r="K102" s="236"/>
      <c r="L102" s="130"/>
      <c r="M102" s="235"/>
      <c r="N102" s="236"/>
      <c r="O102" s="129"/>
      <c r="P102" s="246">
        <v>0</v>
      </c>
      <c r="Q102" s="247"/>
      <c r="R102" s="129"/>
      <c r="S102" s="243"/>
      <c r="T102" s="244"/>
      <c r="U102" s="244"/>
      <c r="V102" s="244"/>
      <c r="W102" s="245"/>
      <c r="X102" s="7"/>
      <c r="AX102" s="105"/>
      <c r="AZ102" s="105">
        <f t="shared" si="9"/>
        <v>0</v>
      </c>
      <c r="BA102" s="1">
        <f t="shared" si="10"/>
        <v>0</v>
      </c>
      <c r="BB102" s="106">
        <f t="shared" si="11"/>
        <v>0</v>
      </c>
      <c r="BC102" s="1">
        <f t="shared" si="12"/>
        <v>0</v>
      </c>
      <c r="BD102" s="1">
        <f t="shared" si="13"/>
        <v>0</v>
      </c>
      <c r="BE102" s="1">
        <f t="shared" si="14"/>
        <v>0</v>
      </c>
    </row>
    <row r="103" spans="2:57" ht="14.4" thickBot="1" x14ac:dyDescent="0.3">
      <c r="B103" s="4"/>
      <c r="C103" s="131"/>
      <c r="D103" s="132"/>
      <c r="E103" s="235"/>
      <c r="F103" s="250"/>
      <c r="G103" s="250"/>
      <c r="H103" s="236"/>
      <c r="I103" s="130"/>
      <c r="J103" s="235"/>
      <c r="K103" s="236"/>
      <c r="L103" s="130"/>
      <c r="M103" s="235"/>
      <c r="N103" s="236"/>
      <c r="O103" s="129"/>
      <c r="P103" s="246">
        <v>0</v>
      </c>
      <c r="Q103" s="247"/>
      <c r="R103" s="129"/>
      <c r="S103" s="243"/>
      <c r="T103" s="244"/>
      <c r="U103" s="244"/>
      <c r="V103" s="244"/>
      <c r="W103" s="245"/>
      <c r="X103" s="7"/>
      <c r="AZ103" s="105">
        <f t="shared" si="9"/>
        <v>0</v>
      </c>
      <c r="BA103" s="1">
        <f t="shared" si="10"/>
        <v>0</v>
      </c>
      <c r="BB103" s="106">
        <f t="shared" si="11"/>
        <v>0</v>
      </c>
      <c r="BC103" s="1">
        <f t="shared" si="12"/>
        <v>0</v>
      </c>
      <c r="BD103" s="1">
        <f t="shared" si="13"/>
        <v>0</v>
      </c>
      <c r="BE103" s="1">
        <f t="shared" si="14"/>
        <v>0</v>
      </c>
    </row>
    <row r="104" spans="2:57" ht="14.4" thickBot="1" x14ac:dyDescent="0.3">
      <c r="B104" s="4"/>
      <c r="C104" s="131"/>
      <c r="D104" s="132"/>
      <c r="E104" s="235"/>
      <c r="F104" s="250"/>
      <c r="G104" s="250"/>
      <c r="H104" s="236"/>
      <c r="I104" s="130"/>
      <c r="J104" s="235"/>
      <c r="K104" s="236"/>
      <c r="L104" s="130"/>
      <c r="M104" s="235"/>
      <c r="N104" s="236"/>
      <c r="O104" s="129"/>
      <c r="P104" s="246">
        <v>0</v>
      </c>
      <c r="Q104" s="247"/>
      <c r="R104" s="129"/>
      <c r="S104" s="243"/>
      <c r="T104" s="244"/>
      <c r="U104" s="244"/>
      <c r="V104" s="244"/>
      <c r="W104" s="245"/>
      <c r="X104" s="7"/>
      <c r="AX104" s="101"/>
      <c r="AY104" s="101"/>
      <c r="AZ104" s="102">
        <f t="shared" si="9"/>
        <v>0</v>
      </c>
      <c r="BA104" s="101">
        <f t="shared" si="10"/>
        <v>0</v>
      </c>
      <c r="BB104" s="103">
        <f t="shared" si="11"/>
        <v>0</v>
      </c>
      <c r="BC104" s="1">
        <f t="shared" si="12"/>
        <v>0</v>
      </c>
      <c r="BD104" s="1">
        <f t="shared" si="13"/>
        <v>0</v>
      </c>
      <c r="BE104" s="1">
        <f t="shared" si="14"/>
        <v>0</v>
      </c>
    </row>
    <row r="105" spans="2:57" ht="14.4" thickBot="1" x14ac:dyDescent="0.3">
      <c r="B105" s="4"/>
      <c r="C105" s="131"/>
      <c r="D105" s="132"/>
      <c r="E105" s="235"/>
      <c r="F105" s="250"/>
      <c r="G105" s="250"/>
      <c r="H105" s="236"/>
      <c r="I105" s="130"/>
      <c r="J105" s="235"/>
      <c r="K105" s="236"/>
      <c r="L105" s="130"/>
      <c r="M105" s="235"/>
      <c r="N105" s="236"/>
      <c r="O105" s="129"/>
      <c r="P105" s="246">
        <v>0</v>
      </c>
      <c r="Q105" s="247"/>
      <c r="R105" s="129"/>
      <c r="S105" s="243"/>
      <c r="T105" s="244"/>
      <c r="U105" s="244"/>
      <c r="V105" s="244"/>
      <c r="W105" s="245"/>
      <c r="X105" s="7"/>
      <c r="AX105" s="101"/>
      <c r="AY105" s="101"/>
      <c r="AZ105" s="102">
        <f t="shared" si="9"/>
        <v>0</v>
      </c>
      <c r="BA105" s="101">
        <f t="shared" si="10"/>
        <v>0</v>
      </c>
      <c r="BB105" s="103">
        <f t="shared" si="11"/>
        <v>0</v>
      </c>
      <c r="BC105" s="1">
        <f t="shared" si="12"/>
        <v>0</v>
      </c>
      <c r="BD105" s="1">
        <f t="shared" si="13"/>
        <v>0</v>
      </c>
      <c r="BE105" s="1">
        <f t="shared" si="14"/>
        <v>0</v>
      </c>
    </row>
    <row r="106" spans="2:57" ht="14.4" thickBot="1" x14ac:dyDescent="0.3">
      <c r="B106" s="4"/>
      <c r="C106" s="131"/>
      <c r="D106" s="132"/>
      <c r="E106" s="235"/>
      <c r="F106" s="250"/>
      <c r="G106" s="250"/>
      <c r="H106" s="236"/>
      <c r="I106" s="130"/>
      <c r="J106" s="235"/>
      <c r="K106" s="236"/>
      <c r="L106" s="130"/>
      <c r="M106" s="235"/>
      <c r="N106" s="236"/>
      <c r="O106" s="129"/>
      <c r="P106" s="246">
        <v>0</v>
      </c>
      <c r="Q106" s="247"/>
      <c r="R106" s="129"/>
      <c r="S106" s="243"/>
      <c r="T106" s="244"/>
      <c r="U106" s="244"/>
      <c r="V106" s="244"/>
      <c r="W106" s="245"/>
      <c r="X106" s="7"/>
      <c r="AX106" s="101"/>
      <c r="AY106" s="101"/>
      <c r="AZ106" s="102">
        <f t="shared" si="9"/>
        <v>0</v>
      </c>
      <c r="BA106" s="101">
        <f t="shared" si="10"/>
        <v>0</v>
      </c>
      <c r="BB106" s="103">
        <f t="shared" si="11"/>
        <v>0</v>
      </c>
      <c r="BC106" s="1">
        <f t="shared" si="12"/>
        <v>0</v>
      </c>
      <c r="BD106" s="1">
        <f t="shared" si="13"/>
        <v>0</v>
      </c>
      <c r="BE106" s="1">
        <f t="shared" si="14"/>
        <v>0</v>
      </c>
    </row>
    <row r="107" spans="2:57" ht="14.4" thickBot="1" x14ac:dyDescent="0.3">
      <c r="B107" s="4"/>
      <c r="C107" s="131"/>
      <c r="D107" s="132"/>
      <c r="E107" s="235"/>
      <c r="F107" s="250"/>
      <c r="G107" s="250"/>
      <c r="H107" s="236"/>
      <c r="I107" s="130"/>
      <c r="J107" s="235"/>
      <c r="K107" s="236"/>
      <c r="L107" s="130"/>
      <c r="M107" s="235"/>
      <c r="N107" s="236"/>
      <c r="O107" s="129"/>
      <c r="P107" s="246">
        <v>0</v>
      </c>
      <c r="Q107" s="247"/>
      <c r="R107" s="129"/>
      <c r="S107" s="243"/>
      <c r="T107" s="244"/>
      <c r="U107" s="244"/>
      <c r="V107" s="244"/>
      <c r="W107" s="245"/>
      <c r="X107" s="7"/>
      <c r="AX107" s="101"/>
      <c r="AY107" s="101"/>
      <c r="AZ107" s="102">
        <f t="shared" si="9"/>
        <v>0</v>
      </c>
      <c r="BA107" s="101">
        <f t="shared" si="10"/>
        <v>0</v>
      </c>
      <c r="BB107" s="103">
        <f t="shared" si="11"/>
        <v>0</v>
      </c>
      <c r="BC107" s="1">
        <f t="shared" si="12"/>
        <v>0</v>
      </c>
      <c r="BD107" s="1">
        <f t="shared" si="13"/>
        <v>0</v>
      </c>
      <c r="BE107" s="1">
        <f t="shared" si="14"/>
        <v>0</v>
      </c>
    </row>
    <row r="108" spans="2:57" ht="14.4" thickBot="1" x14ac:dyDescent="0.3">
      <c r="B108" s="4"/>
      <c r="C108" s="131"/>
      <c r="D108" s="132"/>
      <c r="E108" s="235"/>
      <c r="F108" s="250"/>
      <c r="G108" s="250"/>
      <c r="H108" s="236"/>
      <c r="I108" s="130"/>
      <c r="J108" s="235"/>
      <c r="K108" s="236"/>
      <c r="L108" s="130"/>
      <c r="M108" s="235"/>
      <c r="N108" s="236"/>
      <c r="O108" s="129"/>
      <c r="P108" s="246">
        <v>0</v>
      </c>
      <c r="Q108" s="247"/>
      <c r="R108" s="129"/>
      <c r="S108" s="243"/>
      <c r="T108" s="244"/>
      <c r="U108" s="244"/>
      <c r="V108" s="244"/>
      <c r="W108" s="245"/>
      <c r="X108" s="7"/>
      <c r="AX108" s="101"/>
      <c r="AY108" s="101"/>
      <c r="AZ108" s="102">
        <f t="shared" si="9"/>
        <v>0</v>
      </c>
      <c r="BA108" s="101">
        <f t="shared" si="10"/>
        <v>0</v>
      </c>
      <c r="BB108" s="103">
        <f t="shared" si="11"/>
        <v>0</v>
      </c>
      <c r="BC108" s="1">
        <f t="shared" si="12"/>
        <v>0</v>
      </c>
      <c r="BD108" s="1">
        <f t="shared" si="13"/>
        <v>0</v>
      </c>
      <c r="BE108" s="1">
        <f t="shared" si="14"/>
        <v>0</v>
      </c>
    </row>
    <row r="109" spans="2:57" ht="14.4" thickBot="1" x14ac:dyDescent="0.3">
      <c r="B109" s="4"/>
      <c r="C109" s="131"/>
      <c r="D109" s="132"/>
      <c r="E109" s="235"/>
      <c r="F109" s="250"/>
      <c r="G109" s="250"/>
      <c r="H109" s="236"/>
      <c r="I109" s="130"/>
      <c r="J109" s="235"/>
      <c r="K109" s="236"/>
      <c r="L109" s="130"/>
      <c r="M109" s="235"/>
      <c r="N109" s="236"/>
      <c r="O109" s="129"/>
      <c r="P109" s="246">
        <v>0</v>
      </c>
      <c r="Q109" s="247"/>
      <c r="R109" s="129"/>
      <c r="S109" s="243"/>
      <c r="T109" s="244"/>
      <c r="U109" s="244"/>
      <c r="V109" s="244"/>
      <c r="W109" s="245"/>
      <c r="X109" s="7"/>
      <c r="AX109" s="101"/>
      <c r="AY109" s="101"/>
      <c r="AZ109" s="102">
        <f t="shared" si="9"/>
        <v>0</v>
      </c>
      <c r="BA109" s="101">
        <f t="shared" si="10"/>
        <v>0</v>
      </c>
      <c r="BB109" s="103">
        <f t="shared" si="11"/>
        <v>0</v>
      </c>
      <c r="BC109" s="1">
        <f t="shared" si="12"/>
        <v>0</v>
      </c>
      <c r="BD109" s="1">
        <f t="shared" si="13"/>
        <v>0</v>
      </c>
      <c r="BE109" s="1">
        <f t="shared" si="14"/>
        <v>0</v>
      </c>
    </row>
    <row r="110" spans="2:57" ht="14.4" thickBot="1" x14ac:dyDescent="0.3">
      <c r="B110" s="4"/>
      <c r="C110" s="131"/>
      <c r="D110" s="132"/>
      <c r="E110" s="235"/>
      <c r="F110" s="250"/>
      <c r="G110" s="250"/>
      <c r="H110" s="236"/>
      <c r="I110" s="130"/>
      <c r="J110" s="235"/>
      <c r="K110" s="236"/>
      <c r="L110" s="130"/>
      <c r="M110" s="235"/>
      <c r="N110" s="236"/>
      <c r="O110" s="129"/>
      <c r="P110" s="246">
        <v>0</v>
      </c>
      <c r="Q110" s="247"/>
      <c r="R110" s="129"/>
      <c r="S110" s="243"/>
      <c r="T110" s="244"/>
      <c r="U110" s="244"/>
      <c r="V110" s="244"/>
      <c r="W110" s="245"/>
      <c r="X110" s="7"/>
      <c r="AX110" s="101"/>
      <c r="AY110" s="101"/>
      <c r="AZ110" s="102">
        <f t="shared" si="9"/>
        <v>0</v>
      </c>
      <c r="BA110" s="101">
        <f t="shared" si="10"/>
        <v>0</v>
      </c>
      <c r="BB110" s="103">
        <f t="shared" si="11"/>
        <v>0</v>
      </c>
      <c r="BC110" s="1">
        <f t="shared" si="12"/>
        <v>0</v>
      </c>
      <c r="BD110" s="1">
        <f t="shared" si="13"/>
        <v>0</v>
      </c>
      <c r="BE110" s="1">
        <f t="shared" si="14"/>
        <v>0</v>
      </c>
    </row>
    <row r="111" spans="2:57" ht="14.4" thickBot="1" x14ac:dyDescent="0.3">
      <c r="B111" s="4"/>
      <c r="C111" s="131"/>
      <c r="D111" s="132"/>
      <c r="E111" s="235"/>
      <c r="F111" s="250"/>
      <c r="G111" s="250"/>
      <c r="H111" s="236"/>
      <c r="I111" s="130"/>
      <c r="J111" s="235"/>
      <c r="K111" s="236"/>
      <c r="L111" s="130"/>
      <c r="M111" s="235"/>
      <c r="N111" s="236"/>
      <c r="O111" s="129"/>
      <c r="P111" s="246">
        <v>0</v>
      </c>
      <c r="Q111" s="247"/>
      <c r="R111" s="129"/>
      <c r="S111" s="243"/>
      <c r="T111" s="244"/>
      <c r="U111" s="244"/>
      <c r="V111" s="244"/>
      <c r="W111" s="245"/>
      <c r="X111" s="7"/>
      <c r="AX111" s="101"/>
      <c r="AY111" s="101"/>
      <c r="AZ111" s="102">
        <f t="shared" si="9"/>
        <v>0</v>
      </c>
      <c r="BA111" s="101">
        <f t="shared" si="10"/>
        <v>0</v>
      </c>
      <c r="BB111" s="103">
        <f t="shared" si="11"/>
        <v>0</v>
      </c>
      <c r="BC111" s="1">
        <f t="shared" si="12"/>
        <v>0</v>
      </c>
      <c r="BD111" s="1">
        <f t="shared" si="13"/>
        <v>0</v>
      </c>
      <c r="BE111" s="1">
        <f t="shared" si="14"/>
        <v>0</v>
      </c>
    </row>
    <row r="112" spans="2:57" ht="14.4" thickBot="1" x14ac:dyDescent="0.3">
      <c r="B112" s="4"/>
      <c r="C112" s="131"/>
      <c r="D112" s="132"/>
      <c r="E112" s="235"/>
      <c r="F112" s="250"/>
      <c r="G112" s="250"/>
      <c r="H112" s="236"/>
      <c r="I112" s="130"/>
      <c r="J112" s="235"/>
      <c r="K112" s="236"/>
      <c r="L112" s="130"/>
      <c r="M112" s="235"/>
      <c r="N112" s="236"/>
      <c r="O112" s="129"/>
      <c r="P112" s="246">
        <v>0</v>
      </c>
      <c r="Q112" s="247"/>
      <c r="R112" s="129"/>
      <c r="S112" s="243"/>
      <c r="T112" s="244"/>
      <c r="U112" s="244"/>
      <c r="V112" s="244"/>
      <c r="W112" s="245"/>
      <c r="X112" s="7"/>
      <c r="AX112" s="101"/>
      <c r="AY112" s="101"/>
      <c r="AZ112" s="102">
        <f t="shared" si="9"/>
        <v>0</v>
      </c>
      <c r="BA112" s="101">
        <f t="shared" si="10"/>
        <v>0</v>
      </c>
      <c r="BB112" s="103">
        <f t="shared" si="11"/>
        <v>0</v>
      </c>
      <c r="BC112" s="1">
        <f t="shared" si="12"/>
        <v>0</v>
      </c>
      <c r="BD112" s="1">
        <f t="shared" si="13"/>
        <v>0</v>
      </c>
      <c r="BE112" s="1">
        <f t="shared" si="14"/>
        <v>0</v>
      </c>
    </row>
    <row r="113" spans="2:57" ht="14.4" thickBot="1" x14ac:dyDescent="0.3">
      <c r="B113" s="4"/>
      <c r="C113" s="131"/>
      <c r="D113" s="132"/>
      <c r="E113" s="235"/>
      <c r="F113" s="250"/>
      <c r="G113" s="250"/>
      <c r="H113" s="236"/>
      <c r="I113" s="130"/>
      <c r="J113" s="235"/>
      <c r="K113" s="236"/>
      <c r="L113" s="130"/>
      <c r="M113" s="235"/>
      <c r="N113" s="236"/>
      <c r="O113" s="129"/>
      <c r="P113" s="246">
        <v>0</v>
      </c>
      <c r="Q113" s="247"/>
      <c r="R113" s="129"/>
      <c r="S113" s="243"/>
      <c r="T113" s="244"/>
      <c r="U113" s="244"/>
      <c r="V113" s="244"/>
      <c r="W113" s="245"/>
      <c r="X113" s="7"/>
      <c r="AX113" s="101"/>
      <c r="AY113" s="101"/>
      <c r="AZ113" s="102">
        <f t="shared" si="9"/>
        <v>0</v>
      </c>
      <c r="BA113" s="101">
        <f t="shared" si="10"/>
        <v>0</v>
      </c>
      <c r="BB113" s="103">
        <f t="shared" si="11"/>
        <v>0</v>
      </c>
      <c r="BC113" s="1">
        <f t="shared" si="12"/>
        <v>0</v>
      </c>
      <c r="BD113" s="1">
        <f t="shared" si="13"/>
        <v>0</v>
      </c>
      <c r="BE113" s="1">
        <f t="shared" si="14"/>
        <v>0</v>
      </c>
    </row>
    <row r="114" spans="2:57" ht="14.4" thickBot="1" x14ac:dyDescent="0.3">
      <c r="B114" s="4"/>
      <c r="C114" s="131"/>
      <c r="D114" s="132"/>
      <c r="E114" s="235"/>
      <c r="F114" s="250"/>
      <c r="G114" s="250"/>
      <c r="H114" s="236"/>
      <c r="I114" s="130"/>
      <c r="J114" s="235"/>
      <c r="K114" s="236"/>
      <c r="L114" s="130"/>
      <c r="M114" s="235"/>
      <c r="N114" s="236"/>
      <c r="O114" s="129"/>
      <c r="P114" s="246">
        <v>0</v>
      </c>
      <c r="Q114" s="247"/>
      <c r="R114" s="129"/>
      <c r="S114" s="243"/>
      <c r="T114" s="244"/>
      <c r="U114" s="244"/>
      <c r="V114" s="244"/>
      <c r="W114" s="245"/>
      <c r="X114" s="7"/>
      <c r="AX114" s="101"/>
      <c r="AY114" s="101"/>
      <c r="AZ114" s="102">
        <f t="shared" si="9"/>
        <v>0</v>
      </c>
      <c r="BA114" s="101">
        <f t="shared" si="10"/>
        <v>0</v>
      </c>
      <c r="BB114" s="103">
        <f t="shared" si="11"/>
        <v>0</v>
      </c>
      <c r="BC114" s="1">
        <f t="shared" si="12"/>
        <v>0</v>
      </c>
      <c r="BD114" s="1">
        <f t="shared" si="13"/>
        <v>0</v>
      </c>
      <c r="BE114" s="1">
        <f t="shared" si="14"/>
        <v>0</v>
      </c>
    </row>
    <row r="115" spans="2:57" ht="14.4" thickBot="1" x14ac:dyDescent="0.3">
      <c r="B115" s="4"/>
      <c r="C115" s="131"/>
      <c r="D115" s="132"/>
      <c r="E115" s="235"/>
      <c r="F115" s="250"/>
      <c r="G115" s="250"/>
      <c r="H115" s="236"/>
      <c r="I115" s="130"/>
      <c r="J115" s="235"/>
      <c r="K115" s="236"/>
      <c r="L115" s="130"/>
      <c r="M115" s="235"/>
      <c r="N115" s="236"/>
      <c r="O115" s="129"/>
      <c r="P115" s="246">
        <v>0</v>
      </c>
      <c r="Q115" s="247"/>
      <c r="R115" s="129"/>
      <c r="S115" s="243"/>
      <c r="T115" s="244"/>
      <c r="U115" s="244"/>
      <c r="V115" s="244"/>
      <c r="W115" s="245"/>
      <c r="X115" s="7"/>
      <c r="AX115" s="101"/>
      <c r="AY115" s="101"/>
      <c r="AZ115" s="102">
        <f t="shared" si="9"/>
        <v>0</v>
      </c>
      <c r="BA115" s="101">
        <f t="shared" si="10"/>
        <v>0</v>
      </c>
      <c r="BB115" s="103">
        <f t="shared" si="11"/>
        <v>0</v>
      </c>
      <c r="BC115" s="1">
        <f t="shared" si="12"/>
        <v>0</v>
      </c>
      <c r="BD115" s="1">
        <f t="shared" si="13"/>
        <v>0</v>
      </c>
      <c r="BE115" s="1">
        <f t="shared" si="14"/>
        <v>0</v>
      </c>
    </row>
    <row r="116" spans="2:57" ht="14.4" thickBot="1" x14ac:dyDescent="0.3">
      <c r="B116" s="4"/>
      <c r="C116" s="131"/>
      <c r="D116" s="132"/>
      <c r="E116" s="235"/>
      <c r="F116" s="250"/>
      <c r="G116" s="250"/>
      <c r="H116" s="236"/>
      <c r="I116" s="130"/>
      <c r="J116" s="235"/>
      <c r="K116" s="236"/>
      <c r="L116" s="130"/>
      <c r="M116" s="235"/>
      <c r="N116" s="236"/>
      <c r="O116" s="129"/>
      <c r="P116" s="246">
        <v>0</v>
      </c>
      <c r="Q116" s="247"/>
      <c r="R116" s="129"/>
      <c r="S116" s="243"/>
      <c r="T116" s="244"/>
      <c r="U116" s="244"/>
      <c r="V116" s="244"/>
      <c r="W116" s="245"/>
      <c r="X116" s="7"/>
      <c r="AX116" s="101"/>
      <c r="AY116" s="101"/>
      <c r="AZ116" s="102">
        <f t="shared" si="9"/>
        <v>0</v>
      </c>
      <c r="BA116" s="101">
        <f t="shared" si="10"/>
        <v>0</v>
      </c>
      <c r="BB116" s="103">
        <f t="shared" si="11"/>
        <v>0</v>
      </c>
      <c r="BC116" s="1">
        <f t="shared" si="12"/>
        <v>0</v>
      </c>
      <c r="BD116" s="1">
        <f t="shared" si="13"/>
        <v>0</v>
      </c>
      <c r="BE116" s="1">
        <f t="shared" si="14"/>
        <v>0</v>
      </c>
    </row>
    <row r="117" spans="2:57" ht="14.4" thickBot="1" x14ac:dyDescent="0.3">
      <c r="B117" s="4"/>
      <c r="C117" s="131"/>
      <c r="D117" s="132"/>
      <c r="E117" s="235"/>
      <c r="F117" s="250"/>
      <c r="G117" s="250"/>
      <c r="H117" s="236"/>
      <c r="I117" s="130"/>
      <c r="J117" s="235"/>
      <c r="K117" s="236"/>
      <c r="L117" s="130"/>
      <c r="M117" s="235"/>
      <c r="N117" s="236"/>
      <c r="O117" s="129"/>
      <c r="P117" s="246">
        <v>0</v>
      </c>
      <c r="Q117" s="247"/>
      <c r="R117" s="129"/>
      <c r="S117" s="243"/>
      <c r="T117" s="244"/>
      <c r="U117" s="244"/>
      <c r="V117" s="244"/>
      <c r="W117" s="245"/>
      <c r="X117" s="7"/>
      <c r="AX117" s="101"/>
      <c r="AY117" s="101"/>
      <c r="AZ117" s="102">
        <f t="shared" si="9"/>
        <v>0</v>
      </c>
      <c r="BA117" s="101">
        <f t="shared" si="10"/>
        <v>0</v>
      </c>
      <c r="BB117" s="103">
        <f t="shared" si="11"/>
        <v>0</v>
      </c>
      <c r="BC117" s="1">
        <f t="shared" si="12"/>
        <v>0</v>
      </c>
      <c r="BD117" s="1">
        <f t="shared" si="13"/>
        <v>0</v>
      </c>
      <c r="BE117" s="1">
        <f t="shared" si="14"/>
        <v>0</v>
      </c>
    </row>
    <row r="118" spans="2:57" ht="14.4" thickBot="1" x14ac:dyDescent="0.3">
      <c r="B118" s="4"/>
      <c r="C118" s="131"/>
      <c r="D118" s="132"/>
      <c r="E118" s="235"/>
      <c r="F118" s="250"/>
      <c r="G118" s="250"/>
      <c r="H118" s="236"/>
      <c r="I118" s="130"/>
      <c r="J118" s="235"/>
      <c r="K118" s="236"/>
      <c r="L118" s="130"/>
      <c r="M118" s="235"/>
      <c r="N118" s="236"/>
      <c r="O118" s="129"/>
      <c r="P118" s="246">
        <v>0</v>
      </c>
      <c r="Q118" s="247"/>
      <c r="R118" s="129"/>
      <c r="S118" s="243"/>
      <c r="T118" s="244"/>
      <c r="U118" s="244"/>
      <c r="V118" s="244"/>
      <c r="W118" s="245"/>
      <c r="X118" s="7"/>
      <c r="AX118" s="101"/>
      <c r="AY118" s="101"/>
      <c r="AZ118" s="102">
        <f t="shared" si="9"/>
        <v>0</v>
      </c>
      <c r="BA118" s="101">
        <f t="shared" si="10"/>
        <v>0</v>
      </c>
      <c r="BB118" s="103">
        <f t="shared" si="11"/>
        <v>0</v>
      </c>
      <c r="BC118" s="1">
        <f t="shared" si="12"/>
        <v>0</v>
      </c>
      <c r="BD118" s="1">
        <f t="shared" si="13"/>
        <v>0</v>
      </c>
      <c r="BE118" s="1">
        <f t="shared" si="14"/>
        <v>0</v>
      </c>
    </row>
    <row r="119" spans="2:57" ht="14.4" thickBot="1" x14ac:dyDescent="0.3">
      <c r="B119" s="4"/>
      <c r="C119" s="131"/>
      <c r="D119" s="132"/>
      <c r="E119" s="235"/>
      <c r="F119" s="250"/>
      <c r="G119" s="250"/>
      <c r="H119" s="236"/>
      <c r="I119" s="130"/>
      <c r="J119" s="235"/>
      <c r="K119" s="236"/>
      <c r="L119" s="130"/>
      <c r="M119" s="235"/>
      <c r="N119" s="236"/>
      <c r="O119" s="129"/>
      <c r="P119" s="246">
        <v>0</v>
      </c>
      <c r="Q119" s="247"/>
      <c r="R119" s="129"/>
      <c r="S119" s="243"/>
      <c r="T119" s="244"/>
      <c r="U119" s="244"/>
      <c r="V119" s="244"/>
      <c r="W119" s="245"/>
      <c r="X119" s="7"/>
      <c r="AX119" s="101"/>
      <c r="AY119" s="101"/>
      <c r="AZ119" s="102">
        <f t="shared" si="9"/>
        <v>0</v>
      </c>
      <c r="BA119" s="101">
        <f t="shared" si="10"/>
        <v>0</v>
      </c>
      <c r="BB119" s="103">
        <f t="shared" si="11"/>
        <v>0</v>
      </c>
      <c r="BC119" s="1">
        <f t="shared" si="12"/>
        <v>0</v>
      </c>
      <c r="BD119" s="1">
        <f t="shared" si="13"/>
        <v>0</v>
      </c>
      <c r="BE119" s="1">
        <f t="shared" si="14"/>
        <v>0</v>
      </c>
    </row>
    <row r="120" spans="2:57" ht="14.4" thickBot="1" x14ac:dyDescent="0.3">
      <c r="B120" s="4"/>
      <c r="C120" s="131"/>
      <c r="D120" s="132"/>
      <c r="E120" s="235"/>
      <c r="F120" s="250"/>
      <c r="G120" s="250"/>
      <c r="H120" s="236"/>
      <c r="I120" s="130"/>
      <c r="J120" s="235"/>
      <c r="K120" s="236"/>
      <c r="L120" s="130"/>
      <c r="M120" s="235"/>
      <c r="N120" s="236"/>
      <c r="O120" s="129"/>
      <c r="P120" s="246">
        <v>0</v>
      </c>
      <c r="Q120" s="247"/>
      <c r="R120" s="129"/>
      <c r="S120" s="243"/>
      <c r="T120" s="244"/>
      <c r="U120" s="244"/>
      <c r="V120" s="244"/>
      <c r="W120" s="245"/>
      <c r="X120" s="7"/>
      <c r="AX120" s="101"/>
      <c r="AY120" s="101"/>
      <c r="AZ120" s="102">
        <f t="shared" si="9"/>
        <v>0</v>
      </c>
      <c r="BA120" s="101">
        <f t="shared" si="10"/>
        <v>0</v>
      </c>
      <c r="BB120" s="103">
        <f t="shared" si="11"/>
        <v>0</v>
      </c>
      <c r="BC120" s="1">
        <f t="shared" si="12"/>
        <v>0</v>
      </c>
      <c r="BD120" s="1">
        <f t="shared" si="13"/>
        <v>0</v>
      </c>
      <c r="BE120" s="1">
        <f t="shared" si="14"/>
        <v>0</v>
      </c>
    </row>
    <row r="121" spans="2:57" ht="14.4" thickBot="1" x14ac:dyDescent="0.3">
      <c r="B121" s="4"/>
      <c r="C121" s="131"/>
      <c r="D121" s="132"/>
      <c r="E121" s="235"/>
      <c r="F121" s="250"/>
      <c r="G121" s="250"/>
      <c r="H121" s="236"/>
      <c r="I121" s="130"/>
      <c r="J121" s="235"/>
      <c r="K121" s="236"/>
      <c r="L121" s="130"/>
      <c r="M121" s="235"/>
      <c r="N121" s="236"/>
      <c r="O121" s="129"/>
      <c r="P121" s="246">
        <v>0</v>
      </c>
      <c r="Q121" s="247"/>
      <c r="R121" s="129"/>
      <c r="S121" s="243"/>
      <c r="T121" s="244"/>
      <c r="U121" s="244"/>
      <c r="V121" s="244"/>
      <c r="W121" s="245"/>
      <c r="X121" s="7"/>
      <c r="AX121" s="101"/>
      <c r="AY121" s="101"/>
      <c r="AZ121" s="102">
        <f t="shared" si="9"/>
        <v>0</v>
      </c>
      <c r="BA121" s="101">
        <f t="shared" si="10"/>
        <v>0</v>
      </c>
      <c r="BB121" s="103">
        <f t="shared" si="11"/>
        <v>0</v>
      </c>
      <c r="BC121" s="1">
        <f t="shared" si="12"/>
        <v>0</v>
      </c>
      <c r="BD121" s="1">
        <f t="shared" si="13"/>
        <v>0</v>
      </c>
      <c r="BE121" s="1">
        <f t="shared" si="14"/>
        <v>0</v>
      </c>
    </row>
    <row r="122" spans="2:57" ht="14.4" thickBot="1" x14ac:dyDescent="0.3">
      <c r="B122" s="4"/>
      <c r="C122" s="131"/>
      <c r="D122" s="132"/>
      <c r="E122" s="235"/>
      <c r="F122" s="250"/>
      <c r="G122" s="250"/>
      <c r="H122" s="236"/>
      <c r="I122" s="130"/>
      <c r="J122" s="235"/>
      <c r="K122" s="236"/>
      <c r="L122" s="130"/>
      <c r="M122" s="235"/>
      <c r="N122" s="236"/>
      <c r="O122" s="129"/>
      <c r="P122" s="246">
        <v>0</v>
      </c>
      <c r="Q122" s="247"/>
      <c r="R122" s="129"/>
      <c r="S122" s="243"/>
      <c r="T122" s="244"/>
      <c r="U122" s="244"/>
      <c r="V122" s="244"/>
      <c r="W122" s="245"/>
      <c r="X122" s="7"/>
      <c r="AX122" s="101"/>
      <c r="AY122" s="101"/>
      <c r="AZ122" s="102">
        <f t="shared" si="9"/>
        <v>0</v>
      </c>
      <c r="BA122" s="101">
        <f t="shared" si="10"/>
        <v>0</v>
      </c>
      <c r="BB122" s="103">
        <f t="shared" si="11"/>
        <v>0</v>
      </c>
      <c r="BC122" s="1">
        <f t="shared" si="12"/>
        <v>0</v>
      </c>
      <c r="BD122" s="1">
        <f t="shared" si="13"/>
        <v>0</v>
      </c>
      <c r="BE122" s="1">
        <f t="shared" si="14"/>
        <v>0</v>
      </c>
    </row>
    <row r="123" spans="2:57" ht="14.4" thickBot="1" x14ac:dyDescent="0.3">
      <c r="B123" s="4"/>
      <c r="C123" s="131"/>
      <c r="D123" s="132"/>
      <c r="E123" s="235"/>
      <c r="F123" s="250"/>
      <c r="G123" s="250"/>
      <c r="H123" s="236"/>
      <c r="I123" s="130"/>
      <c r="J123" s="235"/>
      <c r="K123" s="236"/>
      <c r="L123" s="130"/>
      <c r="M123" s="235"/>
      <c r="N123" s="236"/>
      <c r="O123" s="129"/>
      <c r="P123" s="246">
        <v>0</v>
      </c>
      <c r="Q123" s="247"/>
      <c r="R123" s="129"/>
      <c r="S123" s="243"/>
      <c r="T123" s="244"/>
      <c r="U123" s="244"/>
      <c r="V123" s="244"/>
      <c r="W123" s="245"/>
      <c r="X123" s="7"/>
      <c r="AX123" s="101"/>
      <c r="AY123" s="101"/>
      <c r="AZ123" s="102">
        <f t="shared" si="9"/>
        <v>0</v>
      </c>
      <c r="BA123" s="101">
        <f t="shared" si="10"/>
        <v>0</v>
      </c>
      <c r="BB123" s="103">
        <f t="shared" si="11"/>
        <v>0</v>
      </c>
      <c r="BC123" s="1">
        <f t="shared" si="12"/>
        <v>0</v>
      </c>
      <c r="BD123" s="1">
        <f t="shared" si="13"/>
        <v>0</v>
      </c>
      <c r="BE123" s="1">
        <f t="shared" si="14"/>
        <v>0</v>
      </c>
    </row>
    <row r="124" spans="2:57" ht="14.4" thickBot="1" x14ac:dyDescent="0.3">
      <c r="B124" s="4"/>
      <c r="C124" s="131"/>
      <c r="D124" s="132"/>
      <c r="E124" s="235"/>
      <c r="F124" s="250"/>
      <c r="G124" s="250"/>
      <c r="H124" s="236"/>
      <c r="I124" s="130"/>
      <c r="J124" s="235"/>
      <c r="K124" s="236"/>
      <c r="L124" s="130"/>
      <c r="M124" s="235"/>
      <c r="N124" s="236"/>
      <c r="O124" s="129"/>
      <c r="P124" s="246">
        <v>0</v>
      </c>
      <c r="Q124" s="247"/>
      <c r="R124" s="129"/>
      <c r="S124" s="243"/>
      <c r="T124" s="244"/>
      <c r="U124" s="244"/>
      <c r="V124" s="244"/>
      <c r="W124" s="245"/>
      <c r="X124" s="7"/>
      <c r="AX124" s="101"/>
      <c r="AY124" s="101"/>
      <c r="AZ124" s="102">
        <f t="shared" si="9"/>
        <v>0</v>
      </c>
      <c r="BA124" s="101">
        <f t="shared" si="10"/>
        <v>0</v>
      </c>
      <c r="BB124" s="103">
        <f t="shared" si="11"/>
        <v>0</v>
      </c>
      <c r="BC124" s="1">
        <f t="shared" si="12"/>
        <v>0</v>
      </c>
      <c r="BD124" s="1">
        <f t="shared" si="13"/>
        <v>0</v>
      </c>
      <c r="BE124" s="1">
        <f t="shared" si="14"/>
        <v>0</v>
      </c>
    </row>
    <row r="125" spans="2:57" ht="14.4" thickBot="1" x14ac:dyDescent="0.3">
      <c r="B125" s="4"/>
      <c r="C125" s="131"/>
      <c r="D125" s="132"/>
      <c r="E125" s="235"/>
      <c r="F125" s="250"/>
      <c r="G125" s="250"/>
      <c r="H125" s="236"/>
      <c r="I125" s="130"/>
      <c r="J125" s="235"/>
      <c r="K125" s="236"/>
      <c r="L125" s="130"/>
      <c r="M125" s="235"/>
      <c r="N125" s="236"/>
      <c r="O125" s="129"/>
      <c r="P125" s="246">
        <v>0</v>
      </c>
      <c r="Q125" s="247"/>
      <c r="R125" s="129"/>
      <c r="S125" s="243"/>
      <c r="T125" s="244"/>
      <c r="U125" s="244"/>
      <c r="V125" s="244"/>
      <c r="W125" s="245"/>
      <c r="X125" s="7"/>
      <c r="AX125" s="101"/>
      <c r="AY125" s="101"/>
      <c r="AZ125" s="102">
        <f t="shared" si="9"/>
        <v>0</v>
      </c>
      <c r="BA125" s="101">
        <f t="shared" si="10"/>
        <v>0</v>
      </c>
      <c r="BB125" s="103">
        <f t="shared" si="11"/>
        <v>0</v>
      </c>
      <c r="BC125" s="1">
        <f t="shared" si="12"/>
        <v>0</v>
      </c>
      <c r="BD125" s="1">
        <f t="shared" si="13"/>
        <v>0</v>
      </c>
      <c r="BE125" s="1">
        <f t="shared" si="14"/>
        <v>0</v>
      </c>
    </row>
    <row r="126" spans="2:57" ht="14.4" thickBot="1" x14ac:dyDescent="0.3">
      <c r="B126" s="4"/>
      <c r="C126" s="131"/>
      <c r="D126" s="132"/>
      <c r="E126" s="235"/>
      <c r="F126" s="250"/>
      <c r="G126" s="250"/>
      <c r="H126" s="236"/>
      <c r="I126" s="130"/>
      <c r="J126" s="235"/>
      <c r="K126" s="236"/>
      <c r="L126" s="130"/>
      <c r="M126" s="235"/>
      <c r="N126" s="236"/>
      <c r="O126" s="129"/>
      <c r="P126" s="246">
        <v>0</v>
      </c>
      <c r="Q126" s="247"/>
      <c r="R126" s="129"/>
      <c r="S126" s="243"/>
      <c r="T126" s="244"/>
      <c r="U126" s="244"/>
      <c r="V126" s="244"/>
      <c r="W126" s="245"/>
      <c r="X126" s="7"/>
      <c r="AX126" s="101"/>
      <c r="AY126" s="101"/>
      <c r="AZ126" s="102">
        <f t="shared" si="9"/>
        <v>0</v>
      </c>
      <c r="BA126" s="101">
        <f t="shared" si="10"/>
        <v>0</v>
      </c>
      <c r="BB126" s="103">
        <f t="shared" si="11"/>
        <v>0</v>
      </c>
      <c r="BC126" s="1">
        <f t="shared" si="12"/>
        <v>0</v>
      </c>
      <c r="BD126" s="1">
        <f t="shared" si="13"/>
        <v>0</v>
      </c>
      <c r="BE126" s="1">
        <f t="shared" si="14"/>
        <v>0</v>
      </c>
    </row>
    <row r="127" spans="2:57" ht="14.4" thickBot="1" x14ac:dyDescent="0.3">
      <c r="B127" s="4"/>
      <c r="C127" s="131"/>
      <c r="D127" s="132"/>
      <c r="E127" s="235"/>
      <c r="F127" s="250"/>
      <c r="G127" s="250"/>
      <c r="H127" s="236"/>
      <c r="I127" s="130"/>
      <c r="J127" s="235"/>
      <c r="K127" s="236"/>
      <c r="L127" s="130"/>
      <c r="M127" s="235"/>
      <c r="N127" s="236"/>
      <c r="O127" s="129"/>
      <c r="P127" s="246">
        <v>0</v>
      </c>
      <c r="Q127" s="247"/>
      <c r="R127" s="129"/>
      <c r="S127" s="243"/>
      <c r="T127" s="244"/>
      <c r="U127" s="244"/>
      <c r="V127" s="244"/>
      <c r="W127" s="245"/>
      <c r="X127" s="7"/>
      <c r="AX127" s="101"/>
      <c r="AY127" s="101"/>
      <c r="AZ127" s="102">
        <f t="shared" si="9"/>
        <v>0</v>
      </c>
      <c r="BA127" s="101">
        <f t="shared" si="10"/>
        <v>0</v>
      </c>
      <c r="BB127" s="103">
        <f t="shared" si="11"/>
        <v>0</v>
      </c>
      <c r="BC127" s="1">
        <f t="shared" si="12"/>
        <v>0</v>
      </c>
      <c r="BD127" s="1">
        <f t="shared" si="13"/>
        <v>0</v>
      </c>
      <c r="BE127" s="1">
        <f t="shared" si="14"/>
        <v>0</v>
      </c>
    </row>
    <row r="128" spans="2:57" ht="14.4" thickBot="1" x14ac:dyDescent="0.3">
      <c r="B128" s="4"/>
      <c r="C128" s="131"/>
      <c r="D128" s="132"/>
      <c r="E128" s="235"/>
      <c r="F128" s="250"/>
      <c r="G128" s="250"/>
      <c r="H128" s="236"/>
      <c r="I128" s="130"/>
      <c r="J128" s="235"/>
      <c r="K128" s="236"/>
      <c r="L128" s="130"/>
      <c r="M128" s="235"/>
      <c r="N128" s="236"/>
      <c r="O128" s="129"/>
      <c r="P128" s="246">
        <v>0</v>
      </c>
      <c r="Q128" s="247"/>
      <c r="R128" s="129"/>
      <c r="S128" s="243"/>
      <c r="T128" s="244"/>
      <c r="U128" s="244"/>
      <c r="V128" s="244"/>
      <c r="W128" s="245"/>
      <c r="X128" s="7"/>
      <c r="AX128" s="101"/>
      <c r="AY128" s="101"/>
      <c r="AZ128" s="102">
        <f t="shared" si="9"/>
        <v>0</v>
      </c>
      <c r="BA128" s="101">
        <f t="shared" si="10"/>
        <v>0</v>
      </c>
      <c r="BB128" s="103">
        <f t="shared" si="11"/>
        <v>0</v>
      </c>
      <c r="BC128" s="1">
        <f t="shared" si="12"/>
        <v>0</v>
      </c>
      <c r="BD128" s="1">
        <f t="shared" si="13"/>
        <v>0</v>
      </c>
      <c r="BE128" s="1">
        <f t="shared" si="14"/>
        <v>0</v>
      </c>
    </row>
    <row r="129" spans="2:57" ht="14.4" thickBot="1" x14ac:dyDescent="0.3">
      <c r="B129" s="4"/>
      <c r="C129" s="131"/>
      <c r="D129" s="132"/>
      <c r="E129" s="235"/>
      <c r="F129" s="250"/>
      <c r="G129" s="250"/>
      <c r="H129" s="236"/>
      <c r="I129" s="130"/>
      <c r="J129" s="235"/>
      <c r="K129" s="236"/>
      <c r="L129" s="130"/>
      <c r="M129" s="235"/>
      <c r="N129" s="236"/>
      <c r="O129" s="129"/>
      <c r="P129" s="246">
        <v>0</v>
      </c>
      <c r="Q129" s="247"/>
      <c r="R129" s="129"/>
      <c r="S129" s="243"/>
      <c r="T129" s="244"/>
      <c r="U129" s="244"/>
      <c r="V129" s="244"/>
      <c r="W129" s="245"/>
      <c r="X129" s="7"/>
      <c r="AX129" s="101"/>
      <c r="AY129" s="101"/>
      <c r="AZ129" s="102">
        <f t="shared" si="9"/>
        <v>0</v>
      </c>
      <c r="BA129" s="101">
        <f t="shared" si="10"/>
        <v>0</v>
      </c>
      <c r="BB129" s="103">
        <f t="shared" si="11"/>
        <v>0</v>
      </c>
      <c r="BC129" s="1">
        <f t="shared" si="12"/>
        <v>0</v>
      </c>
      <c r="BD129" s="1">
        <f t="shared" si="13"/>
        <v>0</v>
      </c>
      <c r="BE129" s="1">
        <f t="shared" si="14"/>
        <v>0</v>
      </c>
    </row>
    <row r="130" spans="2:57" ht="14.4" thickBot="1" x14ac:dyDescent="0.3">
      <c r="B130" s="4"/>
      <c r="C130" s="131"/>
      <c r="D130" s="132"/>
      <c r="E130" s="235"/>
      <c r="F130" s="250"/>
      <c r="G130" s="250"/>
      <c r="H130" s="236"/>
      <c r="I130" s="130"/>
      <c r="J130" s="235"/>
      <c r="K130" s="236"/>
      <c r="L130" s="130"/>
      <c r="M130" s="235"/>
      <c r="N130" s="236"/>
      <c r="O130" s="129"/>
      <c r="P130" s="246">
        <v>0</v>
      </c>
      <c r="Q130" s="247"/>
      <c r="R130" s="129"/>
      <c r="S130" s="243"/>
      <c r="T130" s="244"/>
      <c r="U130" s="244"/>
      <c r="V130" s="244"/>
      <c r="W130" s="245"/>
      <c r="X130" s="7"/>
      <c r="AX130" s="101"/>
      <c r="AY130" s="101"/>
      <c r="AZ130" s="102">
        <f t="shared" si="9"/>
        <v>0</v>
      </c>
      <c r="BA130" s="101">
        <f t="shared" si="10"/>
        <v>0</v>
      </c>
      <c r="BB130" s="103">
        <f t="shared" si="11"/>
        <v>0</v>
      </c>
      <c r="BC130" s="1">
        <f t="shared" si="12"/>
        <v>0</v>
      </c>
      <c r="BD130" s="1">
        <f t="shared" si="13"/>
        <v>0</v>
      </c>
      <c r="BE130" s="1">
        <f t="shared" si="14"/>
        <v>0</v>
      </c>
    </row>
    <row r="131" spans="2:57" ht="14.4" thickBot="1" x14ac:dyDescent="0.3">
      <c r="B131" s="4"/>
      <c r="C131" s="131"/>
      <c r="D131" s="132"/>
      <c r="E131" s="235"/>
      <c r="F131" s="250"/>
      <c r="G131" s="250"/>
      <c r="H131" s="236"/>
      <c r="I131" s="130"/>
      <c r="J131" s="235"/>
      <c r="K131" s="236"/>
      <c r="L131" s="130"/>
      <c r="M131" s="235"/>
      <c r="N131" s="236"/>
      <c r="O131" s="129"/>
      <c r="P131" s="246">
        <v>0</v>
      </c>
      <c r="Q131" s="247"/>
      <c r="R131" s="129"/>
      <c r="S131" s="243"/>
      <c r="T131" s="244"/>
      <c r="U131" s="244"/>
      <c r="V131" s="244"/>
      <c r="W131" s="245"/>
      <c r="X131" s="7"/>
      <c r="AX131" s="101"/>
      <c r="AY131" s="101"/>
      <c r="AZ131" s="102">
        <f t="shared" si="9"/>
        <v>0</v>
      </c>
      <c r="BA131" s="101">
        <f t="shared" si="10"/>
        <v>0</v>
      </c>
      <c r="BB131" s="103">
        <f t="shared" si="11"/>
        <v>0</v>
      </c>
      <c r="BC131" s="1">
        <f t="shared" si="12"/>
        <v>0</v>
      </c>
      <c r="BD131" s="1">
        <f t="shared" si="13"/>
        <v>0</v>
      </c>
      <c r="BE131" s="1">
        <f t="shared" si="14"/>
        <v>0</v>
      </c>
    </row>
    <row r="132" spans="2:57" ht="14.4" thickBot="1" x14ac:dyDescent="0.3">
      <c r="B132" s="4"/>
      <c r="C132" s="131"/>
      <c r="D132" s="132"/>
      <c r="E132" s="235"/>
      <c r="F132" s="250"/>
      <c r="G132" s="250"/>
      <c r="H132" s="236"/>
      <c r="I132" s="130"/>
      <c r="J132" s="235"/>
      <c r="K132" s="236"/>
      <c r="L132" s="130"/>
      <c r="M132" s="235"/>
      <c r="N132" s="236"/>
      <c r="O132" s="129"/>
      <c r="P132" s="246">
        <v>0</v>
      </c>
      <c r="Q132" s="247"/>
      <c r="R132" s="129"/>
      <c r="S132" s="243"/>
      <c r="T132" s="244"/>
      <c r="U132" s="244"/>
      <c r="V132" s="244"/>
      <c r="W132" s="245"/>
      <c r="X132" s="7"/>
      <c r="AX132" s="101"/>
      <c r="AY132" s="101"/>
      <c r="AZ132" s="102">
        <f t="shared" si="9"/>
        <v>0</v>
      </c>
      <c r="BA132" s="101">
        <f t="shared" si="10"/>
        <v>0</v>
      </c>
      <c r="BB132" s="103">
        <f t="shared" si="11"/>
        <v>0</v>
      </c>
      <c r="BC132" s="1">
        <f t="shared" si="12"/>
        <v>0</v>
      </c>
      <c r="BD132" s="1">
        <f t="shared" si="13"/>
        <v>0</v>
      </c>
      <c r="BE132" s="1">
        <f t="shared" si="14"/>
        <v>0</v>
      </c>
    </row>
    <row r="133" spans="2:57" ht="14.4" thickBot="1" x14ac:dyDescent="0.3">
      <c r="B133" s="4"/>
      <c r="C133" s="131"/>
      <c r="D133" s="132"/>
      <c r="E133" s="235"/>
      <c r="F133" s="250"/>
      <c r="G133" s="250"/>
      <c r="H133" s="236"/>
      <c r="I133" s="130"/>
      <c r="J133" s="235"/>
      <c r="K133" s="236"/>
      <c r="L133" s="130"/>
      <c r="M133" s="235"/>
      <c r="N133" s="236"/>
      <c r="O133" s="129"/>
      <c r="P133" s="246">
        <v>0</v>
      </c>
      <c r="Q133" s="247"/>
      <c r="R133" s="129"/>
      <c r="S133" s="243"/>
      <c r="T133" s="244"/>
      <c r="U133" s="244"/>
      <c r="V133" s="244"/>
      <c r="W133" s="245"/>
      <c r="X133" s="7"/>
      <c r="AX133" s="101"/>
      <c r="AY133" s="101"/>
      <c r="AZ133" s="102">
        <f t="shared" si="9"/>
        <v>0</v>
      </c>
      <c r="BA133" s="101">
        <f t="shared" si="10"/>
        <v>0</v>
      </c>
      <c r="BB133" s="103">
        <f t="shared" si="11"/>
        <v>0</v>
      </c>
      <c r="BC133" s="1">
        <f t="shared" si="12"/>
        <v>0</v>
      </c>
      <c r="BD133" s="1">
        <f t="shared" si="13"/>
        <v>0</v>
      </c>
      <c r="BE133" s="1">
        <f t="shared" si="14"/>
        <v>0</v>
      </c>
    </row>
    <row r="134" spans="2:57" ht="14.4" thickBot="1" x14ac:dyDescent="0.3">
      <c r="B134" s="4"/>
      <c r="C134" s="131"/>
      <c r="D134" s="132"/>
      <c r="E134" s="235"/>
      <c r="F134" s="250"/>
      <c r="G134" s="250"/>
      <c r="H134" s="236"/>
      <c r="I134" s="130"/>
      <c r="J134" s="235"/>
      <c r="K134" s="236"/>
      <c r="L134" s="130"/>
      <c r="M134" s="235"/>
      <c r="N134" s="236"/>
      <c r="O134" s="129"/>
      <c r="P134" s="246">
        <v>0</v>
      </c>
      <c r="Q134" s="247"/>
      <c r="R134" s="129"/>
      <c r="S134" s="243"/>
      <c r="T134" s="244"/>
      <c r="U134" s="244"/>
      <c r="V134" s="244"/>
      <c r="W134" s="245"/>
      <c r="X134" s="7"/>
      <c r="AX134" s="101"/>
      <c r="AY134" s="101"/>
      <c r="AZ134" s="102">
        <f t="shared" si="9"/>
        <v>0</v>
      </c>
      <c r="BA134" s="101">
        <f t="shared" si="10"/>
        <v>0</v>
      </c>
      <c r="BB134" s="103">
        <f t="shared" si="11"/>
        <v>0</v>
      </c>
      <c r="BC134" s="1">
        <f t="shared" si="12"/>
        <v>0</v>
      </c>
      <c r="BD134" s="1">
        <f t="shared" si="13"/>
        <v>0</v>
      </c>
      <c r="BE134" s="1">
        <f t="shared" si="14"/>
        <v>0</v>
      </c>
    </row>
    <row r="135" spans="2:57" ht="14.4" thickBot="1" x14ac:dyDescent="0.3">
      <c r="B135" s="4"/>
      <c r="C135" s="131"/>
      <c r="D135" s="132"/>
      <c r="E135" s="235"/>
      <c r="F135" s="250"/>
      <c r="G135" s="250"/>
      <c r="H135" s="236"/>
      <c r="I135" s="130"/>
      <c r="J135" s="235"/>
      <c r="K135" s="236"/>
      <c r="L135" s="130"/>
      <c r="M135" s="235"/>
      <c r="N135" s="236"/>
      <c r="O135" s="129"/>
      <c r="P135" s="246">
        <v>0</v>
      </c>
      <c r="Q135" s="247"/>
      <c r="R135" s="129"/>
      <c r="S135" s="243"/>
      <c r="T135" s="244"/>
      <c r="U135" s="244"/>
      <c r="V135" s="244"/>
      <c r="W135" s="245"/>
      <c r="X135" s="7"/>
      <c r="AX135" s="101"/>
      <c r="AY135" s="101"/>
      <c r="AZ135" s="102">
        <f t="shared" si="9"/>
        <v>0</v>
      </c>
      <c r="BA135" s="101">
        <f t="shared" si="10"/>
        <v>0</v>
      </c>
      <c r="BB135" s="103">
        <f t="shared" si="11"/>
        <v>0</v>
      </c>
      <c r="BC135" s="1">
        <f t="shared" si="12"/>
        <v>0</v>
      </c>
      <c r="BD135" s="1">
        <f t="shared" si="13"/>
        <v>0</v>
      </c>
      <c r="BE135" s="1">
        <f t="shared" si="14"/>
        <v>0</v>
      </c>
    </row>
    <row r="136" spans="2:57" ht="14.4" thickBot="1" x14ac:dyDescent="0.3">
      <c r="B136" s="4"/>
      <c r="C136" s="131"/>
      <c r="D136" s="132"/>
      <c r="E136" s="235"/>
      <c r="F136" s="250"/>
      <c r="G136" s="250"/>
      <c r="H136" s="236"/>
      <c r="I136" s="130"/>
      <c r="J136" s="235"/>
      <c r="K136" s="236"/>
      <c r="L136" s="130"/>
      <c r="M136" s="235"/>
      <c r="N136" s="236"/>
      <c r="O136" s="129"/>
      <c r="P136" s="246">
        <v>0</v>
      </c>
      <c r="Q136" s="247"/>
      <c r="R136" s="129"/>
      <c r="S136" s="243"/>
      <c r="T136" s="244"/>
      <c r="U136" s="244"/>
      <c r="V136" s="244"/>
      <c r="W136" s="245"/>
      <c r="X136" s="7"/>
      <c r="AX136" s="101"/>
      <c r="AY136" s="101"/>
      <c r="AZ136" s="102">
        <f t="shared" ref="AZ136:AZ199" si="15">+C136</f>
        <v>0</v>
      </c>
      <c r="BA136" s="101">
        <f t="shared" ref="BA136:BA199" si="16">+J136</f>
        <v>0</v>
      </c>
      <c r="BB136" s="103">
        <f t="shared" ref="BB136:BB199" si="17">+P136</f>
        <v>0</v>
      </c>
      <c r="BC136" s="1">
        <f t="shared" ref="BC136:BC199" si="18">SUMIFS($BB$71:$BB$371,$AZ$71:$AZ$371,$AX136,$BA$71:$BA$371,"Despesas")</f>
        <v>0</v>
      </c>
      <c r="BD136" s="1">
        <f t="shared" ref="BD136:BD199" si="19">SUMIFS($BB$71:$BB$371,$AZ$71:$AZ$371,$AX136,$BA$71:$BA$371,"Dívidas")</f>
        <v>0</v>
      </c>
      <c r="BE136" s="1">
        <f t="shared" ref="BE136:BE199" si="20">SUMIFS($BB$71:$BB$371,$AZ$71:$AZ$371,$AX136,$BA$71:$BA$371,"Investimentos")</f>
        <v>0</v>
      </c>
    </row>
    <row r="137" spans="2:57" ht="14.4" thickBot="1" x14ac:dyDescent="0.3">
      <c r="B137" s="4"/>
      <c r="C137" s="131"/>
      <c r="D137" s="132"/>
      <c r="E137" s="235"/>
      <c r="F137" s="250"/>
      <c r="G137" s="250"/>
      <c r="H137" s="236"/>
      <c r="I137" s="130"/>
      <c r="J137" s="235"/>
      <c r="K137" s="236"/>
      <c r="L137" s="130"/>
      <c r="M137" s="235"/>
      <c r="N137" s="236"/>
      <c r="O137" s="129"/>
      <c r="P137" s="246">
        <v>0</v>
      </c>
      <c r="Q137" s="247"/>
      <c r="R137" s="129"/>
      <c r="S137" s="243"/>
      <c r="T137" s="244"/>
      <c r="U137" s="244"/>
      <c r="V137" s="244"/>
      <c r="W137" s="245"/>
      <c r="X137" s="7"/>
      <c r="AX137" s="101"/>
      <c r="AY137" s="101"/>
      <c r="AZ137" s="102">
        <f t="shared" si="15"/>
        <v>0</v>
      </c>
      <c r="BA137" s="101">
        <f t="shared" si="16"/>
        <v>0</v>
      </c>
      <c r="BB137" s="103">
        <f t="shared" si="17"/>
        <v>0</v>
      </c>
      <c r="BC137" s="1">
        <f t="shared" si="18"/>
        <v>0</v>
      </c>
      <c r="BD137" s="1">
        <f t="shared" si="19"/>
        <v>0</v>
      </c>
      <c r="BE137" s="1">
        <f t="shared" si="20"/>
        <v>0</v>
      </c>
    </row>
    <row r="138" spans="2:57" ht="14.4" thickBot="1" x14ac:dyDescent="0.3">
      <c r="B138" s="4"/>
      <c r="C138" s="131"/>
      <c r="D138" s="132"/>
      <c r="E138" s="235"/>
      <c r="F138" s="250"/>
      <c r="G138" s="250"/>
      <c r="H138" s="236"/>
      <c r="I138" s="130"/>
      <c r="J138" s="235"/>
      <c r="K138" s="236"/>
      <c r="L138" s="130"/>
      <c r="M138" s="235"/>
      <c r="N138" s="236"/>
      <c r="O138" s="129"/>
      <c r="P138" s="246">
        <v>0</v>
      </c>
      <c r="Q138" s="247"/>
      <c r="R138" s="129"/>
      <c r="S138" s="243"/>
      <c r="T138" s="244"/>
      <c r="U138" s="244"/>
      <c r="V138" s="244"/>
      <c r="W138" s="245"/>
      <c r="X138" s="7"/>
      <c r="AX138" s="101"/>
      <c r="AY138" s="101"/>
      <c r="AZ138" s="102">
        <f t="shared" si="15"/>
        <v>0</v>
      </c>
      <c r="BA138" s="101">
        <f t="shared" si="16"/>
        <v>0</v>
      </c>
      <c r="BB138" s="103">
        <f t="shared" si="17"/>
        <v>0</v>
      </c>
      <c r="BC138" s="1">
        <f t="shared" si="18"/>
        <v>0</v>
      </c>
      <c r="BD138" s="1">
        <f t="shared" si="19"/>
        <v>0</v>
      </c>
      <c r="BE138" s="1">
        <f t="shared" si="20"/>
        <v>0</v>
      </c>
    </row>
    <row r="139" spans="2:57" ht="14.4" thickBot="1" x14ac:dyDescent="0.3">
      <c r="B139" s="4"/>
      <c r="C139" s="131"/>
      <c r="D139" s="132"/>
      <c r="E139" s="235"/>
      <c r="F139" s="250"/>
      <c r="G139" s="250"/>
      <c r="H139" s="236"/>
      <c r="I139" s="130"/>
      <c r="J139" s="235"/>
      <c r="K139" s="236"/>
      <c r="L139" s="130"/>
      <c r="M139" s="235"/>
      <c r="N139" s="236"/>
      <c r="O139" s="129"/>
      <c r="P139" s="246">
        <v>0</v>
      </c>
      <c r="Q139" s="247"/>
      <c r="R139" s="129"/>
      <c r="S139" s="243"/>
      <c r="T139" s="244"/>
      <c r="U139" s="244"/>
      <c r="V139" s="244"/>
      <c r="W139" s="245"/>
      <c r="X139" s="7"/>
      <c r="AX139" s="101"/>
      <c r="AY139" s="101"/>
      <c r="AZ139" s="102">
        <f t="shared" si="15"/>
        <v>0</v>
      </c>
      <c r="BA139" s="101">
        <f t="shared" si="16"/>
        <v>0</v>
      </c>
      <c r="BB139" s="103">
        <f t="shared" si="17"/>
        <v>0</v>
      </c>
      <c r="BC139" s="1">
        <f t="shared" si="18"/>
        <v>0</v>
      </c>
      <c r="BD139" s="1">
        <f t="shared" si="19"/>
        <v>0</v>
      </c>
      <c r="BE139" s="1">
        <f t="shared" si="20"/>
        <v>0</v>
      </c>
    </row>
    <row r="140" spans="2:57" ht="14.4" thickBot="1" x14ac:dyDescent="0.3">
      <c r="B140" s="4"/>
      <c r="C140" s="131"/>
      <c r="D140" s="132"/>
      <c r="E140" s="235"/>
      <c r="F140" s="250"/>
      <c r="G140" s="250"/>
      <c r="H140" s="236"/>
      <c r="I140" s="130"/>
      <c r="J140" s="235"/>
      <c r="K140" s="236"/>
      <c r="L140" s="130"/>
      <c r="M140" s="235"/>
      <c r="N140" s="236"/>
      <c r="O140" s="129"/>
      <c r="P140" s="246">
        <v>0</v>
      </c>
      <c r="Q140" s="247"/>
      <c r="R140" s="129"/>
      <c r="S140" s="243"/>
      <c r="T140" s="244"/>
      <c r="U140" s="244"/>
      <c r="V140" s="244"/>
      <c r="W140" s="245"/>
      <c r="X140" s="7"/>
      <c r="AX140" s="101"/>
      <c r="AY140" s="101"/>
      <c r="AZ140" s="102">
        <f t="shared" si="15"/>
        <v>0</v>
      </c>
      <c r="BA140" s="101">
        <f t="shared" si="16"/>
        <v>0</v>
      </c>
      <c r="BB140" s="103">
        <f t="shared" si="17"/>
        <v>0</v>
      </c>
      <c r="BC140" s="1">
        <f t="shared" si="18"/>
        <v>0</v>
      </c>
      <c r="BD140" s="1">
        <f t="shared" si="19"/>
        <v>0</v>
      </c>
      <c r="BE140" s="1">
        <f t="shared" si="20"/>
        <v>0</v>
      </c>
    </row>
    <row r="141" spans="2:57" ht="14.4" thickBot="1" x14ac:dyDescent="0.3">
      <c r="B141" s="4"/>
      <c r="C141" s="131"/>
      <c r="D141" s="132"/>
      <c r="E141" s="235"/>
      <c r="F141" s="250"/>
      <c r="G141" s="250"/>
      <c r="H141" s="236"/>
      <c r="I141" s="130"/>
      <c r="J141" s="235"/>
      <c r="K141" s="236"/>
      <c r="L141" s="130"/>
      <c r="M141" s="235"/>
      <c r="N141" s="236"/>
      <c r="O141" s="129"/>
      <c r="P141" s="246">
        <v>0</v>
      </c>
      <c r="Q141" s="247"/>
      <c r="R141" s="129"/>
      <c r="S141" s="243"/>
      <c r="T141" s="244"/>
      <c r="U141" s="244"/>
      <c r="V141" s="244"/>
      <c r="W141" s="245"/>
      <c r="X141" s="7"/>
      <c r="AX141" s="101"/>
      <c r="AY141" s="101"/>
      <c r="AZ141" s="102">
        <f t="shared" si="15"/>
        <v>0</v>
      </c>
      <c r="BA141" s="101">
        <f t="shared" si="16"/>
        <v>0</v>
      </c>
      <c r="BB141" s="103">
        <f t="shared" si="17"/>
        <v>0</v>
      </c>
      <c r="BC141" s="1">
        <f t="shared" si="18"/>
        <v>0</v>
      </c>
      <c r="BD141" s="1">
        <f t="shared" si="19"/>
        <v>0</v>
      </c>
      <c r="BE141" s="1">
        <f t="shared" si="20"/>
        <v>0</v>
      </c>
    </row>
    <row r="142" spans="2:57" ht="14.4" thickBot="1" x14ac:dyDescent="0.3">
      <c r="B142" s="4"/>
      <c r="C142" s="131"/>
      <c r="D142" s="132"/>
      <c r="E142" s="235"/>
      <c r="F142" s="250"/>
      <c r="G142" s="250"/>
      <c r="H142" s="236"/>
      <c r="I142" s="130"/>
      <c r="J142" s="235"/>
      <c r="K142" s="236"/>
      <c r="L142" s="130"/>
      <c r="M142" s="235"/>
      <c r="N142" s="236"/>
      <c r="O142" s="129"/>
      <c r="P142" s="246">
        <v>0</v>
      </c>
      <c r="Q142" s="247"/>
      <c r="R142" s="129"/>
      <c r="S142" s="243"/>
      <c r="T142" s="244"/>
      <c r="U142" s="244"/>
      <c r="V142" s="244"/>
      <c r="W142" s="245"/>
      <c r="X142" s="7"/>
      <c r="AX142" s="101"/>
      <c r="AY142" s="101"/>
      <c r="AZ142" s="102">
        <f t="shared" si="15"/>
        <v>0</v>
      </c>
      <c r="BA142" s="101">
        <f t="shared" si="16"/>
        <v>0</v>
      </c>
      <c r="BB142" s="103">
        <f t="shared" si="17"/>
        <v>0</v>
      </c>
      <c r="BC142" s="1">
        <f t="shared" si="18"/>
        <v>0</v>
      </c>
      <c r="BD142" s="1">
        <f t="shared" si="19"/>
        <v>0</v>
      </c>
      <c r="BE142" s="1">
        <f t="shared" si="20"/>
        <v>0</v>
      </c>
    </row>
    <row r="143" spans="2:57" ht="14.4" thickBot="1" x14ac:dyDescent="0.3">
      <c r="B143" s="4"/>
      <c r="C143" s="131"/>
      <c r="D143" s="132"/>
      <c r="E143" s="235"/>
      <c r="F143" s="250"/>
      <c r="G143" s="250"/>
      <c r="H143" s="236"/>
      <c r="I143" s="130"/>
      <c r="J143" s="235"/>
      <c r="K143" s="236"/>
      <c r="L143" s="130"/>
      <c r="M143" s="235"/>
      <c r="N143" s="236"/>
      <c r="O143" s="129"/>
      <c r="P143" s="246">
        <v>0</v>
      </c>
      <c r="Q143" s="247"/>
      <c r="R143" s="129"/>
      <c r="S143" s="243"/>
      <c r="T143" s="244"/>
      <c r="U143" s="244"/>
      <c r="V143" s="244"/>
      <c r="W143" s="245"/>
      <c r="X143" s="7"/>
      <c r="AX143" s="101"/>
      <c r="AY143" s="101"/>
      <c r="AZ143" s="102">
        <f t="shared" si="15"/>
        <v>0</v>
      </c>
      <c r="BA143" s="101">
        <f t="shared" si="16"/>
        <v>0</v>
      </c>
      <c r="BB143" s="103">
        <f t="shared" si="17"/>
        <v>0</v>
      </c>
      <c r="BC143" s="1">
        <f t="shared" si="18"/>
        <v>0</v>
      </c>
      <c r="BD143" s="1">
        <f t="shared" si="19"/>
        <v>0</v>
      </c>
      <c r="BE143" s="1">
        <f t="shared" si="20"/>
        <v>0</v>
      </c>
    </row>
    <row r="144" spans="2:57" ht="14.4" thickBot="1" x14ac:dyDescent="0.3">
      <c r="B144" s="4"/>
      <c r="C144" s="131"/>
      <c r="D144" s="132"/>
      <c r="E144" s="235"/>
      <c r="F144" s="250"/>
      <c r="G144" s="250"/>
      <c r="H144" s="236"/>
      <c r="I144" s="130"/>
      <c r="J144" s="235"/>
      <c r="K144" s="236"/>
      <c r="L144" s="130"/>
      <c r="M144" s="235"/>
      <c r="N144" s="236"/>
      <c r="O144" s="129"/>
      <c r="P144" s="246">
        <v>0</v>
      </c>
      <c r="Q144" s="247"/>
      <c r="R144" s="129"/>
      <c r="S144" s="243"/>
      <c r="T144" s="244"/>
      <c r="U144" s="244"/>
      <c r="V144" s="244"/>
      <c r="W144" s="245"/>
      <c r="X144" s="7"/>
      <c r="AX144" s="101"/>
      <c r="AY144" s="101"/>
      <c r="AZ144" s="102">
        <f t="shared" si="15"/>
        <v>0</v>
      </c>
      <c r="BA144" s="101">
        <f t="shared" si="16"/>
        <v>0</v>
      </c>
      <c r="BB144" s="103">
        <f t="shared" si="17"/>
        <v>0</v>
      </c>
      <c r="BC144" s="1">
        <f t="shared" si="18"/>
        <v>0</v>
      </c>
      <c r="BD144" s="1">
        <f t="shared" si="19"/>
        <v>0</v>
      </c>
      <c r="BE144" s="1">
        <f t="shared" si="20"/>
        <v>0</v>
      </c>
    </row>
    <row r="145" spans="2:57" ht="14.4" thickBot="1" x14ac:dyDescent="0.3">
      <c r="B145" s="4"/>
      <c r="C145" s="131"/>
      <c r="D145" s="132"/>
      <c r="E145" s="235"/>
      <c r="F145" s="250"/>
      <c r="G145" s="250"/>
      <c r="H145" s="236"/>
      <c r="I145" s="130"/>
      <c r="J145" s="235"/>
      <c r="K145" s="236"/>
      <c r="L145" s="130"/>
      <c r="M145" s="235"/>
      <c r="N145" s="236"/>
      <c r="O145" s="129"/>
      <c r="P145" s="246">
        <v>0</v>
      </c>
      <c r="Q145" s="247"/>
      <c r="R145" s="129"/>
      <c r="S145" s="243"/>
      <c r="T145" s="244"/>
      <c r="U145" s="244"/>
      <c r="V145" s="244"/>
      <c r="W145" s="245"/>
      <c r="X145" s="7"/>
      <c r="AX145" s="101"/>
      <c r="AY145" s="101"/>
      <c r="AZ145" s="102">
        <f t="shared" si="15"/>
        <v>0</v>
      </c>
      <c r="BA145" s="101">
        <f t="shared" si="16"/>
        <v>0</v>
      </c>
      <c r="BB145" s="103">
        <f t="shared" si="17"/>
        <v>0</v>
      </c>
      <c r="BC145" s="1">
        <f t="shared" si="18"/>
        <v>0</v>
      </c>
      <c r="BD145" s="1">
        <f t="shared" si="19"/>
        <v>0</v>
      </c>
      <c r="BE145" s="1">
        <f t="shared" si="20"/>
        <v>0</v>
      </c>
    </row>
    <row r="146" spans="2:57" ht="14.4" thickBot="1" x14ac:dyDescent="0.3">
      <c r="B146" s="4"/>
      <c r="C146" s="131"/>
      <c r="D146" s="132"/>
      <c r="E146" s="235"/>
      <c r="F146" s="250"/>
      <c r="G146" s="250"/>
      <c r="H146" s="236"/>
      <c r="I146" s="130"/>
      <c r="J146" s="235"/>
      <c r="K146" s="236"/>
      <c r="L146" s="130"/>
      <c r="M146" s="235"/>
      <c r="N146" s="236"/>
      <c r="O146" s="129"/>
      <c r="P146" s="246">
        <v>0</v>
      </c>
      <c r="Q146" s="247"/>
      <c r="R146" s="129"/>
      <c r="S146" s="243"/>
      <c r="T146" s="244"/>
      <c r="U146" s="244"/>
      <c r="V146" s="244"/>
      <c r="W146" s="245"/>
      <c r="X146" s="7"/>
      <c r="AX146" s="101"/>
      <c r="AY146" s="101"/>
      <c r="AZ146" s="102">
        <f t="shared" si="15"/>
        <v>0</v>
      </c>
      <c r="BA146" s="101">
        <f t="shared" si="16"/>
        <v>0</v>
      </c>
      <c r="BB146" s="103">
        <f t="shared" si="17"/>
        <v>0</v>
      </c>
      <c r="BC146" s="1">
        <f t="shared" si="18"/>
        <v>0</v>
      </c>
      <c r="BD146" s="1">
        <f t="shared" si="19"/>
        <v>0</v>
      </c>
      <c r="BE146" s="1">
        <f t="shared" si="20"/>
        <v>0</v>
      </c>
    </row>
    <row r="147" spans="2:57" ht="14.4" thickBot="1" x14ac:dyDescent="0.3">
      <c r="B147" s="4"/>
      <c r="C147" s="131"/>
      <c r="D147" s="132"/>
      <c r="E147" s="235"/>
      <c r="F147" s="250"/>
      <c r="G147" s="250"/>
      <c r="H147" s="236"/>
      <c r="I147" s="130"/>
      <c r="J147" s="235"/>
      <c r="K147" s="236"/>
      <c r="L147" s="130"/>
      <c r="M147" s="235"/>
      <c r="N147" s="236"/>
      <c r="O147" s="129"/>
      <c r="P147" s="246">
        <v>0</v>
      </c>
      <c r="Q147" s="247"/>
      <c r="R147" s="129"/>
      <c r="S147" s="243"/>
      <c r="T147" s="244"/>
      <c r="U147" s="244"/>
      <c r="V147" s="244"/>
      <c r="W147" s="245"/>
      <c r="X147" s="7"/>
      <c r="AX147" s="101"/>
      <c r="AY147" s="101"/>
      <c r="AZ147" s="102">
        <f t="shared" si="15"/>
        <v>0</v>
      </c>
      <c r="BA147" s="101">
        <f t="shared" si="16"/>
        <v>0</v>
      </c>
      <c r="BB147" s="103">
        <f t="shared" si="17"/>
        <v>0</v>
      </c>
      <c r="BC147" s="1">
        <f t="shared" si="18"/>
        <v>0</v>
      </c>
      <c r="BD147" s="1">
        <f t="shared" si="19"/>
        <v>0</v>
      </c>
      <c r="BE147" s="1">
        <f t="shared" si="20"/>
        <v>0</v>
      </c>
    </row>
    <row r="148" spans="2:57" ht="14.4" thickBot="1" x14ac:dyDescent="0.3">
      <c r="B148" s="4"/>
      <c r="C148" s="131"/>
      <c r="D148" s="132"/>
      <c r="E148" s="235"/>
      <c r="F148" s="250"/>
      <c r="G148" s="250"/>
      <c r="H148" s="236"/>
      <c r="I148" s="130"/>
      <c r="J148" s="235"/>
      <c r="K148" s="236"/>
      <c r="L148" s="130"/>
      <c r="M148" s="235"/>
      <c r="N148" s="236"/>
      <c r="O148" s="129"/>
      <c r="P148" s="246">
        <v>0</v>
      </c>
      <c r="Q148" s="247"/>
      <c r="R148" s="129"/>
      <c r="S148" s="243"/>
      <c r="T148" s="244"/>
      <c r="U148" s="244"/>
      <c r="V148" s="244"/>
      <c r="W148" s="245"/>
      <c r="X148" s="7"/>
      <c r="AX148" s="101"/>
      <c r="AY148" s="101"/>
      <c r="AZ148" s="102">
        <f t="shared" si="15"/>
        <v>0</v>
      </c>
      <c r="BA148" s="101">
        <f t="shared" si="16"/>
        <v>0</v>
      </c>
      <c r="BB148" s="103">
        <f t="shared" si="17"/>
        <v>0</v>
      </c>
      <c r="BC148" s="1">
        <f t="shared" si="18"/>
        <v>0</v>
      </c>
      <c r="BD148" s="1">
        <f t="shared" si="19"/>
        <v>0</v>
      </c>
      <c r="BE148" s="1">
        <f t="shared" si="20"/>
        <v>0</v>
      </c>
    </row>
    <row r="149" spans="2:57" ht="14.4" thickBot="1" x14ac:dyDescent="0.3">
      <c r="B149" s="4"/>
      <c r="C149" s="131"/>
      <c r="D149" s="132"/>
      <c r="E149" s="235"/>
      <c r="F149" s="250"/>
      <c r="G149" s="250"/>
      <c r="H149" s="236"/>
      <c r="I149" s="130"/>
      <c r="J149" s="235"/>
      <c r="K149" s="236"/>
      <c r="L149" s="130"/>
      <c r="M149" s="235"/>
      <c r="N149" s="236"/>
      <c r="O149" s="129"/>
      <c r="P149" s="246">
        <v>0</v>
      </c>
      <c r="Q149" s="247"/>
      <c r="R149" s="129"/>
      <c r="S149" s="243"/>
      <c r="T149" s="244"/>
      <c r="U149" s="244"/>
      <c r="V149" s="244"/>
      <c r="W149" s="245"/>
      <c r="X149" s="7"/>
      <c r="AX149" s="101"/>
      <c r="AY149" s="101"/>
      <c r="AZ149" s="102">
        <f t="shared" si="15"/>
        <v>0</v>
      </c>
      <c r="BA149" s="101">
        <f t="shared" si="16"/>
        <v>0</v>
      </c>
      <c r="BB149" s="103">
        <f t="shared" si="17"/>
        <v>0</v>
      </c>
      <c r="BC149" s="1">
        <f t="shared" si="18"/>
        <v>0</v>
      </c>
      <c r="BD149" s="1">
        <f t="shared" si="19"/>
        <v>0</v>
      </c>
      <c r="BE149" s="1">
        <f t="shared" si="20"/>
        <v>0</v>
      </c>
    </row>
    <row r="150" spans="2:57" ht="14.4" thickBot="1" x14ac:dyDescent="0.3">
      <c r="B150" s="4"/>
      <c r="C150" s="131"/>
      <c r="D150" s="132"/>
      <c r="E150" s="235"/>
      <c r="F150" s="250"/>
      <c r="G150" s="250"/>
      <c r="H150" s="236"/>
      <c r="I150" s="130"/>
      <c r="J150" s="235"/>
      <c r="K150" s="236"/>
      <c r="L150" s="130"/>
      <c r="M150" s="235"/>
      <c r="N150" s="236"/>
      <c r="O150" s="129"/>
      <c r="P150" s="246">
        <v>0</v>
      </c>
      <c r="Q150" s="247"/>
      <c r="R150" s="129"/>
      <c r="S150" s="243"/>
      <c r="T150" s="244"/>
      <c r="U150" s="244"/>
      <c r="V150" s="244"/>
      <c r="W150" s="245"/>
      <c r="X150" s="7"/>
      <c r="AX150" s="101"/>
      <c r="AY150" s="101"/>
      <c r="AZ150" s="102">
        <f t="shared" si="15"/>
        <v>0</v>
      </c>
      <c r="BA150" s="101">
        <f t="shared" si="16"/>
        <v>0</v>
      </c>
      <c r="BB150" s="103">
        <f t="shared" si="17"/>
        <v>0</v>
      </c>
      <c r="BC150" s="1">
        <f t="shared" si="18"/>
        <v>0</v>
      </c>
      <c r="BD150" s="1">
        <f t="shared" si="19"/>
        <v>0</v>
      </c>
      <c r="BE150" s="1">
        <f t="shared" si="20"/>
        <v>0</v>
      </c>
    </row>
    <row r="151" spans="2:57" ht="14.4" thickBot="1" x14ac:dyDescent="0.3">
      <c r="B151" s="4"/>
      <c r="C151" s="131"/>
      <c r="D151" s="132"/>
      <c r="E151" s="235"/>
      <c r="F151" s="250"/>
      <c r="G151" s="250"/>
      <c r="H151" s="236"/>
      <c r="I151" s="130"/>
      <c r="J151" s="235"/>
      <c r="K151" s="236"/>
      <c r="L151" s="130"/>
      <c r="M151" s="235"/>
      <c r="N151" s="236"/>
      <c r="O151" s="129"/>
      <c r="P151" s="246">
        <v>0</v>
      </c>
      <c r="Q151" s="247"/>
      <c r="R151" s="129"/>
      <c r="S151" s="243"/>
      <c r="T151" s="244"/>
      <c r="U151" s="244"/>
      <c r="V151" s="244"/>
      <c r="W151" s="245"/>
      <c r="X151" s="7"/>
      <c r="AX151" s="101"/>
      <c r="AY151" s="101"/>
      <c r="AZ151" s="102">
        <f t="shared" si="15"/>
        <v>0</v>
      </c>
      <c r="BA151" s="101">
        <f t="shared" si="16"/>
        <v>0</v>
      </c>
      <c r="BB151" s="103">
        <f t="shared" si="17"/>
        <v>0</v>
      </c>
      <c r="BC151" s="1">
        <f t="shared" si="18"/>
        <v>0</v>
      </c>
      <c r="BD151" s="1">
        <f t="shared" si="19"/>
        <v>0</v>
      </c>
      <c r="BE151" s="1">
        <f t="shared" si="20"/>
        <v>0</v>
      </c>
    </row>
    <row r="152" spans="2:57" ht="14.4" thickBot="1" x14ac:dyDescent="0.3">
      <c r="B152" s="4"/>
      <c r="C152" s="131"/>
      <c r="D152" s="132"/>
      <c r="E152" s="235"/>
      <c r="F152" s="250"/>
      <c r="G152" s="250"/>
      <c r="H152" s="236"/>
      <c r="I152" s="130"/>
      <c r="J152" s="235"/>
      <c r="K152" s="236"/>
      <c r="L152" s="130"/>
      <c r="M152" s="235"/>
      <c r="N152" s="236"/>
      <c r="O152" s="129"/>
      <c r="P152" s="246">
        <v>0</v>
      </c>
      <c r="Q152" s="247"/>
      <c r="R152" s="129"/>
      <c r="S152" s="243"/>
      <c r="T152" s="244"/>
      <c r="U152" s="244"/>
      <c r="V152" s="244"/>
      <c r="W152" s="245"/>
      <c r="X152" s="7"/>
      <c r="AX152" s="101"/>
      <c r="AY152" s="101"/>
      <c r="AZ152" s="102">
        <f t="shared" si="15"/>
        <v>0</v>
      </c>
      <c r="BA152" s="101">
        <f t="shared" si="16"/>
        <v>0</v>
      </c>
      <c r="BB152" s="103">
        <f t="shared" si="17"/>
        <v>0</v>
      </c>
      <c r="BC152" s="1">
        <f t="shared" si="18"/>
        <v>0</v>
      </c>
      <c r="BD152" s="1">
        <f t="shared" si="19"/>
        <v>0</v>
      </c>
      <c r="BE152" s="1">
        <f t="shared" si="20"/>
        <v>0</v>
      </c>
    </row>
    <row r="153" spans="2:57" ht="14.4" thickBot="1" x14ac:dyDescent="0.3">
      <c r="B153" s="4"/>
      <c r="C153" s="131"/>
      <c r="D153" s="132"/>
      <c r="E153" s="235"/>
      <c r="F153" s="250"/>
      <c r="G153" s="250"/>
      <c r="H153" s="236"/>
      <c r="I153" s="130"/>
      <c r="J153" s="235"/>
      <c r="K153" s="236"/>
      <c r="L153" s="130"/>
      <c r="M153" s="235"/>
      <c r="N153" s="236"/>
      <c r="O153" s="129"/>
      <c r="P153" s="246">
        <v>0</v>
      </c>
      <c r="Q153" s="247"/>
      <c r="R153" s="129"/>
      <c r="S153" s="243"/>
      <c r="T153" s="244"/>
      <c r="U153" s="244"/>
      <c r="V153" s="244"/>
      <c r="W153" s="245"/>
      <c r="X153" s="7"/>
      <c r="AX153" s="101"/>
      <c r="AY153" s="101"/>
      <c r="AZ153" s="102">
        <f t="shared" si="15"/>
        <v>0</v>
      </c>
      <c r="BA153" s="101">
        <f t="shared" si="16"/>
        <v>0</v>
      </c>
      <c r="BB153" s="103">
        <f t="shared" si="17"/>
        <v>0</v>
      </c>
      <c r="BC153" s="1">
        <f t="shared" si="18"/>
        <v>0</v>
      </c>
      <c r="BD153" s="1">
        <f t="shared" si="19"/>
        <v>0</v>
      </c>
      <c r="BE153" s="1">
        <f t="shared" si="20"/>
        <v>0</v>
      </c>
    </row>
    <row r="154" spans="2:57" ht="14.4" thickBot="1" x14ac:dyDescent="0.3">
      <c r="B154" s="4"/>
      <c r="C154" s="131"/>
      <c r="D154" s="132"/>
      <c r="E154" s="235"/>
      <c r="F154" s="250"/>
      <c r="G154" s="250"/>
      <c r="H154" s="236"/>
      <c r="I154" s="130"/>
      <c r="J154" s="235"/>
      <c r="K154" s="236"/>
      <c r="L154" s="130"/>
      <c r="M154" s="235"/>
      <c r="N154" s="236"/>
      <c r="O154" s="129"/>
      <c r="P154" s="246">
        <v>0</v>
      </c>
      <c r="Q154" s="247"/>
      <c r="R154" s="129"/>
      <c r="S154" s="243"/>
      <c r="T154" s="244"/>
      <c r="U154" s="244"/>
      <c r="V154" s="244"/>
      <c r="W154" s="245"/>
      <c r="X154" s="7"/>
      <c r="AX154" s="101"/>
      <c r="AY154" s="101"/>
      <c r="AZ154" s="102">
        <f t="shared" si="15"/>
        <v>0</v>
      </c>
      <c r="BA154" s="101">
        <f t="shared" si="16"/>
        <v>0</v>
      </c>
      <c r="BB154" s="103">
        <f t="shared" si="17"/>
        <v>0</v>
      </c>
      <c r="BC154" s="1">
        <f t="shared" si="18"/>
        <v>0</v>
      </c>
      <c r="BD154" s="1">
        <f t="shared" si="19"/>
        <v>0</v>
      </c>
      <c r="BE154" s="1">
        <f t="shared" si="20"/>
        <v>0</v>
      </c>
    </row>
    <row r="155" spans="2:57" ht="14.4" thickBot="1" x14ac:dyDescent="0.3">
      <c r="B155" s="4"/>
      <c r="C155" s="131"/>
      <c r="D155" s="132"/>
      <c r="E155" s="235"/>
      <c r="F155" s="250"/>
      <c r="G155" s="250"/>
      <c r="H155" s="236"/>
      <c r="I155" s="130"/>
      <c r="J155" s="235"/>
      <c r="K155" s="236"/>
      <c r="L155" s="130"/>
      <c r="M155" s="235"/>
      <c r="N155" s="236"/>
      <c r="O155" s="129"/>
      <c r="P155" s="246">
        <v>0</v>
      </c>
      <c r="Q155" s="247"/>
      <c r="R155" s="129"/>
      <c r="S155" s="243"/>
      <c r="T155" s="244"/>
      <c r="U155" s="244"/>
      <c r="V155" s="244"/>
      <c r="W155" s="245"/>
      <c r="X155" s="7"/>
      <c r="AX155" s="101"/>
      <c r="AY155" s="101"/>
      <c r="AZ155" s="102">
        <f t="shared" si="15"/>
        <v>0</v>
      </c>
      <c r="BA155" s="101">
        <f t="shared" si="16"/>
        <v>0</v>
      </c>
      <c r="BB155" s="103">
        <f t="shared" si="17"/>
        <v>0</v>
      </c>
      <c r="BC155" s="1">
        <f t="shared" si="18"/>
        <v>0</v>
      </c>
      <c r="BD155" s="1">
        <f t="shared" si="19"/>
        <v>0</v>
      </c>
      <c r="BE155" s="1">
        <f t="shared" si="20"/>
        <v>0</v>
      </c>
    </row>
    <row r="156" spans="2:57" ht="14.4" thickBot="1" x14ac:dyDescent="0.3">
      <c r="B156" s="4"/>
      <c r="C156" s="131"/>
      <c r="D156" s="132"/>
      <c r="E156" s="235"/>
      <c r="F156" s="250"/>
      <c r="G156" s="250"/>
      <c r="H156" s="236"/>
      <c r="I156" s="130"/>
      <c r="J156" s="235"/>
      <c r="K156" s="236"/>
      <c r="L156" s="130"/>
      <c r="M156" s="235"/>
      <c r="N156" s="236"/>
      <c r="O156" s="129"/>
      <c r="P156" s="246">
        <v>0</v>
      </c>
      <c r="Q156" s="247"/>
      <c r="R156" s="129"/>
      <c r="S156" s="243"/>
      <c r="T156" s="244"/>
      <c r="U156" s="244"/>
      <c r="V156" s="244"/>
      <c r="W156" s="245"/>
      <c r="X156" s="7"/>
      <c r="AX156" s="101"/>
      <c r="AY156" s="101"/>
      <c r="AZ156" s="102">
        <f t="shared" si="15"/>
        <v>0</v>
      </c>
      <c r="BA156" s="101">
        <f t="shared" si="16"/>
        <v>0</v>
      </c>
      <c r="BB156" s="103">
        <f t="shared" si="17"/>
        <v>0</v>
      </c>
      <c r="BC156" s="1">
        <f t="shared" si="18"/>
        <v>0</v>
      </c>
      <c r="BD156" s="1">
        <f t="shared" si="19"/>
        <v>0</v>
      </c>
      <c r="BE156" s="1">
        <f t="shared" si="20"/>
        <v>0</v>
      </c>
    </row>
    <row r="157" spans="2:57" ht="14.4" thickBot="1" x14ac:dyDescent="0.3">
      <c r="B157" s="4"/>
      <c r="C157" s="131"/>
      <c r="D157" s="132"/>
      <c r="E157" s="235"/>
      <c r="F157" s="250"/>
      <c r="G157" s="250"/>
      <c r="H157" s="236"/>
      <c r="I157" s="130"/>
      <c r="J157" s="235"/>
      <c r="K157" s="236"/>
      <c r="L157" s="130"/>
      <c r="M157" s="235"/>
      <c r="N157" s="236"/>
      <c r="O157" s="129"/>
      <c r="P157" s="246">
        <v>0</v>
      </c>
      <c r="Q157" s="247"/>
      <c r="R157" s="129"/>
      <c r="S157" s="243"/>
      <c r="T157" s="244"/>
      <c r="U157" s="244"/>
      <c r="V157" s="244"/>
      <c r="W157" s="245"/>
      <c r="X157" s="7"/>
      <c r="AX157" s="101"/>
      <c r="AY157" s="101"/>
      <c r="AZ157" s="102">
        <f t="shared" si="15"/>
        <v>0</v>
      </c>
      <c r="BA157" s="101">
        <f t="shared" si="16"/>
        <v>0</v>
      </c>
      <c r="BB157" s="103">
        <f t="shared" si="17"/>
        <v>0</v>
      </c>
      <c r="BC157" s="1">
        <f t="shared" si="18"/>
        <v>0</v>
      </c>
      <c r="BD157" s="1">
        <f t="shared" si="19"/>
        <v>0</v>
      </c>
      <c r="BE157" s="1">
        <f t="shared" si="20"/>
        <v>0</v>
      </c>
    </row>
    <row r="158" spans="2:57" ht="14.4" thickBot="1" x14ac:dyDescent="0.3">
      <c r="B158" s="4"/>
      <c r="C158" s="131"/>
      <c r="D158" s="132"/>
      <c r="E158" s="235"/>
      <c r="F158" s="250"/>
      <c r="G158" s="250"/>
      <c r="H158" s="236"/>
      <c r="I158" s="130"/>
      <c r="J158" s="235"/>
      <c r="K158" s="236"/>
      <c r="L158" s="130"/>
      <c r="M158" s="235"/>
      <c r="N158" s="236"/>
      <c r="O158" s="129"/>
      <c r="P158" s="246">
        <v>0</v>
      </c>
      <c r="Q158" s="247"/>
      <c r="R158" s="129"/>
      <c r="S158" s="243"/>
      <c r="T158" s="244"/>
      <c r="U158" s="244"/>
      <c r="V158" s="244"/>
      <c r="W158" s="245"/>
      <c r="X158" s="7"/>
      <c r="AX158" s="101"/>
      <c r="AY158" s="101"/>
      <c r="AZ158" s="102">
        <f t="shared" si="15"/>
        <v>0</v>
      </c>
      <c r="BA158" s="101">
        <f t="shared" si="16"/>
        <v>0</v>
      </c>
      <c r="BB158" s="103">
        <f t="shared" si="17"/>
        <v>0</v>
      </c>
      <c r="BC158" s="1">
        <f t="shared" si="18"/>
        <v>0</v>
      </c>
      <c r="BD158" s="1">
        <f t="shared" si="19"/>
        <v>0</v>
      </c>
      <c r="BE158" s="1">
        <f t="shared" si="20"/>
        <v>0</v>
      </c>
    </row>
    <row r="159" spans="2:57" ht="14.4" thickBot="1" x14ac:dyDescent="0.3">
      <c r="B159" s="4"/>
      <c r="C159" s="131"/>
      <c r="D159" s="132"/>
      <c r="E159" s="235"/>
      <c r="F159" s="250"/>
      <c r="G159" s="250"/>
      <c r="H159" s="236"/>
      <c r="I159" s="130"/>
      <c r="J159" s="235"/>
      <c r="K159" s="236"/>
      <c r="L159" s="130"/>
      <c r="M159" s="235"/>
      <c r="N159" s="236"/>
      <c r="O159" s="129"/>
      <c r="P159" s="246">
        <v>0</v>
      </c>
      <c r="Q159" s="247"/>
      <c r="R159" s="129"/>
      <c r="S159" s="243"/>
      <c r="T159" s="244"/>
      <c r="U159" s="244"/>
      <c r="V159" s="244"/>
      <c r="W159" s="245"/>
      <c r="X159" s="7"/>
      <c r="AX159" s="101"/>
      <c r="AY159" s="101"/>
      <c r="AZ159" s="102">
        <f t="shared" si="15"/>
        <v>0</v>
      </c>
      <c r="BA159" s="101">
        <f t="shared" si="16"/>
        <v>0</v>
      </c>
      <c r="BB159" s="103">
        <f t="shared" si="17"/>
        <v>0</v>
      </c>
      <c r="BC159" s="1">
        <f t="shared" si="18"/>
        <v>0</v>
      </c>
      <c r="BD159" s="1">
        <f t="shared" si="19"/>
        <v>0</v>
      </c>
      <c r="BE159" s="1">
        <f t="shared" si="20"/>
        <v>0</v>
      </c>
    </row>
    <row r="160" spans="2:57" ht="14.4" thickBot="1" x14ac:dyDescent="0.3">
      <c r="B160" s="4"/>
      <c r="C160" s="131"/>
      <c r="D160" s="132"/>
      <c r="E160" s="235"/>
      <c r="F160" s="250"/>
      <c r="G160" s="250"/>
      <c r="H160" s="236"/>
      <c r="I160" s="130"/>
      <c r="J160" s="235"/>
      <c r="K160" s="236"/>
      <c r="L160" s="130"/>
      <c r="M160" s="235"/>
      <c r="N160" s="236"/>
      <c r="O160" s="129"/>
      <c r="P160" s="246">
        <v>0</v>
      </c>
      <c r="Q160" s="247"/>
      <c r="R160" s="129"/>
      <c r="S160" s="243"/>
      <c r="T160" s="244"/>
      <c r="U160" s="244"/>
      <c r="V160" s="244"/>
      <c r="W160" s="245"/>
      <c r="X160" s="7"/>
      <c r="AX160" s="101"/>
      <c r="AY160" s="101"/>
      <c r="AZ160" s="102">
        <f t="shared" si="15"/>
        <v>0</v>
      </c>
      <c r="BA160" s="101">
        <f t="shared" si="16"/>
        <v>0</v>
      </c>
      <c r="BB160" s="103">
        <f t="shared" si="17"/>
        <v>0</v>
      </c>
      <c r="BC160" s="1">
        <f t="shared" si="18"/>
        <v>0</v>
      </c>
      <c r="BD160" s="1">
        <f t="shared" si="19"/>
        <v>0</v>
      </c>
      <c r="BE160" s="1">
        <f t="shared" si="20"/>
        <v>0</v>
      </c>
    </row>
    <row r="161" spans="2:57" ht="14.4" thickBot="1" x14ac:dyDescent="0.3">
      <c r="B161" s="4"/>
      <c r="C161" s="131"/>
      <c r="D161" s="132"/>
      <c r="E161" s="235"/>
      <c r="F161" s="250"/>
      <c r="G161" s="250"/>
      <c r="H161" s="236"/>
      <c r="I161" s="130"/>
      <c r="J161" s="235"/>
      <c r="K161" s="236"/>
      <c r="L161" s="130"/>
      <c r="M161" s="235"/>
      <c r="N161" s="236"/>
      <c r="O161" s="129"/>
      <c r="P161" s="246">
        <v>0</v>
      </c>
      <c r="Q161" s="247"/>
      <c r="R161" s="129"/>
      <c r="S161" s="243"/>
      <c r="T161" s="244"/>
      <c r="U161" s="244"/>
      <c r="V161" s="244"/>
      <c r="W161" s="245"/>
      <c r="X161" s="7"/>
      <c r="AX161" s="101"/>
      <c r="AY161" s="101"/>
      <c r="AZ161" s="102">
        <f t="shared" si="15"/>
        <v>0</v>
      </c>
      <c r="BA161" s="101">
        <f t="shared" si="16"/>
        <v>0</v>
      </c>
      <c r="BB161" s="103">
        <f t="shared" si="17"/>
        <v>0</v>
      </c>
      <c r="BC161" s="1">
        <f t="shared" si="18"/>
        <v>0</v>
      </c>
      <c r="BD161" s="1">
        <f t="shared" si="19"/>
        <v>0</v>
      </c>
      <c r="BE161" s="1">
        <f t="shared" si="20"/>
        <v>0</v>
      </c>
    </row>
    <row r="162" spans="2:57" ht="14.4" thickBot="1" x14ac:dyDescent="0.3">
      <c r="B162" s="4"/>
      <c r="C162" s="131"/>
      <c r="D162" s="132"/>
      <c r="E162" s="235"/>
      <c r="F162" s="250"/>
      <c r="G162" s="250"/>
      <c r="H162" s="236"/>
      <c r="I162" s="130"/>
      <c r="J162" s="235"/>
      <c r="K162" s="236"/>
      <c r="L162" s="130"/>
      <c r="M162" s="235"/>
      <c r="N162" s="236"/>
      <c r="O162" s="129"/>
      <c r="P162" s="246">
        <v>0</v>
      </c>
      <c r="Q162" s="247"/>
      <c r="R162" s="129"/>
      <c r="S162" s="243"/>
      <c r="T162" s="244"/>
      <c r="U162" s="244"/>
      <c r="V162" s="244"/>
      <c r="W162" s="245"/>
      <c r="X162" s="7"/>
      <c r="AX162" s="101"/>
      <c r="AY162" s="101"/>
      <c r="AZ162" s="102">
        <f t="shared" si="15"/>
        <v>0</v>
      </c>
      <c r="BA162" s="101">
        <f t="shared" si="16"/>
        <v>0</v>
      </c>
      <c r="BB162" s="103">
        <f t="shared" si="17"/>
        <v>0</v>
      </c>
      <c r="BC162" s="1">
        <f t="shared" si="18"/>
        <v>0</v>
      </c>
      <c r="BD162" s="1">
        <f t="shared" si="19"/>
        <v>0</v>
      </c>
      <c r="BE162" s="1">
        <f t="shared" si="20"/>
        <v>0</v>
      </c>
    </row>
    <row r="163" spans="2:57" ht="14.4" thickBot="1" x14ac:dyDescent="0.3">
      <c r="B163" s="4"/>
      <c r="C163" s="131"/>
      <c r="D163" s="132"/>
      <c r="E163" s="235"/>
      <c r="F163" s="250"/>
      <c r="G163" s="250"/>
      <c r="H163" s="236"/>
      <c r="I163" s="130"/>
      <c r="J163" s="235"/>
      <c r="K163" s="236"/>
      <c r="L163" s="130"/>
      <c r="M163" s="235"/>
      <c r="N163" s="236"/>
      <c r="O163" s="129"/>
      <c r="P163" s="246">
        <v>0</v>
      </c>
      <c r="Q163" s="247"/>
      <c r="R163" s="129"/>
      <c r="S163" s="243"/>
      <c r="T163" s="244"/>
      <c r="U163" s="244"/>
      <c r="V163" s="244"/>
      <c r="W163" s="245"/>
      <c r="X163" s="7"/>
      <c r="AX163" s="101"/>
      <c r="AY163" s="101"/>
      <c r="AZ163" s="102">
        <f t="shared" si="15"/>
        <v>0</v>
      </c>
      <c r="BA163" s="101">
        <f t="shared" si="16"/>
        <v>0</v>
      </c>
      <c r="BB163" s="103">
        <f t="shared" si="17"/>
        <v>0</v>
      </c>
      <c r="BC163" s="1">
        <f t="shared" si="18"/>
        <v>0</v>
      </c>
      <c r="BD163" s="1">
        <f t="shared" si="19"/>
        <v>0</v>
      </c>
      <c r="BE163" s="1">
        <f t="shared" si="20"/>
        <v>0</v>
      </c>
    </row>
    <row r="164" spans="2:57" ht="14.4" thickBot="1" x14ac:dyDescent="0.3">
      <c r="B164" s="4"/>
      <c r="C164" s="131"/>
      <c r="D164" s="132"/>
      <c r="E164" s="235"/>
      <c r="F164" s="250"/>
      <c r="G164" s="250"/>
      <c r="H164" s="236"/>
      <c r="I164" s="130"/>
      <c r="J164" s="235"/>
      <c r="K164" s="236"/>
      <c r="L164" s="130"/>
      <c r="M164" s="235"/>
      <c r="N164" s="236"/>
      <c r="O164" s="129"/>
      <c r="P164" s="246">
        <v>0</v>
      </c>
      <c r="Q164" s="247"/>
      <c r="R164" s="129"/>
      <c r="S164" s="243"/>
      <c r="T164" s="244"/>
      <c r="U164" s="244"/>
      <c r="V164" s="244"/>
      <c r="W164" s="245"/>
      <c r="X164" s="7"/>
      <c r="AX164" s="101"/>
      <c r="AY164" s="101"/>
      <c r="AZ164" s="102">
        <f t="shared" si="15"/>
        <v>0</v>
      </c>
      <c r="BA164" s="101">
        <f t="shared" si="16"/>
        <v>0</v>
      </c>
      <c r="BB164" s="103">
        <f t="shared" si="17"/>
        <v>0</v>
      </c>
      <c r="BC164" s="1">
        <f t="shared" si="18"/>
        <v>0</v>
      </c>
      <c r="BD164" s="1">
        <f t="shared" si="19"/>
        <v>0</v>
      </c>
      <c r="BE164" s="1">
        <f t="shared" si="20"/>
        <v>0</v>
      </c>
    </row>
    <row r="165" spans="2:57" ht="14.4" thickBot="1" x14ac:dyDescent="0.3">
      <c r="B165" s="4"/>
      <c r="C165" s="131"/>
      <c r="D165" s="132"/>
      <c r="E165" s="235"/>
      <c r="F165" s="250"/>
      <c r="G165" s="250"/>
      <c r="H165" s="236"/>
      <c r="I165" s="130"/>
      <c r="J165" s="235"/>
      <c r="K165" s="236"/>
      <c r="L165" s="130"/>
      <c r="M165" s="235"/>
      <c r="N165" s="236"/>
      <c r="O165" s="129"/>
      <c r="P165" s="246">
        <v>0</v>
      </c>
      <c r="Q165" s="247"/>
      <c r="R165" s="129"/>
      <c r="S165" s="243"/>
      <c r="T165" s="244"/>
      <c r="U165" s="244"/>
      <c r="V165" s="244"/>
      <c r="W165" s="245"/>
      <c r="X165" s="7"/>
      <c r="AX165" s="101"/>
      <c r="AY165" s="101"/>
      <c r="AZ165" s="102">
        <f t="shared" si="15"/>
        <v>0</v>
      </c>
      <c r="BA165" s="101">
        <f t="shared" si="16"/>
        <v>0</v>
      </c>
      <c r="BB165" s="103">
        <f t="shared" si="17"/>
        <v>0</v>
      </c>
      <c r="BC165" s="1">
        <f t="shared" si="18"/>
        <v>0</v>
      </c>
      <c r="BD165" s="1">
        <f t="shared" si="19"/>
        <v>0</v>
      </c>
      <c r="BE165" s="1">
        <f t="shared" si="20"/>
        <v>0</v>
      </c>
    </row>
    <row r="166" spans="2:57" ht="14.4" thickBot="1" x14ac:dyDescent="0.3">
      <c r="B166" s="4"/>
      <c r="C166" s="131"/>
      <c r="D166" s="132"/>
      <c r="E166" s="235"/>
      <c r="F166" s="250"/>
      <c r="G166" s="250"/>
      <c r="H166" s="236"/>
      <c r="I166" s="130"/>
      <c r="J166" s="235"/>
      <c r="K166" s="236"/>
      <c r="L166" s="130"/>
      <c r="M166" s="235"/>
      <c r="N166" s="236"/>
      <c r="O166" s="129"/>
      <c r="P166" s="246">
        <v>0</v>
      </c>
      <c r="Q166" s="247"/>
      <c r="R166" s="129"/>
      <c r="S166" s="243"/>
      <c r="T166" s="244"/>
      <c r="U166" s="244"/>
      <c r="V166" s="244"/>
      <c r="W166" s="245"/>
      <c r="X166" s="7"/>
      <c r="AX166" s="101"/>
      <c r="AY166" s="101"/>
      <c r="AZ166" s="102">
        <f t="shared" si="15"/>
        <v>0</v>
      </c>
      <c r="BA166" s="101">
        <f t="shared" si="16"/>
        <v>0</v>
      </c>
      <c r="BB166" s="103">
        <f t="shared" si="17"/>
        <v>0</v>
      </c>
      <c r="BC166" s="1">
        <f t="shared" si="18"/>
        <v>0</v>
      </c>
      <c r="BD166" s="1">
        <f t="shared" si="19"/>
        <v>0</v>
      </c>
      <c r="BE166" s="1">
        <f t="shared" si="20"/>
        <v>0</v>
      </c>
    </row>
    <row r="167" spans="2:57" ht="14.4" thickBot="1" x14ac:dyDescent="0.3">
      <c r="B167" s="4"/>
      <c r="C167" s="131"/>
      <c r="D167" s="132"/>
      <c r="E167" s="235"/>
      <c r="F167" s="250"/>
      <c r="G167" s="250"/>
      <c r="H167" s="236"/>
      <c r="I167" s="130"/>
      <c r="J167" s="235"/>
      <c r="K167" s="236"/>
      <c r="L167" s="130"/>
      <c r="M167" s="235"/>
      <c r="N167" s="236"/>
      <c r="O167" s="129"/>
      <c r="P167" s="246">
        <v>0</v>
      </c>
      <c r="Q167" s="247"/>
      <c r="R167" s="129"/>
      <c r="S167" s="243"/>
      <c r="T167" s="244"/>
      <c r="U167" s="244"/>
      <c r="V167" s="244"/>
      <c r="W167" s="245"/>
      <c r="X167" s="7"/>
      <c r="AX167" s="101"/>
      <c r="AY167" s="101"/>
      <c r="AZ167" s="102">
        <f t="shared" si="15"/>
        <v>0</v>
      </c>
      <c r="BA167" s="101">
        <f t="shared" si="16"/>
        <v>0</v>
      </c>
      <c r="BB167" s="103">
        <f t="shared" si="17"/>
        <v>0</v>
      </c>
      <c r="BC167" s="1">
        <f t="shared" si="18"/>
        <v>0</v>
      </c>
      <c r="BD167" s="1">
        <f t="shared" si="19"/>
        <v>0</v>
      </c>
      <c r="BE167" s="1">
        <f t="shared" si="20"/>
        <v>0</v>
      </c>
    </row>
    <row r="168" spans="2:57" ht="14.4" thickBot="1" x14ac:dyDescent="0.3">
      <c r="B168" s="4"/>
      <c r="C168" s="131"/>
      <c r="D168" s="132"/>
      <c r="E168" s="235"/>
      <c r="F168" s="250"/>
      <c r="G168" s="250"/>
      <c r="H168" s="236"/>
      <c r="I168" s="130"/>
      <c r="J168" s="235"/>
      <c r="K168" s="236"/>
      <c r="L168" s="130"/>
      <c r="M168" s="235"/>
      <c r="N168" s="236"/>
      <c r="O168" s="129"/>
      <c r="P168" s="246">
        <v>0</v>
      </c>
      <c r="Q168" s="247"/>
      <c r="R168" s="129"/>
      <c r="S168" s="243"/>
      <c r="T168" s="244"/>
      <c r="U168" s="244"/>
      <c r="V168" s="244"/>
      <c r="W168" s="245"/>
      <c r="X168" s="7"/>
      <c r="AX168" s="101"/>
      <c r="AY168" s="101"/>
      <c r="AZ168" s="102">
        <f t="shared" si="15"/>
        <v>0</v>
      </c>
      <c r="BA168" s="101">
        <f t="shared" si="16"/>
        <v>0</v>
      </c>
      <c r="BB168" s="103">
        <f t="shared" si="17"/>
        <v>0</v>
      </c>
      <c r="BC168" s="1">
        <f t="shared" si="18"/>
        <v>0</v>
      </c>
      <c r="BD168" s="1">
        <f t="shared" si="19"/>
        <v>0</v>
      </c>
      <c r="BE168" s="1">
        <f t="shared" si="20"/>
        <v>0</v>
      </c>
    </row>
    <row r="169" spans="2:57" ht="14.4" thickBot="1" x14ac:dyDescent="0.3">
      <c r="B169" s="4"/>
      <c r="C169" s="131"/>
      <c r="D169" s="132"/>
      <c r="E169" s="235"/>
      <c r="F169" s="250"/>
      <c r="G169" s="250"/>
      <c r="H169" s="236"/>
      <c r="I169" s="130"/>
      <c r="J169" s="235"/>
      <c r="K169" s="236"/>
      <c r="L169" s="130"/>
      <c r="M169" s="235"/>
      <c r="N169" s="236"/>
      <c r="O169" s="129"/>
      <c r="P169" s="246">
        <v>0</v>
      </c>
      <c r="Q169" s="247"/>
      <c r="R169" s="129"/>
      <c r="S169" s="243"/>
      <c r="T169" s="244"/>
      <c r="U169" s="244"/>
      <c r="V169" s="244"/>
      <c r="W169" s="245"/>
      <c r="X169" s="7"/>
      <c r="AX169" s="101"/>
      <c r="AY169" s="101"/>
      <c r="AZ169" s="102">
        <f t="shared" si="15"/>
        <v>0</v>
      </c>
      <c r="BA169" s="101">
        <f t="shared" si="16"/>
        <v>0</v>
      </c>
      <c r="BB169" s="103">
        <f t="shared" si="17"/>
        <v>0</v>
      </c>
      <c r="BC169" s="1">
        <f t="shared" si="18"/>
        <v>0</v>
      </c>
      <c r="BD169" s="1">
        <f t="shared" si="19"/>
        <v>0</v>
      </c>
      <c r="BE169" s="1">
        <f t="shared" si="20"/>
        <v>0</v>
      </c>
    </row>
    <row r="170" spans="2:57" ht="14.4" thickBot="1" x14ac:dyDescent="0.3">
      <c r="B170" s="4"/>
      <c r="C170" s="131"/>
      <c r="D170" s="132"/>
      <c r="E170" s="235"/>
      <c r="F170" s="250"/>
      <c r="G170" s="250"/>
      <c r="H170" s="236"/>
      <c r="I170" s="130"/>
      <c r="J170" s="235"/>
      <c r="K170" s="236"/>
      <c r="L170" s="130"/>
      <c r="M170" s="235"/>
      <c r="N170" s="236"/>
      <c r="O170" s="129"/>
      <c r="P170" s="246">
        <v>0</v>
      </c>
      <c r="Q170" s="247"/>
      <c r="R170" s="129"/>
      <c r="S170" s="243"/>
      <c r="T170" s="244"/>
      <c r="U170" s="244"/>
      <c r="V170" s="244"/>
      <c r="W170" s="245"/>
      <c r="X170" s="7"/>
      <c r="AX170" s="101"/>
      <c r="AY170" s="101"/>
      <c r="AZ170" s="102">
        <f t="shared" si="15"/>
        <v>0</v>
      </c>
      <c r="BA170" s="101">
        <f t="shared" si="16"/>
        <v>0</v>
      </c>
      <c r="BB170" s="103">
        <f t="shared" si="17"/>
        <v>0</v>
      </c>
      <c r="BC170" s="1">
        <f t="shared" si="18"/>
        <v>0</v>
      </c>
      <c r="BD170" s="1">
        <f t="shared" si="19"/>
        <v>0</v>
      </c>
      <c r="BE170" s="1">
        <f t="shared" si="20"/>
        <v>0</v>
      </c>
    </row>
    <row r="171" spans="2:57" ht="14.4" thickBot="1" x14ac:dyDescent="0.3">
      <c r="B171" s="4"/>
      <c r="C171" s="131"/>
      <c r="D171" s="132"/>
      <c r="E171" s="235"/>
      <c r="F171" s="250"/>
      <c r="G171" s="250"/>
      <c r="H171" s="236"/>
      <c r="I171" s="130"/>
      <c r="J171" s="235"/>
      <c r="K171" s="236"/>
      <c r="L171" s="130"/>
      <c r="M171" s="235"/>
      <c r="N171" s="236"/>
      <c r="O171" s="129"/>
      <c r="P171" s="246">
        <v>0</v>
      </c>
      <c r="Q171" s="247"/>
      <c r="R171" s="129"/>
      <c r="S171" s="243"/>
      <c r="T171" s="244"/>
      <c r="U171" s="244"/>
      <c r="V171" s="244"/>
      <c r="W171" s="245"/>
      <c r="X171" s="7"/>
      <c r="AX171" s="101"/>
      <c r="AY171" s="101"/>
      <c r="AZ171" s="102">
        <f t="shared" si="15"/>
        <v>0</v>
      </c>
      <c r="BA171" s="101">
        <f t="shared" si="16"/>
        <v>0</v>
      </c>
      <c r="BB171" s="103">
        <f t="shared" si="17"/>
        <v>0</v>
      </c>
      <c r="BC171" s="1">
        <f t="shared" si="18"/>
        <v>0</v>
      </c>
      <c r="BD171" s="1">
        <f t="shared" si="19"/>
        <v>0</v>
      </c>
      <c r="BE171" s="1">
        <f t="shared" si="20"/>
        <v>0</v>
      </c>
    </row>
    <row r="172" spans="2:57" ht="14.4" thickBot="1" x14ac:dyDescent="0.3">
      <c r="B172" s="4"/>
      <c r="C172" s="131"/>
      <c r="D172" s="132"/>
      <c r="E172" s="235"/>
      <c r="F172" s="250"/>
      <c r="G172" s="250"/>
      <c r="H172" s="236"/>
      <c r="I172" s="130"/>
      <c r="J172" s="235"/>
      <c r="K172" s="236"/>
      <c r="L172" s="130"/>
      <c r="M172" s="235"/>
      <c r="N172" s="236"/>
      <c r="O172" s="129"/>
      <c r="P172" s="246">
        <v>0</v>
      </c>
      <c r="Q172" s="247"/>
      <c r="R172" s="129"/>
      <c r="S172" s="243"/>
      <c r="T172" s="244"/>
      <c r="U172" s="244"/>
      <c r="V172" s="244"/>
      <c r="W172" s="245"/>
      <c r="X172" s="7"/>
      <c r="AX172" s="101"/>
      <c r="AY172" s="101"/>
      <c r="AZ172" s="102">
        <f t="shared" si="15"/>
        <v>0</v>
      </c>
      <c r="BA172" s="101">
        <f t="shared" si="16"/>
        <v>0</v>
      </c>
      <c r="BB172" s="103">
        <f t="shared" si="17"/>
        <v>0</v>
      </c>
      <c r="BC172" s="1">
        <f t="shared" si="18"/>
        <v>0</v>
      </c>
      <c r="BD172" s="1">
        <f t="shared" si="19"/>
        <v>0</v>
      </c>
      <c r="BE172" s="1">
        <f t="shared" si="20"/>
        <v>0</v>
      </c>
    </row>
    <row r="173" spans="2:57" ht="14.4" thickBot="1" x14ac:dyDescent="0.3">
      <c r="B173" s="4"/>
      <c r="C173" s="131"/>
      <c r="D173" s="132"/>
      <c r="E173" s="235"/>
      <c r="F173" s="250"/>
      <c r="G173" s="250"/>
      <c r="H173" s="236"/>
      <c r="I173" s="130"/>
      <c r="J173" s="235"/>
      <c r="K173" s="236"/>
      <c r="L173" s="130"/>
      <c r="M173" s="235"/>
      <c r="N173" s="236"/>
      <c r="O173" s="129"/>
      <c r="P173" s="246">
        <v>0</v>
      </c>
      <c r="Q173" s="247"/>
      <c r="R173" s="129"/>
      <c r="S173" s="243"/>
      <c r="T173" s="244"/>
      <c r="U173" s="244"/>
      <c r="V173" s="244"/>
      <c r="W173" s="245"/>
      <c r="X173" s="7"/>
      <c r="AX173" s="101"/>
      <c r="AY173" s="101"/>
      <c r="AZ173" s="102">
        <f t="shared" si="15"/>
        <v>0</v>
      </c>
      <c r="BA173" s="101">
        <f t="shared" si="16"/>
        <v>0</v>
      </c>
      <c r="BB173" s="103">
        <f t="shared" si="17"/>
        <v>0</v>
      </c>
      <c r="BC173" s="1">
        <f t="shared" si="18"/>
        <v>0</v>
      </c>
      <c r="BD173" s="1">
        <f t="shared" si="19"/>
        <v>0</v>
      </c>
      <c r="BE173" s="1">
        <f t="shared" si="20"/>
        <v>0</v>
      </c>
    </row>
    <row r="174" spans="2:57" ht="14.4" thickBot="1" x14ac:dyDescent="0.3">
      <c r="B174" s="4"/>
      <c r="C174" s="131"/>
      <c r="D174" s="132"/>
      <c r="E174" s="235"/>
      <c r="F174" s="250"/>
      <c r="G174" s="250"/>
      <c r="H174" s="236"/>
      <c r="I174" s="130"/>
      <c r="J174" s="235"/>
      <c r="K174" s="236"/>
      <c r="L174" s="130"/>
      <c r="M174" s="235"/>
      <c r="N174" s="236"/>
      <c r="O174" s="129"/>
      <c r="P174" s="246">
        <v>0</v>
      </c>
      <c r="Q174" s="247"/>
      <c r="R174" s="129"/>
      <c r="S174" s="243"/>
      <c r="T174" s="244"/>
      <c r="U174" s="244"/>
      <c r="V174" s="244"/>
      <c r="W174" s="245"/>
      <c r="X174" s="7"/>
      <c r="AX174" s="101"/>
      <c r="AY174" s="101"/>
      <c r="AZ174" s="102">
        <f t="shared" si="15"/>
        <v>0</v>
      </c>
      <c r="BA174" s="101">
        <f t="shared" si="16"/>
        <v>0</v>
      </c>
      <c r="BB174" s="103">
        <f t="shared" si="17"/>
        <v>0</v>
      </c>
      <c r="BC174" s="1">
        <f t="shared" si="18"/>
        <v>0</v>
      </c>
      <c r="BD174" s="1">
        <f t="shared" si="19"/>
        <v>0</v>
      </c>
      <c r="BE174" s="1">
        <f t="shared" si="20"/>
        <v>0</v>
      </c>
    </row>
    <row r="175" spans="2:57" ht="14.4" thickBot="1" x14ac:dyDescent="0.3">
      <c r="B175" s="4"/>
      <c r="C175" s="131"/>
      <c r="D175" s="132"/>
      <c r="E175" s="235"/>
      <c r="F175" s="250"/>
      <c r="G175" s="250"/>
      <c r="H175" s="236"/>
      <c r="I175" s="130"/>
      <c r="J175" s="235"/>
      <c r="K175" s="236"/>
      <c r="L175" s="130"/>
      <c r="M175" s="235"/>
      <c r="N175" s="236"/>
      <c r="O175" s="129"/>
      <c r="P175" s="246">
        <v>0</v>
      </c>
      <c r="Q175" s="247"/>
      <c r="R175" s="129"/>
      <c r="S175" s="243"/>
      <c r="T175" s="244"/>
      <c r="U175" s="244"/>
      <c r="V175" s="244"/>
      <c r="W175" s="245"/>
      <c r="X175" s="7"/>
      <c r="AX175" s="101"/>
      <c r="AY175" s="101"/>
      <c r="AZ175" s="102">
        <f t="shared" si="15"/>
        <v>0</v>
      </c>
      <c r="BA175" s="101">
        <f t="shared" si="16"/>
        <v>0</v>
      </c>
      <c r="BB175" s="103">
        <f t="shared" si="17"/>
        <v>0</v>
      </c>
      <c r="BC175" s="1">
        <f t="shared" si="18"/>
        <v>0</v>
      </c>
      <c r="BD175" s="1">
        <f t="shared" si="19"/>
        <v>0</v>
      </c>
      <c r="BE175" s="1">
        <f t="shared" si="20"/>
        <v>0</v>
      </c>
    </row>
    <row r="176" spans="2:57" ht="14.4" thickBot="1" x14ac:dyDescent="0.3">
      <c r="B176" s="4"/>
      <c r="C176" s="131"/>
      <c r="D176" s="132"/>
      <c r="E176" s="235"/>
      <c r="F176" s="250"/>
      <c r="G176" s="250"/>
      <c r="H176" s="236"/>
      <c r="I176" s="130"/>
      <c r="J176" s="235"/>
      <c r="K176" s="236"/>
      <c r="L176" s="130"/>
      <c r="M176" s="235"/>
      <c r="N176" s="236"/>
      <c r="O176" s="129"/>
      <c r="P176" s="246">
        <v>0</v>
      </c>
      <c r="Q176" s="247"/>
      <c r="R176" s="129"/>
      <c r="S176" s="243"/>
      <c r="T176" s="244"/>
      <c r="U176" s="244"/>
      <c r="V176" s="244"/>
      <c r="W176" s="245"/>
      <c r="X176" s="7"/>
      <c r="AX176" s="101"/>
      <c r="AY176" s="101"/>
      <c r="AZ176" s="102">
        <f t="shared" si="15"/>
        <v>0</v>
      </c>
      <c r="BA176" s="101">
        <f t="shared" si="16"/>
        <v>0</v>
      </c>
      <c r="BB176" s="103">
        <f t="shared" si="17"/>
        <v>0</v>
      </c>
      <c r="BC176" s="1">
        <f t="shared" si="18"/>
        <v>0</v>
      </c>
      <c r="BD176" s="1">
        <f t="shared" si="19"/>
        <v>0</v>
      </c>
      <c r="BE176" s="1">
        <f t="shared" si="20"/>
        <v>0</v>
      </c>
    </row>
    <row r="177" spans="2:57" ht="14.4" thickBot="1" x14ac:dyDescent="0.3">
      <c r="B177" s="4"/>
      <c r="C177" s="131"/>
      <c r="D177" s="132"/>
      <c r="E177" s="235"/>
      <c r="F177" s="250"/>
      <c r="G177" s="250"/>
      <c r="H177" s="236"/>
      <c r="I177" s="130"/>
      <c r="J177" s="235"/>
      <c r="K177" s="236"/>
      <c r="L177" s="130"/>
      <c r="M177" s="235"/>
      <c r="N177" s="236"/>
      <c r="O177" s="129"/>
      <c r="P177" s="246">
        <v>0</v>
      </c>
      <c r="Q177" s="247"/>
      <c r="R177" s="129"/>
      <c r="S177" s="243"/>
      <c r="T177" s="244"/>
      <c r="U177" s="244"/>
      <c r="V177" s="244"/>
      <c r="W177" s="245"/>
      <c r="X177" s="7"/>
      <c r="AX177" s="101"/>
      <c r="AY177" s="101"/>
      <c r="AZ177" s="102">
        <f t="shared" si="15"/>
        <v>0</v>
      </c>
      <c r="BA177" s="101">
        <f t="shared" si="16"/>
        <v>0</v>
      </c>
      <c r="BB177" s="103">
        <f t="shared" si="17"/>
        <v>0</v>
      </c>
      <c r="BC177" s="1">
        <f t="shared" si="18"/>
        <v>0</v>
      </c>
      <c r="BD177" s="1">
        <f t="shared" si="19"/>
        <v>0</v>
      </c>
      <c r="BE177" s="1">
        <f t="shared" si="20"/>
        <v>0</v>
      </c>
    </row>
    <row r="178" spans="2:57" ht="14.4" thickBot="1" x14ac:dyDescent="0.3">
      <c r="B178" s="4"/>
      <c r="C178" s="131"/>
      <c r="D178" s="132"/>
      <c r="E178" s="235"/>
      <c r="F178" s="250"/>
      <c r="G178" s="250"/>
      <c r="H178" s="236"/>
      <c r="I178" s="130"/>
      <c r="J178" s="235"/>
      <c r="K178" s="236"/>
      <c r="L178" s="130"/>
      <c r="M178" s="235"/>
      <c r="N178" s="236"/>
      <c r="O178" s="129"/>
      <c r="P178" s="246">
        <v>0</v>
      </c>
      <c r="Q178" s="247"/>
      <c r="R178" s="129"/>
      <c r="S178" s="243"/>
      <c r="T178" s="244"/>
      <c r="U178" s="244"/>
      <c r="V178" s="244"/>
      <c r="W178" s="245"/>
      <c r="X178" s="7"/>
      <c r="AX178" s="101"/>
      <c r="AY178" s="101"/>
      <c r="AZ178" s="102">
        <f t="shared" si="15"/>
        <v>0</v>
      </c>
      <c r="BA178" s="101">
        <f t="shared" si="16"/>
        <v>0</v>
      </c>
      <c r="BB178" s="103">
        <f t="shared" si="17"/>
        <v>0</v>
      </c>
      <c r="BC178" s="1">
        <f t="shared" si="18"/>
        <v>0</v>
      </c>
      <c r="BD178" s="1">
        <f t="shared" si="19"/>
        <v>0</v>
      </c>
      <c r="BE178" s="1">
        <f t="shared" si="20"/>
        <v>0</v>
      </c>
    </row>
    <row r="179" spans="2:57" ht="14.4" thickBot="1" x14ac:dyDescent="0.3">
      <c r="B179" s="4"/>
      <c r="C179" s="131"/>
      <c r="D179" s="132"/>
      <c r="E179" s="235"/>
      <c r="F179" s="250"/>
      <c r="G179" s="250"/>
      <c r="H179" s="236"/>
      <c r="I179" s="130"/>
      <c r="J179" s="235"/>
      <c r="K179" s="236"/>
      <c r="L179" s="130"/>
      <c r="M179" s="235"/>
      <c r="N179" s="236"/>
      <c r="O179" s="129"/>
      <c r="P179" s="246">
        <v>0</v>
      </c>
      <c r="Q179" s="247"/>
      <c r="R179" s="129"/>
      <c r="S179" s="243"/>
      <c r="T179" s="244"/>
      <c r="U179" s="244"/>
      <c r="V179" s="244"/>
      <c r="W179" s="245"/>
      <c r="X179" s="7"/>
      <c r="AX179" s="101"/>
      <c r="AY179" s="101"/>
      <c r="AZ179" s="102">
        <f t="shared" si="15"/>
        <v>0</v>
      </c>
      <c r="BA179" s="101">
        <f t="shared" si="16"/>
        <v>0</v>
      </c>
      <c r="BB179" s="103">
        <f t="shared" si="17"/>
        <v>0</v>
      </c>
      <c r="BC179" s="1">
        <f t="shared" si="18"/>
        <v>0</v>
      </c>
      <c r="BD179" s="1">
        <f t="shared" si="19"/>
        <v>0</v>
      </c>
      <c r="BE179" s="1">
        <f t="shared" si="20"/>
        <v>0</v>
      </c>
    </row>
    <row r="180" spans="2:57" ht="14.4" thickBot="1" x14ac:dyDescent="0.3">
      <c r="B180" s="4"/>
      <c r="C180" s="131"/>
      <c r="D180" s="132"/>
      <c r="E180" s="235"/>
      <c r="F180" s="250"/>
      <c r="G180" s="250"/>
      <c r="H180" s="236"/>
      <c r="I180" s="130"/>
      <c r="J180" s="235"/>
      <c r="K180" s="236"/>
      <c r="L180" s="130"/>
      <c r="M180" s="235"/>
      <c r="N180" s="236"/>
      <c r="O180" s="129"/>
      <c r="P180" s="246">
        <v>0</v>
      </c>
      <c r="Q180" s="247"/>
      <c r="R180" s="129"/>
      <c r="S180" s="243"/>
      <c r="T180" s="244"/>
      <c r="U180" s="244"/>
      <c r="V180" s="244"/>
      <c r="W180" s="245"/>
      <c r="X180" s="7"/>
      <c r="AX180" s="101"/>
      <c r="AY180" s="101"/>
      <c r="AZ180" s="102">
        <f t="shared" si="15"/>
        <v>0</v>
      </c>
      <c r="BA180" s="101">
        <f t="shared" si="16"/>
        <v>0</v>
      </c>
      <c r="BB180" s="103">
        <f t="shared" si="17"/>
        <v>0</v>
      </c>
      <c r="BC180" s="1">
        <f t="shared" si="18"/>
        <v>0</v>
      </c>
      <c r="BD180" s="1">
        <f t="shared" si="19"/>
        <v>0</v>
      </c>
      <c r="BE180" s="1">
        <f t="shared" si="20"/>
        <v>0</v>
      </c>
    </row>
    <row r="181" spans="2:57" ht="14.4" thickBot="1" x14ac:dyDescent="0.3">
      <c r="B181" s="4"/>
      <c r="C181" s="131"/>
      <c r="D181" s="132"/>
      <c r="E181" s="235"/>
      <c r="F181" s="250"/>
      <c r="G181" s="250"/>
      <c r="H181" s="236"/>
      <c r="I181" s="130"/>
      <c r="J181" s="235"/>
      <c r="K181" s="236"/>
      <c r="L181" s="130"/>
      <c r="M181" s="235"/>
      <c r="N181" s="236"/>
      <c r="O181" s="129"/>
      <c r="P181" s="246">
        <v>0</v>
      </c>
      <c r="Q181" s="247"/>
      <c r="R181" s="129"/>
      <c r="S181" s="243"/>
      <c r="T181" s="244"/>
      <c r="U181" s="244"/>
      <c r="V181" s="244"/>
      <c r="W181" s="245"/>
      <c r="X181" s="7"/>
      <c r="AX181" s="101"/>
      <c r="AY181" s="101"/>
      <c r="AZ181" s="102">
        <f t="shared" si="15"/>
        <v>0</v>
      </c>
      <c r="BA181" s="101">
        <f t="shared" si="16"/>
        <v>0</v>
      </c>
      <c r="BB181" s="103">
        <f t="shared" si="17"/>
        <v>0</v>
      </c>
      <c r="BC181" s="1">
        <f t="shared" si="18"/>
        <v>0</v>
      </c>
      <c r="BD181" s="1">
        <f t="shared" si="19"/>
        <v>0</v>
      </c>
      <c r="BE181" s="1">
        <f t="shared" si="20"/>
        <v>0</v>
      </c>
    </row>
    <row r="182" spans="2:57" ht="14.4" thickBot="1" x14ac:dyDescent="0.3">
      <c r="B182" s="4"/>
      <c r="C182" s="131"/>
      <c r="D182" s="132"/>
      <c r="E182" s="235"/>
      <c r="F182" s="250"/>
      <c r="G182" s="250"/>
      <c r="H182" s="236"/>
      <c r="I182" s="130"/>
      <c r="J182" s="235"/>
      <c r="K182" s="236"/>
      <c r="L182" s="130"/>
      <c r="M182" s="235"/>
      <c r="N182" s="236"/>
      <c r="O182" s="129"/>
      <c r="P182" s="246">
        <v>0</v>
      </c>
      <c r="Q182" s="247"/>
      <c r="R182" s="129"/>
      <c r="S182" s="243"/>
      <c r="T182" s="244"/>
      <c r="U182" s="244"/>
      <c r="V182" s="244"/>
      <c r="W182" s="245"/>
      <c r="X182" s="7"/>
      <c r="AX182" s="101"/>
      <c r="AY182" s="101"/>
      <c r="AZ182" s="102">
        <f t="shared" si="15"/>
        <v>0</v>
      </c>
      <c r="BA182" s="101">
        <f t="shared" si="16"/>
        <v>0</v>
      </c>
      <c r="BB182" s="103">
        <f t="shared" si="17"/>
        <v>0</v>
      </c>
      <c r="BC182" s="1">
        <f t="shared" si="18"/>
        <v>0</v>
      </c>
      <c r="BD182" s="1">
        <f t="shared" si="19"/>
        <v>0</v>
      </c>
      <c r="BE182" s="1">
        <f t="shared" si="20"/>
        <v>0</v>
      </c>
    </row>
    <row r="183" spans="2:57" ht="14.4" thickBot="1" x14ac:dyDescent="0.3">
      <c r="B183" s="4"/>
      <c r="C183" s="131"/>
      <c r="D183" s="132"/>
      <c r="E183" s="235"/>
      <c r="F183" s="250"/>
      <c r="G183" s="250"/>
      <c r="H183" s="236"/>
      <c r="I183" s="130"/>
      <c r="J183" s="235"/>
      <c r="K183" s="236"/>
      <c r="L183" s="130"/>
      <c r="M183" s="235"/>
      <c r="N183" s="236"/>
      <c r="O183" s="129"/>
      <c r="P183" s="246">
        <v>0</v>
      </c>
      <c r="Q183" s="247"/>
      <c r="R183" s="129"/>
      <c r="S183" s="243"/>
      <c r="T183" s="244"/>
      <c r="U183" s="244"/>
      <c r="V183" s="244"/>
      <c r="W183" s="245"/>
      <c r="X183" s="7"/>
      <c r="AX183" s="101"/>
      <c r="AY183" s="101"/>
      <c r="AZ183" s="102">
        <f t="shared" si="15"/>
        <v>0</v>
      </c>
      <c r="BA183" s="101">
        <f t="shared" si="16"/>
        <v>0</v>
      </c>
      <c r="BB183" s="103">
        <f t="shared" si="17"/>
        <v>0</v>
      </c>
      <c r="BC183" s="1">
        <f t="shared" si="18"/>
        <v>0</v>
      </c>
      <c r="BD183" s="1">
        <f t="shared" si="19"/>
        <v>0</v>
      </c>
      <c r="BE183" s="1">
        <f t="shared" si="20"/>
        <v>0</v>
      </c>
    </row>
    <row r="184" spans="2:57" ht="14.4" thickBot="1" x14ac:dyDescent="0.3">
      <c r="B184" s="4"/>
      <c r="C184" s="131"/>
      <c r="D184" s="132"/>
      <c r="E184" s="235"/>
      <c r="F184" s="250"/>
      <c r="G184" s="250"/>
      <c r="H184" s="236"/>
      <c r="I184" s="130"/>
      <c r="J184" s="235"/>
      <c r="K184" s="236"/>
      <c r="L184" s="130"/>
      <c r="M184" s="235"/>
      <c r="N184" s="236"/>
      <c r="O184" s="129"/>
      <c r="P184" s="246">
        <v>0</v>
      </c>
      <c r="Q184" s="247"/>
      <c r="R184" s="129"/>
      <c r="S184" s="243"/>
      <c r="T184" s="244"/>
      <c r="U184" s="244"/>
      <c r="V184" s="244"/>
      <c r="W184" s="245"/>
      <c r="X184" s="7"/>
      <c r="AX184" s="101"/>
      <c r="AY184" s="101"/>
      <c r="AZ184" s="102">
        <f t="shared" si="15"/>
        <v>0</v>
      </c>
      <c r="BA184" s="101">
        <f t="shared" si="16"/>
        <v>0</v>
      </c>
      <c r="BB184" s="103">
        <f t="shared" si="17"/>
        <v>0</v>
      </c>
      <c r="BC184" s="1">
        <f t="shared" si="18"/>
        <v>0</v>
      </c>
      <c r="BD184" s="1">
        <f t="shared" si="19"/>
        <v>0</v>
      </c>
      <c r="BE184" s="1">
        <f t="shared" si="20"/>
        <v>0</v>
      </c>
    </row>
    <row r="185" spans="2:57" ht="14.4" thickBot="1" x14ac:dyDescent="0.3">
      <c r="B185" s="4"/>
      <c r="C185" s="131"/>
      <c r="D185" s="132"/>
      <c r="E185" s="235"/>
      <c r="F185" s="250"/>
      <c r="G185" s="250"/>
      <c r="H185" s="236"/>
      <c r="I185" s="130"/>
      <c r="J185" s="235"/>
      <c r="K185" s="236"/>
      <c r="L185" s="130"/>
      <c r="M185" s="235"/>
      <c r="N185" s="236"/>
      <c r="O185" s="129"/>
      <c r="P185" s="246">
        <v>0</v>
      </c>
      <c r="Q185" s="247"/>
      <c r="R185" s="129"/>
      <c r="S185" s="243"/>
      <c r="T185" s="244"/>
      <c r="U185" s="244"/>
      <c r="V185" s="244"/>
      <c r="W185" s="245"/>
      <c r="X185" s="7"/>
      <c r="AX185" s="101"/>
      <c r="AY185" s="101"/>
      <c r="AZ185" s="102">
        <f t="shared" si="15"/>
        <v>0</v>
      </c>
      <c r="BA185" s="101">
        <f t="shared" si="16"/>
        <v>0</v>
      </c>
      <c r="BB185" s="103">
        <f t="shared" si="17"/>
        <v>0</v>
      </c>
      <c r="BC185" s="1">
        <f t="shared" si="18"/>
        <v>0</v>
      </c>
      <c r="BD185" s="1">
        <f t="shared" si="19"/>
        <v>0</v>
      </c>
      <c r="BE185" s="1">
        <f t="shared" si="20"/>
        <v>0</v>
      </c>
    </row>
    <row r="186" spans="2:57" ht="14.4" thickBot="1" x14ac:dyDescent="0.3">
      <c r="B186" s="4"/>
      <c r="C186" s="131"/>
      <c r="D186" s="132"/>
      <c r="E186" s="235"/>
      <c r="F186" s="250"/>
      <c r="G186" s="250"/>
      <c r="H186" s="236"/>
      <c r="I186" s="130"/>
      <c r="J186" s="235"/>
      <c r="K186" s="236"/>
      <c r="L186" s="130"/>
      <c r="M186" s="235"/>
      <c r="N186" s="236"/>
      <c r="O186" s="129"/>
      <c r="P186" s="246">
        <v>0</v>
      </c>
      <c r="Q186" s="247"/>
      <c r="R186" s="129"/>
      <c r="S186" s="243"/>
      <c r="T186" s="244"/>
      <c r="U186" s="244"/>
      <c r="V186" s="244"/>
      <c r="W186" s="245"/>
      <c r="X186" s="7"/>
      <c r="AX186" s="101"/>
      <c r="AY186" s="101"/>
      <c r="AZ186" s="102">
        <f t="shared" si="15"/>
        <v>0</v>
      </c>
      <c r="BA186" s="101">
        <f t="shared" si="16"/>
        <v>0</v>
      </c>
      <c r="BB186" s="103">
        <f t="shared" si="17"/>
        <v>0</v>
      </c>
      <c r="BC186" s="1">
        <f t="shared" si="18"/>
        <v>0</v>
      </c>
      <c r="BD186" s="1">
        <f t="shared" si="19"/>
        <v>0</v>
      </c>
      <c r="BE186" s="1">
        <f t="shared" si="20"/>
        <v>0</v>
      </c>
    </row>
    <row r="187" spans="2:57" ht="14.4" thickBot="1" x14ac:dyDescent="0.3">
      <c r="B187" s="4"/>
      <c r="C187" s="131"/>
      <c r="D187" s="132"/>
      <c r="E187" s="235"/>
      <c r="F187" s="250"/>
      <c r="G187" s="250"/>
      <c r="H187" s="236"/>
      <c r="I187" s="130"/>
      <c r="J187" s="235"/>
      <c r="K187" s="236"/>
      <c r="L187" s="130"/>
      <c r="M187" s="235"/>
      <c r="N187" s="236"/>
      <c r="O187" s="129"/>
      <c r="P187" s="246">
        <v>0</v>
      </c>
      <c r="Q187" s="247"/>
      <c r="R187" s="129"/>
      <c r="S187" s="243"/>
      <c r="T187" s="244"/>
      <c r="U187" s="244"/>
      <c r="V187" s="244"/>
      <c r="W187" s="245"/>
      <c r="X187" s="7"/>
      <c r="AX187" s="101"/>
      <c r="AY187" s="101"/>
      <c r="AZ187" s="102">
        <f t="shared" si="15"/>
        <v>0</v>
      </c>
      <c r="BA187" s="101">
        <f t="shared" si="16"/>
        <v>0</v>
      </c>
      <c r="BB187" s="103">
        <f t="shared" si="17"/>
        <v>0</v>
      </c>
      <c r="BC187" s="1">
        <f t="shared" si="18"/>
        <v>0</v>
      </c>
      <c r="BD187" s="1">
        <f t="shared" si="19"/>
        <v>0</v>
      </c>
      <c r="BE187" s="1">
        <f t="shared" si="20"/>
        <v>0</v>
      </c>
    </row>
    <row r="188" spans="2:57" ht="14.4" thickBot="1" x14ac:dyDescent="0.3">
      <c r="B188" s="4"/>
      <c r="C188" s="131"/>
      <c r="D188" s="132"/>
      <c r="E188" s="235"/>
      <c r="F188" s="250"/>
      <c r="G188" s="250"/>
      <c r="H188" s="236"/>
      <c r="I188" s="130"/>
      <c r="J188" s="235"/>
      <c r="K188" s="236"/>
      <c r="L188" s="130"/>
      <c r="M188" s="235"/>
      <c r="N188" s="236"/>
      <c r="O188" s="129"/>
      <c r="P188" s="246">
        <v>0</v>
      </c>
      <c r="Q188" s="247"/>
      <c r="R188" s="129"/>
      <c r="S188" s="243"/>
      <c r="T188" s="244"/>
      <c r="U188" s="244"/>
      <c r="V188" s="244"/>
      <c r="W188" s="245"/>
      <c r="X188" s="7"/>
      <c r="AX188" s="101"/>
      <c r="AY188" s="101"/>
      <c r="AZ188" s="102">
        <f t="shared" si="15"/>
        <v>0</v>
      </c>
      <c r="BA188" s="101">
        <f t="shared" si="16"/>
        <v>0</v>
      </c>
      <c r="BB188" s="103">
        <f t="shared" si="17"/>
        <v>0</v>
      </c>
      <c r="BC188" s="1">
        <f t="shared" si="18"/>
        <v>0</v>
      </c>
      <c r="BD188" s="1">
        <f t="shared" si="19"/>
        <v>0</v>
      </c>
      <c r="BE188" s="1">
        <f t="shared" si="20"/>
        <v>0</v>
      </c>
    </row>
    <row r="189" spans="2:57" ht="14.4" thickBot="1" x14ac:dyDescent="0.3">
      <c r="B189" s="4"/>
      <c r="C189" s="131"/>
      <c r="D189" s="132"/>
      <c r="E189" s="235"/>
      <c r="F189" s="250"/>
      <c r="G189" s="250"/>
      <c r="H189" s="236"/>
      <c r="I189" s="130"/>
      <c r="J189" s="235"/>
      <c r="K189" s="236"/>
      <c r="L189" s="130"/>
      <c r="M189" s="235"/>
      <c r="N189" s="236"/>
      <c r="O189" s="129"/>
      <c r="P189" s="246">
        <v>0</v>
      </c>
      <c r="Q189" s="247"/>
      <c r="R189" s="129"/>
      <c r="S189" s="243"/>
      <c r="T189" s="244"/>
      <c r="U189" s="244"/>
      <c r="V189" s="244"/>
      <c r="W189" s="245"/>
      <c r="X189" s="7"/>
      <c r="AX189" s="101"/>
      <c r="AY189" s="101"/>
      <c r="AZ189" s="102">
        <f t="shared" si="15"/>
        <v>0</v>
      </c>
      <c r="BA189" s="101">
        <f t="shared" si="16"/>
        <v>0</v>
      </c>
      <c r="BB189" s="103">
        <f t="shared" si="17"/>
        <v>0</v>
      </c>
      <c r="BC189" s="1">
        <f t="shared" si="18"/>
        <v>0</v>
      </c>
      <c r="BD189" s="1">
        <f t="shared" si="19"/>
        <v>0</v>
      </c>
      <c r="BE189" s="1">
        <f t="shared" si="20"/>
        <v>0</v>
      </c>
    </row>
    <row r="190" spans="2:57" ht="14.4" thickBot="1" x14ac:dyDescent="0.3">
      <c r="B190" s="4"/>
      <c r="C190" s="131"/>
      <c r="D190" s="132"/>
      <c r="E190" s="235"/>
      <c r="F190" s="250"/>
      <c r="G190" s="250"/>
      <c r="H190" s="236"/>
      <c r="I190" s="130"/>
      <c r="J190" s="235"/>
      <c r="K190" s="236"/>
      <c r="L190" s="130"/>
      <c r="M190" s="235"/>
      <c r="N190" s="236"/>
      <c r="O190" s="129"/>
      <c r="P190" s="246">
        <v>0</v>
      </c>
      <c r="Q190" s="247"/>
      <c r="R190" s="129"/>
      <c r="S190" s="243"/>
      <c r="T190" s="244"/>
      <c r="U190" s="244"/>
      <c r="V190" s="244"/>
      <c r="W190" s="245"/>
      <c r="X190" s="7"/>
      <c r="AX190" s="101"/>
      <c r="AY190" s="101"/>
      <c r="AZ190" s="102">
        <f t="shared" si="15"/>
        <v>0</v>
      </c>
      <c r="BA190" s="101">
        <f t="shared" si="16"/>
        <v>0</v>
      </c>
      <c r="BB190" s="103">
        <f t="shared" si="17"/>
        <v>0</v>
      </c>
      <c r="BC190" s="1">
        <f t="shared" si="18"/>
        <v>0</v>
      </c>
      <c r="BD190" s="1">
        <f t="shared" si="19"/>
        <v>0</v>
      </c>
      <c r="BE190" s="1">
        <f t="shared" si="20"/>
        <v>0</v>
      </c>
    </row>
    <row r="191" spans="2:57" ht="14.4" thickBot="1" x14ac:dyDescent="0.3">
      <c r="B191" s="4"/>
      <c r="C191" s="131"/>
      <c r="D191" s="132"/>
      <c r="E191" s="235"/>
      <c r="F191" s="250"/>
      <c r="G191" s="250"/>
      <c r="H191" s="236"/>
      <c r="I191" s="130"/>
      <c r="J191" s="235"/>
      <c r="K191" s="236"/>
      <c r="L191" s="130"/>
      <c r="M191" s="235"/>
      <c r="N191" s="236"/>
      <c r="O191" s="129"/>
      <c r="P191" s="246">
        <v>0</v>
      </c>
      <c r="Q191" s="247"/>
      <c r="R191" s="129"/>
      <c r="S191" s="243"/>
      <c r="T191" s="244"/>
      <c r="U191" s="244"/>
      <c r="V191" s="244"/>
      <c r="W191" s="245"/>
      <c r="X191" s="7"/>
      <c r="AX191" s="101"/>
      <c r="AY191" s="101"/>
      <c r="AZ191" s="102">
        <f t="shared" si="15"/>
        <v>0</v>
      </c>
      <c r="BA191" s="101">
        <f t="shared" si="16"/>
        <v>0</v>
      </c>
      <c r="BB191" s="103">
        <f t="shared" si="17"/>
        <v>0</v>
      </c>
      <c r="BC191" s="1">
        <f t="shared" si="18"/>
        <v>0</v>
      </c>
      <c r="BD191" s="1">
        <f t="shared" si="19"/>
        <v>0</v>
      </c>
      <c r="BE191" s="1">
        <f t="shared" si="20"/>
        <v>0</v>
      </c>
    </row>
    <row r="192" spans="2:57" ht="14.4" thickBot="1" x14ac:dyDescent="0.3">
      <c r="B192" s="4"/>
      <c r="C192" s="131"/>
      <c r="D192" s="132"/>
      <c r="E192" s="235"/>
      <c r="F192" s="250"/>
      <c r="G192" s="250"/>
      <c r="H192" s="236"/>
      <c r="I192" s="130"/>
      <c r="J192" s="235"/>
      <c r="K192" s="236"/>
      <c r="L192" s="130"/>
      <c r="M192" s="235"/>
      <c r="N192" s="236"/>
      <c r="O192" s="129"/>
      <c r="P192" s="246">
        <v>0</v>
      </c>
      <c r="Q192" s="247"/>
      <c r="R192" s="129"/>
      <c r="S192" s="243"/>
      <c r="T192" s="244"/>
      <c r="U192" s="244"/>
      <c r="V192" s="244"/>
      <c r="W192" s="245"/>
      <c r="X192" s="7"/>
      <c r="AX192" s="101"/>
      <c r="AY192" s="101"/>
      <c r="AZ192" s="102">
        <f t="shared" si="15"/>
        <v>0</v>
      </c>
      <c r="BA192" s="101">
        <f t="shared" si="16"/>
        <v>0</v>
      </c>
      <c r="BB192" s="103">
        <f t="shared" si="17"/>
        <v>0</v>
      </c>
      <c r="BC192" s="1">
        <f t="shared" si="18"/>
        <v>0</v>
      </c>
      <c r="BD192" s="1">
        <f t="shared" si="19"/>
        <v>0</v>
      </c>
      <c r="BE192" s="1">
        <f t="shared" si="20"/>
        <v>0</v>
      </c>
    </row>
    <row r="193" spans="2:57" ht="14.4" thickBot="1" x14ac:dyDescent="0.3">
      <c r="B193" s="4"/>
      <c r="C193" s="131"/>
      <c r="D193" s="132"/>
      <c r="E193" s="235"/>
      <c r="F193" s="250"/>
      <c r="G193" s="250"/>
      <c r="H193" s="236"/>
      <c r="I193" s="130"/>
      <c r="J193" s="235"/>
      <c r="K193" s="236"/>
      <c r="L193" s="130"/>
      <c r="M193" s="235"/>
      <c r="N193" s="236"/>
      <c r="O193" s="129"/>
      <c r="P193" s="246">
        <v>0</v>
      </c>
      <c r="Q193" s="247"/>
      <c r="R193" s="129"/>
      <c r="S193" s="243"/>
      <c r="T193" s="244"/>
      <c r="U193" s="244"/>
      <c r="V193" s="244"/>
      <c r="W193" s="245"/>
      <c r="X193" s="7"/>
      <c r="AX193" s="101"/>
      <c r="AY193" s="101"/>
      <c r="AZ193" s="102">
        <f t="shared" si="15"/>
        <v>0</v>
      </c>
      <c r="BA193" s="101">
        <f t="shared" si="16"/>
        <v>0</v>
      </c>
      <c r="BB193" s="103">
        <f t="shared" si="17"/>
        <v>0</v>
      </c>
      <c r="BC193" s="1">
        <f t="shared" si="18"/>
        <v>0</v>
      </c>
      <c r="BD193" s="1">
        <f t="shared" si="19"/>
        <v>0</v>
      </c>
      <c r="BE193" s="1">
        <f t="shared" si="20"/>
        <v>0</v>
      </c>
    </row>
    <row r="194" spans="2:57" ht="14.4" thickBot="1" x14ac:dyDescent="0.3">
      <c r="B194" s="4"/>
      <c r="C194" s="131"/>
      <c r="D194" s="132"/>
      <c r="E194" s="235"/>
      <c r="F194" s="250"/>
      <c r="G194" s="250"/>
      <c r="H194" s="236"/>
      <c r="I194" s="130"/>
      <c r="J194" s="235"/>
      <c r="K194" s="236"/>
      <c r="L194" s="130"/>
      <c r="M194" s="235"/>
      <c r="N194" s="236"/>
      <c r="O194" s="129"/>
      <c r="P194" s="246">
        <v>0</v>
      </c>
      <c r="Q194" s="247"/>
      <c r="R194" s="129"/>
      <c r="S194" s="243"/>
      <c r="T194" s="244"/>
      <c r="U194" s="244"/>
      <c r="V194" s="244"/>
      <c r="W194" s="245"/>
      <c r="X194" s="7"/>
      <c r="AX194" s="101"/>
      <c r="AY194" s="101"/>
      <c r="AZ194" s="102">
        <f t="shared" si="15"/>
        <v>0</v>
      </c>
      <c r="BA194" s="101">
        <f t="shared" si="16"/>
        <v>0</v>
      </c>
      <c r="BB194" s="103">
        <f t="shared" si="17"/>
        <v>0</v>
      </c>
      <c r="BC194" s="1">
        <f t="shared" si="18"/>
        <v>0</v>
      </c>
      <c r="BD194" s="1">
        <f t="shared" si="19"/>
        <v>0</v>
      </c>
      <c r="BE194" s="1">
        <f t="shared" si="20"/>
        <v>0</v>
      </c>
    </row>
    <row r="195" spans="2:57" ht="14.4" thickBot="1" x14ac:dyDescent="0.3">
      <c r="B195" s="4"/>
      <c r="C195" s="131"/>
      <c r="D195" s="132"/>
      <c r="E195" s="235"/>
      <c r="F195" s="250"/>
      <c r="G195" s="250"/>
      <c r="H195" s="236"/>
      <c r="I195" s="130"/>
      <c r="J195" s="235"/>
      <c r="K195" s="236"/>
      <c r="L195" s="130"/>
      <c r="M195" s="235"/>
      <c r="N195" s="236"/>
      <c r="O195" s="129"/>
      <c r="P195" s="246">
        <v>0</v>
      </c>
      <c r="Q195" s="247"/>
      <c r="R195" s="129"/>
      <c r="S195" s="243"/>
      <c r="T195" s="244"/>
      <c r="U195" s="244"/>
      <c r="V195" s="244"/>
      <c r="W195" s="245"/>
      <c r="X195" s="7"/>
      <c r="AX195" s="101"/>
      <c r="AY195" s="101"/>
      <c r="AZ195" s="102">
        <f t="shared" si="15"/>
        <v>0</v>
      </c>
      <c r="BA195" s="101">
        <f t="shared" si="16"/>
        <v>0</v>
      </c>
      <c r="BB195" s="103">
        <f t="shared" si="17"/>
        <v>0</v>
      </c>
      <c r="BC195" s="1">
        <f t="shared" si="18"/>
        <v>0</v>
      </c>
      <c r="BD195" s="1">
        <f t="shared" si="19"/>
        <v>0</v>
      </c>
      <c r="BE195" s="1">
        <f t="shared" si="20"/>
        <v>0</v>
      </c>
    </row>
    <row r="196" spans="2:57" ht="14.4" thickBot="1" x14ac:dyDescent="0.3">
      <c r="B196" s="4"/>
      <c r="C196" s="131"/>
      <c r="D196" s="132"/>
      <c r="E196" s="235"/>
      <c r="F196" s="250"/>
      <c r="G196" s="250"/>
      <c r="H196" s="236"/>
      <c r="I196" s="130"/>
      <c r="J196" s="235"/>
      <c r="K196" s="236"/>
      <c r="L196" s="130"/>
      <c r="M196" s="235"/>
      <c r="N196" s="236"/>
      <c r="O196" s="129"/>
      <c r="P196" s="246">
        <v>0</v>
      </c>
      <c r="Q196" s="247"/>
      <c r="R196" s="129"/>
      <c r="S196" s="243"/>
      <c r="T196" s="244"/>
      <c r="U196" s="244"/>
      <c r="V196" s="244"/>
      <c r="W196" s="245"/>
      <c r="X196" s="7"/>
      <c r="AX196" s="101"/>
      <c r="AY196" s="101"/>
      <c r="AZ196" s="102">
        <f t="shared" si="15"/>
        <v>0</v>
      </c>
      <c r="BA196" s="101">
        <f t="shared" si="16"/>
        <v>0</v>
      </c>
      <c r="BB196" s="103">
        <f t="shared" si="17"/>
        <v>0</v>
      </c>
      <c r="BC196" s="1">
        <f t="shared" si="18"/>
        <v>0</v>
      </c>
      <c r="BD196" s="1">
        <f t="shared" si="19"/>
        <v>0</v>
      </c>
      <c r="BE196" s="1">
        <f t="shared" si="20"/>
        <v>0</v>
      </c>
    </row>
    <row r="197" spans="2:57" ht="14.4" thickBot="1" x14ac:dyDescent="0.3">
      <c r="B197" s="4"/>
      <c r="C197" s="131"/>
      <c r="D197" s="132"/>
      <c r="E197" s="235"/>
      <c r="F197" s="250"/>
      <c r="G197" s="250"/>
      <c r="H197" s="236"/>
      <c r="I197" s="130"/>
      <c r="J197" s="235"/>
      <c r="K197" s="236"/>
      <c r="L197" s="130"/>
      <c r="M197" s="235"/>
      <c r="N197" s="236"/>
      <c r="O197" s="129"/>
      <c r="P197" s="246">
        <v>0</v>
      </c>
      <c r="Q197" s="247"/>
      <c r="R197" s="129"/>
      <c r="S197" s="243"/>
      <c r="T197" s="244"/>
      <c r="U197" s="244"/>
      <c r="V197" s="244"/>
      <c r="W197" s="245"/>
      <c r="X197" s="7"/>
      <c r="AX197" s="101"/>
      <c r="AY197" s="101"/>
      <c r="AZ197" s="102">
        <f t="shared" si="15"/>
        <v>0</v>
      </c>
      <c r="BA197" s="101">
        <f t="shared" si="16"/>
        <v>0</v>
      </c>
      <c r="BB197" s="103">
        <f t="shared" si="17"/>
        <v>0</v>
      </c>
      <c r="BC197" s="1">
        <f t="shared" si="18"/>
        <v>0</v>
      </c>
      <c r="BD197" s="1">
        <f t="shared" si="19"/>
        <v>0</v>
      </c>
      <c r="BE197" s="1">
        <f t="shared" si="20"/>
        <v>0</v>
      </c>
    </row>
    <row r="198" spans="2:57" ht="14.4" thickBot="1" x14ac:dyDescent="0.3">
      <c r="B198" s="4"/>
      <c r="C198" s="131"/>
      <c r="D198" s="132"/>
      <c r="E198" s="235"/>
      <c r="F198" s="250"/>
      <c r="G198" s="250"/>
      <c r="H198" s="236"/>
      <c r="I198" s="130"/>
      <c r="J198" s="235"/>
      <c r="K198" s="236"/>
      <c r="L198" s="130"/>
      <c r="M198" s="235"/>
      <c r="N198" s="236"/>
      <c r="O198" s="129"/>
      <c r="P198" s="246">
        <v>0</v>
      </c>
      <c r="Q198" s="247"/>
      <c r="R198" s="129"/>
      <c r="S198" s="243"/>
      <c r="T198" s="244"/>
      <c r="U198" s="244"/>
      <c r="V198" s="244"/>
      <c r="W198" s="245"/>
      <c r="X198" s="7"/>
      <c r="AX198" s="101"/>
      <c r="AY198" s="101"/>
      <c r="AZ198" s="102">
        <f t="shared" si="15"/>
        <v>0</v>
      </c>
      <c r="BA198" s="101">
        <f t="shared" si="16"/>
        <v>0</v>
      </c>
      <c r="BB198" s="103">
        <f t="shared" si="17"/>
        <v>0</v>
      </c>
      <c r="BC198" s="1">
        <f t="shared" si="18"/>
        <v>0</v>
      </c>
      <c r="BD198" s="1">
        <f t="shared" si="19"/>
        <v>0</v>
      </c>
      <c r="BE198" s="1">
        <f t="shared" si="20"/>
        <v>0</v>
      </c>
    </row>
    <row r="199" spans="2:57" ht="14.4" thickBot="1" x14ac:dyDescent="0.3">
      <c r="B199" s="4"/>
      <c r="C199" s="131"/>
      <c r="D199" s="132"/>
      <c r="E199" s="235"/>
      <c r="F199" s="250"/>
      <c r="G199" s="250"/>
      <c r="H199" s="236"/>
      <c r="I199" s="130"/>
      <c r="J199" s="235"/>
      <c r="K199" s="236"/>
      <c r="L199" s="130"/>
      <c r="M199" s="235"/>
      <c r="N199" s="236"/>
      <c r="O199" s="129"/>
      <c r="P199" s="246">
        <v>0</v>
      </c>
      <c r="Q199" s="247"/>
      <c r="R199" s="129"/>
      <c r="S199" s="243"/>
      <c r="T199" s="244"/>
      <c r="U199" s="244"/>
      <c r="V199" s="244"/>
      <c r="W199" s="245"/>
      <c r="X199" s="7"/>
      <c r="AX199" s="101"/>
      <c r="AY199" s="101"/>
      <c r="AZ199" s="102">
        <f t="shared" si="15"/>
        <v>0</v>
      </c>
      <c r="BA199" s="101">
        <f t="shared" si="16"/>
        <v>0</v>
      </c>
      <c r="BB199" s="103">
        <f t="shared" si="17"/>
        <v>0</v>
      </c>
      <c r="BC199" s="1">
        <f t="shared" si="18"/>
        <v>0</v>
      </c>
      <c r="BD199" s="1">
        <f t="shared" si="19"/>
        <v>0</v>
      </c>
      <c r="BE199" s="1">
        <f t="shared" si="20"/>
        <v>0</v>
      </c>
    </row>
    <row r="200" spans="2:57" ht="14.4" thickBot="1" x14ac:dyDescent="0.3">
      <c r="B200" s="4"/>
      <c r="C200" s="131"/>
      <c r="D200" s="132"/>
      <c r="E200" s="235"/>
      <c r="F200" s="250"/>
      <c r="G200" s="250"/>
      <c r="H200" s="236"/>
      <c r="I200" s="130"/>
      <c r="J200" s="235"/>
      <c r="K200" s="236"/>
      <c r="L200" s="130"/>
      <c r="M200" s="235"/>
      <c r="N200" s="236"/>
      <c r="O200" s="129"/>
      <c r="P200" s="246">
        <v>0</v>
      </c>
      <c r="Q200" s="247"/>
      <c r="R200" s="129"/>
      <c r="S200" s="243"/>
      <c r="T200" s="244"/>
      <c r="U200" s="244"/>
      <c r="V200" s="244"/>
      <c r="W200" s="245"/>
      <c r="X200" s="7"/>
      <c r="AX200" s="101"/>
      <c r="AY200" s="101"/>
      <c r="AZ200" s="102">
        <f t="shared" ref="AZ200:AZ263" si="21">+C200</f>
        <v>0</v>
      </c>
      <c r="BA200" s="101">
        <f t="shared" ref="BA200:BA263" si="22">+J200</f>
        <v>0</v>
      </c>
      <c r="BB200" s="103">
        <f t="shared" ref="BB200:BB263" si="23">+P200</f>
        <v>0</v>
      </c>
      <c r="BC200" s="1">
        <f t="shared" ref="BC200:BC263" si="24">SUMIFS($BB$71:$BB$371,$AZ$71:$AZ$371,$AX200,$BA$71:$BA$371,"Despesas")</f>
        <v>0</v>
      </c>
      <c r="BD200" s="1">
        <f t="shared" ref="BD200:BD263" si="25">SUMIFS($BB$71:$BB$371,$AZ$71:$AZ$371,$AX200,$BA$71:$BA$371,"Dívidas")</f>
        <v>0</v>
      </c>
      <c r="BE200" s="1">
        <f t="shared" ref="BE200:BE263" si="26">SUMIFS($BB$71:$BB$371,$AZ$71:$AZ$371,$AX200,$BA$71:$BA$371,"Investimentos")</f>
        <v>0</v>
      </c>
    </row>
    <row r="201" spans="2:57" ht="14.4" thickBot="1" x14ac:dyDescent="0.3">
      <c r="B201" s="4"/>
      <c r="C201" s="131"/>
      <c r="D201" s="132"/>
      <c r="E201" s="235"/>
      <c r="F201" s="250"/>
      <c r="G201" s="250"/>
      <c r="H201" s="236"/>
      <c r="I201" s="130"/>
      <c r="J201" s="235"/>
      <c r="K201" s="236"/>
      <c r="L201" s="130"/>
      <c r="M201" s="235"/>
      <c r="N201" s="236"/>
      <c r="O201" s="129"/>
      <c r="P201" s="246">
        <v>0</v>
      </c>
      <c r="Q201" s="247"/>
      <c r="R201" s="129"/>
      <c r="S201" s="243"/>
      <c r="T201" s="244"/>
      <c r="U201" s="244"/>
      <c r="V201" s="244"/>
      <c r="W201" s="245"/>
      <c r="X201" s="7"/>
      <c r="AX201" s="101"/>
      <c r="AY201" s="101"/>
      <c r="AZ201" s="102">
        <f t="shared" si="21"/>
        <v>0</v>
      </c>
      <c r="BA201" s="101">
        <f t="shared" si="22"/>
        <v>0</v>
      </c>
      <c r="BB201" s="103">
        <f t="shared" si="23"/>
        <v>0</v>
      </c>
      <c r="BC201" s="1">
        <f t="shared" si="24"/>
        <v>0</v>
      </c>
      <c r="BD201" s="1">
        <f t="shared" si="25"/>
        <v>0</v>
      </c>
      <c r="BE201" s="1">
        <f t="shared" si="26"/>
        <v>0</v>
      </c>
    </row>
    <row r="202" spans="2:57" ht="14.4" thickBot="1" x14ac:dyDescent="0.3">
      <c r="B202" s="4"/>
      <c r="C202" s="131"/>
      <c r="D202" s="132"/>
      <c r="E202" s="235"/>
      <c r="F202" s="250"/>
      <c r="G202" s="250"/>
      <c r="H202" s="236"/>
      <c r="I202" s="130"/>
      <c r="J202" s="235"/>
      <c r="K202" s="236"/>
      <c r="L202" s="130"/>
      <c r="M202" s="235"/>
      <c r="N202" s="236"/>
      <c r="O202" s="129"/>
      <c r="P202" s="246">
        <v>0</v>
      </c>
      <c r="Q202" s="247"/>
      <c r="R202" s="129"/>
      <c r="S202" s="243"/>
      <c r="T202" s="244"/>
      <c r="U202" s="244"/>
      <c r="V202" s="244"/>
      <c r="W202" s="245"/>
      <c r="X202" s="7"/>
      <c r="AX202" s="101"/>
      <c r="AY202" s="101"/>
      <c r="AZ202" s="102">
        <f t="shared" si="21"/>
        <v>0</v>
      </c>
      <c r="BA202" s="101">
        <f t="shared" si="22"/>
        <v>0</v>
      </c>
      <c r="BB202" s="103">
        <f t="shared" si="23"/>
        <v>0</v>
      </c>
      <c r="BC202" s="1">
        <f t="shared" si="24"/>
        <v>0</v>
      </c>
      <c r="BD202" s="1">
        <f t="shared" si="25"/>
        <v>0</v>
      </c>
      <c r="BE202" s="1">
        <f t="shared" si="26"/>
        <v>0</v>
      </c>
    </row>
    <row r="203" spans="2:57" ht="14.4" thickBot="1" x14ac:dyDescent="0.3">
      <c r="B203" s="4"/>
      <c r="C203" s="131"/>
      <c r="D203" s="132"/>
      <c r="E203" s="235"/>
      <c r="F203" s="250"/>
      <c r="G203" s="250"/>
      <c r="H203" s="236"/>
      <c r="I203" s="130"/>
      <c r="J203" s="235"/>
      <c r="K203" s="236"/>
      <c r="L203" s="130"/>
      <c r="M203" s="235"/>
      <c r="N203" s="236"/>
      <c r="O203" s="129"/>
      <c r="P203" s="246">
        <v>0</v>
      </c>
      <c r="Q203" s="247"/>
      <c r="R203" s="129"/>
      <c r="S203" s="243"/>
      <c r="T203" s="244"/>
      <c r="U203" s="244"/>
      <c r="V203" s="244"/>
      <c r="W203" s="245"/>
      <c r="X203" s="7"/>
      <c r="AX203" s="101"/>
      <c r="AY203" s="101"/>
      <c r="AZ203" s="102">
        <f t="shared" si="21"/>
        <v>0</v>
      </c>
      <c r="BA203" s="101">
        <f t="shared" si="22"/>
        <v>0</v>
      </c>
      <c r="BB203" s="103">
        <f t="shared" si="23"/>
        <v>0</v>
      </c>
      <c r="BC203" s="1">
        <f t="shared" si="24"/>
        <v>0</v>
      </c>
      <c r="BD203" s="1">
        <f t="shared" si="25"/>
        <v>0</v>
      </c>
      <c r="BE203" s="1">
        <f t="shared" si="26"/>
        <v>0</v>
      </c>
    </row>
    <row r="204" spans="2:57" ht="14.4" thickBot="1" x14ac:dyDescent="0.3">
      <c r="B204" s="4"/>
      <c r="C204" s="131"/>
      <c r="D204" s="132"/>
      <c r="E204" s="235"/>
      <c r="F204" s="250"/>
      <c r="G204" s="250"/>
      <c r="H204" s="236"/>
      <c r="I204" s="130"/>
      <c r="J204" s="235"/>
      <c r="K204" s="236"/>
      <c r="L204" s="130"/>
      <c r="M204" s="235"/>
      <c r="N204" s="236"/>
      <c r="O204" s="129"/>
      <c r="P204" s="246">
        <v>0</v>
      </c>
      <c r="Q204" s="247"/>
      <c r="R204" s="129"/>
      <c r="S204" s="243"/>
      <c r="T204" s="244"/>
      <c r="U204" s="244"/>
      <c r="V204" s="244"/>
      <c r="W204" s="245"/>
      <c r="X204" s="7"/>
      <c r="AX204" s="101"/>
      <c r="AY204" s="101"/>
      <c r="AZ204" s="102">
        <f t="shared" si="21"/>
        <v>0</v>
      </c>
      <c r="BA204" s="101">
        <f t="shared" si="22"/>
        <v>0</v>
      </c>
      <c r="BB204" s="103">
        <f t="shared" si="23"/>
        <v>0</v>
      </c>
      <c r="BC204" s="1">
        <f t="shared" si="24"/>
        <v>0</v>
      </c>
      <c r="BD204" s="1">
        <f t="shared" si="25"/>
        <v>0</v>
      </c>
      <c r="BE204" s="1">
        <f t="shared" si="26"/>
        <v>0</v>
      </c>
    </row>
    <row r="205" spans="2:57" ht="14.4" thickBot="1" x14ac:dyDescent="0.3">
      <c r="B205" s="4"/>
      <c r="C205" s="131"/>
      <c r="D205" s="132"/>
      <c r="E205" s="235"/>
      <c r="F205" s="250"/>
      <c r="G205" s="250"/>
      <c r="H205" s="236"/>
      <c r="I205" s="130"/>
      <c r="J205" s="235"/>
      <c r="K205" s="236"/>
      <c r="L205" s="130"/>
      <c r="M205" s="235"/>
      <c r="N205" s="236"/>
      <c r="O205" s="129"/>
      <c r="P205" s="246">
        <v>0</v>
      </c>
      <c r="Q205" s="247"/>
      <c r="R205" s="129"/>
      <c r="S205" s="243"/>
      <c r="T205" s="244"/>
      <c r="U205" s="244"/>
      <c r="V205" s="244"/>
      <c r="W205" s="245"/>
      <c r="X205" s="7"/>
      <c r="AX205" s="101"/>
      <c r="AY205" s="101"/>
      <c r="AZ205" s="102">
        <f t="shared" si="21"/>
        <v>0</v>
      </c>
      <c r="BA205" s="101">
        <f t="shared" si="22"/>
        <v>0</v>
      </c>
      <c r="BB205" s="103">
        <f t="shared" si="23"/>
        <v>0</v>
      </c>
      <c r="BC205" s="1">
        <f t="shared" si="24"/>
        <v>0</v>
      </c>
      <c r="BD205" s="1">
        <f t="shared" si="25"/>
        <v>0</v>
      </c>
      <c r="BE205" s="1">
        <f t="shared" si="26"/>
        <v>0</v>
      </c>
    </row>
    <row r="206" spans="2:57" ht="14.4" thickBot="1" x14ac:dyDescent="0.3">
      <c r="B206" s="4"/>
      <c r="C206" s="131"/>
      <c r="D206" s="132"/>
      <c r="E206" s="235"/>
      <c r="F206" s="250"/>
      <c r="G206" s="250"/>
      <c r="H206" s="236"/>
      <c r="I206" s="130"/>
      <c r="J206" s="235"/>
      <c r="K206" s="236"/>
      <c r="L206" s="130"/>
      <c r="M206" s="235"/>
      <c r="N206" s="236"/>
      <c r="O206" s="129"/>
      <c r="P206" s="246">
        <v>0</v>
      </c>
      <c r="Q206" s="247"/>
      <c r="R206" s="129"/>
      <c r="S206" s="243"/>
      <c r="T206" s="244"/>
      <c r="U206" s="244"/>
      <c r="V206" s="244"/>
      <c r="W206" s="245"/>
      <c r="X206" s="7"/>
      <c r="AX206" s="101"/>
      <c r="AY206" s="101"/>
      <c r="AZ206" s="102">
        <f t="shared" si="21"/>
        <v>0</v>
      </c>
      <c r="BA206" s="101">
        <f t="shared" si="22"/>
        <v>0</v>
      </c>
      <c r="BB206" s="103">
        <f t="shared" si="23"/>
        <v>0</v>
      </c>
      <c r="BC206" s="1">
        <f t="shared" si="24"/>
        <v>0</v>
      </c>
      <c r="BD206" s="1">
        <f t="shared" si="25"/>
        <v>0</v>
      </c>
      <c r="BE206" s="1">
        <f t="shared" si="26"/>
        <v>0</v>
      </c>
    </row>
    <row r="207" spans="2:57" ht="14.4" thickBot="1" x14ac:dyDescent="0.3">
      <c r="B207" s="4"/>
      <c r="C207" s="131"/>
      <c r="D207" s="132"/>
      <c r="E207" s="235"/>
      <c r="F207" s="250"/>
      <c r="G207" s="250"/>
      <c r="H207" s="236"/>
      <c r="I207" s="130"/>
      <c r="J207" s="235"/>
      <c r="K207" s="236"/>
      <c r="L207" s="130"/>
      <c r="M207" s="235"/>
      <c r="N207" s="236"/>
      <c r="O207" s="129"/>
      <c r="P207" s="246">
        <v>0</v>
      </c>
      <c r="Q207" s="247"/>
      <c r="R207" s="129"/>
      <c r="S207" s="243"/>
      <c r="T207" s="244"/>
      <c r="U207" s="244"/>
      <c r="V207" s="244"/>
      <c r="W207" s="245"/>
      <c r="X207" s="7"/>
      <c r="AX207" s="101"/>
      <c r="AY207" s="101"/>
      <c r="AZ207" s="102">
        <f t="shared" si="21"/>
        <v>0</v>
      </c>
      <c r="BA207" s="101">
        <f t="shared" si="22"/>
        <v>0</v>
      </c>
      <c r="BB207" s="103">
        <f t="shared" si="23"/>
        <v>0</v>
      </c>
      <c r="BC207" s="1">
        <f t="shared" si="24"/>
        <v>0</v>
      </c>
      <c r="BD207" s="1">
        <f t="shared" si="25"/>
        <v>0</v>
      </c>
      <c r="BE207" s="1">
        <f t="shared" si="26"/>
        <v>0</v>
      </c>
    </row>
    <row r="208" spans="2:57" ht="14.4" thickBot="1" x14ac:dyDescent="0.3">
      <c r="B208" s="4"/>
      <c r="C208" s="131"/>
      <c r="D208" s="132"/>
      <c r="E208" s="235"/>
      <c r="F208" s="250"/>
      <c r="G208" s="250"/>
      <c r="H208" s="236"/>
      <c r="I208" s="130"/>
      <c r="J208" s="235"/>
      <c r="K208" s="236"/>
      <c r="L208" s="130"/>
      <c r="M208" s="235"/>
      <c r="N208" s="236"/>
      <c r="O208" s="129"/>
      <c r="P208" s="246">
        <v>0</v>
      </c>
      <c r="Q208" s="247"/>
      <c r="R208" s="129"/>
      <c r="S208" s="243"/>
      <c r="T208" s="244"/>
      <c r="U208" s="244"/>
      <c r="V208" s="244"/>
      <c r="W208" s="245"/>
      <c r="X208" s="7"/>
      <c r="AX208" s="101"/>
      <c r="AY208" s="101"/>
      <c r="AZ208" s="102">
        <f t="shared" si="21"/>
        <v>0</v>
      </c>
      <c r="BA208" s="101">
        <f t="shared" si="22"/>
        <v>0</v>
      </c>
      <c r="BB208" s="103">
        <f t="shared" si="23"/>
        <v>0</v>
      </c>
      <c r="BC208" s="1">
        <f t="shared" si="24"/>
        <v>0</v>
      </c>
      <c r="BD208" s="1">
        <f t="shared" si="25"/>
        <v>0</v>
      </c>
      <c r="BE208" s="1">
        <f t="shared" si="26"/>
        <v>0</v>
      </c>
    </row>
    <row r="209" spans="2:57" ht="14.4" thickBot="1" x14ac:dyDescent="0.3">
      <c r="B209" s="4"/>
      <c r="C209" s="131"/>
      <c r="D209" s="132"/>
      <c r="E209" s="235"/>
      <c r="F209" s="250"/>
      <c r="G209" s="250"/>
      <c r="H209" s="236"/>
      <c r="I209" s="130"/>
      <c r="J209" s="235"/>
      <c r="K209" s="236"/>
      <c r="L209" s="130"/>
      <c r="M209" s="235"/>
      <c r="N209" s="236"/>
      <c r="O209" s="129"/>
      <c r="P209" s="246">
        <v>0</v>
      </c>
      <c r="Q209" s="247"/>
      <c r="R209" s="129"/>
      <c r="S209" s="243"/>
      <c r="T209" s="244"/>
      <c r="U209" s="244"/>
      <c r="V209" s="244"/>
      <c r="W209" s="245"/>
      <c r="X209" s="7"/>
      <c r="AX209" s="101"/>
      <c r="AY209" s="101"/>
      <c r="AZ209" s="102">
        <f t="shared" si="21"/>
        <v>0</v>
      </c>
      <c r="BA209" s="101">
        <f t="shared" si="22"/>
        <v>0</v>
      </c>
      <c r="BB209" s="103">
        <f t="shared" si="23"/>
        <v>0</v>
      </c>
      <c r="BC209" s="1">
        <f t="shared" si="24"/>
        <v>0</v>
      </c>
      <c r="BD209" s="1">
        <f t="shared" si="25"/>
        <v>0</v>
      </c>
      <c r="BE209" s="1">
        <f t="shared" si="26"/>
        <v>0</v>
      </c>
    </row>
    <row r="210" spans="2:57" ht="14.4" thickBot="1" x14ac:dyDescent="0.3">
      <c r="B210" s="4"/>
      <c r="C210" s="131"/>
      <c r="D210" s="132"/>
      <c r="E210" s="235"/>
      <c r="F210" s="250"/>
      <c r="G210" s="250"/>
      <c r="H210" s="236"/>
      <c r="I210" s="130"/>
      <c r="J210" s="235"/>
      <c r="K210" s="236"/>
      <c r="L210" s="130"/>
      <c r="M210" s="235"/>
      <c r="N210" s="236"/>
      <c r="O210" s="129"/>
      <c r="P210" s="246">
        <v>0</v>
      </c>
      <c r="Q210" s="247"/>
      <c r="R210" s="129"/>
      <c r="S210" s="243"/>
      <c r="T210" s="244"/>
      <c r="U210" s="244"/>
      <c r="V210" s="244"/>
      <c r="W210" s="245"/>
      <c r="X210" s="7"/>
      <c r="AX210" s="101"/>
      <c r="AY210" s="101"/>
      <c r="AZ210" s="102">
        <f t="shared" si="21"/>
        <v>0</v>
      </c>
      <c r="BA210" s="101">
        <f t="shared" si="22"/>
        <v>0</v>
      </c>
      <c r="BB210" s="103">
        <f t="shared" si="23"/>
        <v>0</v>
      </c>
      <c r="BC210" s="1">
        <f t="shared" si="24"/>
        <v>0</v>
      </c>
      <c r="BD210" s="1">
        <f t="shared" si="25"/>
        <v>0</v>
      </c>
      <c r="BE210" s="1">
        <f t="shared" si="26"/>
        <v>0</v>
      </c>
    </row>
    <row r="211" spans="2:57" ht="14.4" thickBot="1" x14ac:dyDescent="0.3">
      <c r="B211" s="4"/>
      <c r="C211" s="131"/>
      <c r="D211" s="132"/>
      <c r="E211" s="235"/>
      <c r="F211" s="250"/>
      <c r="G211" s="250"/>
      <c r="H211" s="236"/>
      <c r="I211" s="130"/>
      <c r="J211" s="235"/>
      <c r="K211" s="236"/>
      <c r="L211" s="130"/>
      <c r="M211" s="235"/>
      <c r="N211" s="236"/>
      <c r="O211" s="129"/>
      <c r="P211" s="246">
        <v>0</v>
      </c>
      <c r="Q211" s="247"/>
      <c r="R211" s="129"/>
      <c r="S211" s="243"/>
      <c r="T211" s="244"/>
      <c r="U211" s="244"/>
      <c r="V211" s="244"/>
      <c r="W211" s="245"/>
      <c r="X211" s="7"/>
      <c r="AX211" s="101"/>
      <c r="AY211" s="101"/>
      <c r="AZ211" s="102">
        <f t="shared" si="21"/>
        <v>0</v>
      </c>
      <c r="BA211" s="101">
        <f t="shared" si="22"/>
        <v>0</v>
      </c>
      <c r="BB211" s="103">
        <f t="shared" si="23"/>
        <v>0</v>
      </c>
      <c r="BC211" s="1">
        <f t="shared" si="24"/>
        <v>0</v>
      </c>
      <c r="BD211" s="1">
        <f t="shared" si="25"/>
        <v>0</v>
      </c>
      <c r="BE211" s="1">
        <f t="shared" si="26"/>
        <v>0</v>
      </c>
    </row>
    <row r="212" spans="2:57" ht="14.4" thickBot="1" x14ac:dyDescent="0.3">
      <c r="B212" s="4"/>
      <c r="C212" s="131"/>
      <c r="D212" s="132"/>
      <c r="E212" s="235"/>
      <c r="F212" s="250"/>
      <c r="G212" s="250"/>
      <c r="H212" s="236"/>
      <c r="I212" s="130"/>
      <c r="J212" s="235"/>
      <c r="K212" s="236"/>
      <c r="L212" s="130"/>
      <c r="M212" s="235"/>
      <c r="N212" s="236"/>
      <c r="O212" s="129"/>
      <c r="P212" s="246">
        <v>0</v>
      </c>
      <c r="Q212" s="247"/>
      <c r="R212" s="129"/>
      <c r="S212" s="243"/>
      <c r="T212" s="244"/>
      <c r="U212" s="244"/>
      <c r="V212" s="244"/>
      <c r="W212" s="245"/>
      <c r="X212" s="7"/>
      <c r="AX212" s="101"/>
      <c r="AY212" s="101"/>
      <c r="AZ212" s="102">
        <f t="shared" si="21"/>
        <v>0</v>
      </c>
      <c r="BA212" s="101">
        <f t="shared" si="22"/>
        <v>0</v>
      </c>
      <c r="BB212" s="103">
        <f t="shared" si="23"/>
        <v>0</v>
      </c>
      <c r="BC212" s="1">
        <f t="shared" si="24"/>
        <v>0</v>
      </c>
      <c r="BD212" s="1">
        <f t="shared" si="25"/>
        <v>0</v>
      </c>
      <c r="BE212" s="1">
        <f t="shared" si="26"/>
        <v>0</v>
      </c>
    </row>
    <row r="213" spans="2:57" ht="14.4" thickBot="1" x14ac:dyDescent="0.3">
      <c r="B213" s="4"/>
      <c r="C213" s="131"/>
      <c r="D213" s="132"/>
      <c r="E213" s="235"/>
      <c r="F213" s="250"/>
      <c r="G213" s="250"/>
      <c r="H213" s="236"/>
      <c r="I213" s="130"/>
      <c r="J213" s="235"/>
      <c r="K213" s="236"/>
      <c r="L213" s="130"/>
      <c r="M213" s="235"/>
      <c r="N213" s="236"/>
      <c r="O213" s="129"/>
      <c r="P213" s="246">
        <v>0</v>
      </c>
      <c r="Q213" s="247"/>
      <c r="R213" s="129"/>
      <c r="S213" s="243"/>
      <c r="T213" s="244"/>
      <c r="U213" s="244"/>
      <c r="V213" s="244"/>
      <c r="W213" s="245"/>
      <c r="X213" s="7"/>
      <c r="AX213" s="101"/>
      <c r="AY213" s="101"/>
      <c r="AZ213" s="102">
        <f t="shared" si="21"/>
        <v>0</v>
      </c>
      <c r="BA213" s="101">
        <f t="shared" si="22"/>
        <v>0</v>
      </c>
      <c r="BB213" s="103">
        <f t="shared" si="23"/>
        <v>0</v>
      </c>
      <c r="BC213" s="1">
        <f t="shared" si="24"/>
        <v>0</v>
      </c>
      <c r="BD213" s="1">
        <f t="shared" si="25"/>
        <v>0</v>
      </c>
      <c r="BE213" s="1">
        <f t="shared" si="26"/>
        <v>0</v>
      </c>
    </row>
    <row r="214" spans="2:57" ht="14.4" thickBot="1" x14ac:dyDescent="0.3">
      <c r="B214" s="4"/>
      <c r="C214" s="131"/>
      <c r="D214" s="132"/>
      <c r="E214" s="235"/>
      <c r="F214" s="250"/>
      <c r="G214" s="250"/>
      <c r="H214" s="236"/>
      <c r="I214" s="130"/>
      <c r="J214" s="235"/>
      <c r="K214" s="236"/>
      <c r="L214" s="130"/>
      <c r="M214" s="235"/>
      <c r="N214" s="236"/>
      <c r="O214" s="129"/>
      <c r="P214" s="246">
        <v>0</v>
      </c>
      <c r="Q214" s="247"/>
      <c r="R214" s="129"/>
      <c r="S214" s="243"/>
      <c r="T214" s="244"/>
      <c r="U214" s="244"/>
      <c r="V214" s="244"/>
      <c r="W214" s="245"/>
      <c r="X214" s="7"/>
      <c r="AX214" s="101"/>
      <c r="AY214" s="101"/>
      <c r="AZ214" s="102">
        <f t="shared" si="21"/>
        <v>0</v>
      </c>
      <c r="BA214" s="101">
        <f t="shared" si="22"/>
        <v>0</v>
      </c>
      <c r="BB214" s="103">
        <f t="shared" si="23"/>
        <v>0</v>
      </c>
      <c r="BC214" s="1">
        <f t="shared" si="24"/>
        <v>0</v>
      </c>
      <c r="BD214" s="1">
        <f t="shared" si="25"/>
        <v>0</v>
      </c>
      <c r="BE214" s="1">
        <f t="shared" si="26"/>
        <v>0</v>
      </c>
    </row>
    <row r="215" spans="2:57" ht="14.4" thickBot="1" x14ac:dyDescent="0.3">
      <c r="B215" s="4"/>
      <c r="C215" s="131"/>
      <c r="D215" s="132"/>
      <c r="E215" s="235"/>
      <c r="F215" s="250"/>
      <c r="G215" s="250"/>
      <c r="H215" s="236"/>
      <c r="I215" s="130"/>
      <c r="J215" s="235"/>
      <c r="K215" s="236"/>
      <c r="L215" s="130"/>
      <c r="M215" s="235"/>
      <c r="N215" s="236"/>
      <c r="O215" s="129"/>
      <c r="P215" s="246">
        <v>0</v>
      </c>
      <c r="Q215" s="247"/>
      <c r="R215" s="129"/>
      <c r="S215" s="243"/>
      <c r="T215" s="244"/>
      <c r="U215" s="244"/>
      <c r="V215" s="244"/>
      <c r="W215" s="245"/>
      <c r="X215" s="7"/>
      <c r="AX215" s="101"/>
      <c r="AY215" s="101"/>
      <c r="AZ215" s="102">
        <f t="shared" si="21"/>
        <v>0</v>
      </c>
      <c r="BA215" s="101">
        <f t="shared" si="22"/>
        <v>0</v>
      </c>
      <c r="BB215" s="103">
        <f t="shared" si="23"/>
        <v>0</v>
      </c>
      <c r="BC215" s="1">
        <f t="shared" si="24"/>
        <v>0</v>
      </c>
      <c r="BD215" s="1">
        <f t="shared" si="25"/>
        <v>0</v>
      </c>
      <c r="BE215" s="1">
        <f t="shared" si="26"/>
        <v>0</v>
      </c>
    </row>
    <row r="216" spans="2:57" ht="14.4" thickBot="1" x14ac:dyDescent="0.3">
      <c r="B216" s="4"/>
      <c r="C216" s="131"/>
      <c r="D216" s="132"/>
      <c r="E216" s="235"/>
      <c r="F216" s="250"/>
      <c r="G216" s="250"/>
      <c r="H216" s="236"/>
      <c r="I216" s="130"/>
      <c r="J216" s="235"/>
      <c r="K216" s="236"/>
      <c r="L216" s="130"/>
      <c r="M216" s="235"/>
      <c r="N216" s="236"/>
      <c r="O216" s="129"/>
      <c r="P216" s="246">
        <v>0</v>
      </c>
      <c r="Q216" s="247"/>
      <c r="R216" s="129"/>
      <c r="S216" s="243"/>
      <c r="T216" s="244"/>
      <c r="U216" s="244"/>
      <c r="V216" s="244"/>
      <c r="W216" s="245"/>
      <c r="X216" s="7"/>
      <c r="AX216" s="101"/>
      <c r="AY216" s="101"/>
      <c r="AZ216" s="102">
        <f t="shared" si="21"/>
        <v>0</v>
      </c>
      <c r="BA216" s="101">
        <f t="shared" si="22"/>
        <v>0</v>
      </c>
      <c r="BB216" s="103">
        <f t="shared" si="23"/>
        <v>0</v>
      </c>
      <c r="BC216" s="1">
        <f t="shared" si="24"/>
        <v>0</v>
      </c>
      <c r="BD216" s="1">
        <f t="shared" si="25"/>
        <v>0</v>
      </c>
      <c r="BE216" s="1">
        <f t="shared" si="26"/>
        <v>0</v>
      </c>
    </row>
    <row r="217" spans="2:57" ht="14.4" thickBot="1" x14ac:dyDescent="0.3">
      <c r="B217" s="4"/>
      <c r="C217" s="131"/>
      <c r="D217" s="132"/>
      <c r="E217" s="235"/>
      <c r="F217" s="250"/>
      <c r="G217" s="250"/>
      <c r="H217" s="236"/>
      <c r="I217" s="130"/>
      <c r="J217" s="235"/>
      <c r="K217" s="236"/>
      <c r="L217" s="130"/>
      <c r="M217" s="235"/>
      <c r="N217" s="236"/>
      <c r="O217" s="129"/>
      <c r="P217" s="246">
        <v>0</v>
      </c>
      <c r="Q217" s="247"/>
      <c r="R217" s="129"/>
      <c r="S217" s="243"/>
      <c r="T217" s="244"/>
      <c r="U217" s="244"/>
      <c r="V217" s="244"/>
      <c r="W217" s="245"/>
      <c r="X217" s="7"/>
      <c r="AX217" s="101"/>
      <c r="AY217" s="101"/>
      <c r="AZ217" s="102">
        <f t="shared" si="21"/>
        <v>0</v>
      </c>
      <c r="BA217" s="101">
        <f t="shared" si="22"/>
        <v>0</v>
      </c>
      <c r="BB217" s="103">
        <f t="shared" si="23"/>
        <v>0</v>
      </c>
      <c r="BC217" s="1">
        <f t="shared" si="24"/>
        <v>0</v>
      </c>
      <c r="BD217" s="1">
        <f t="shared" si="25"/>
        <v>0</v>
      </c>
      <c r="BE217" s="1">
        <f t="shared" si="26"/>
        <v>0</v>
      </c>
    </row>
    <row r="218" spans="2:57" ht="14.4" thickBot="1" x14ac:dyDescent="0.3">
      <c r="B218" s="4"/>
      <c r="C218" s="131"/>
      <c r="D218" s="132"/>
      <c r="E218" s="235"/>
      <c r="F218" s="250"/>
      <c r="G218" s="250"/>
      <c r="H218" s="236"/>
      <c r="I218" s="130"/>
      <c r="J218" s="235"/>
      <c r="K218" s="236"/>
      <c r="L218" s="130"/>
      <c r="M218" s="235"/>
      <c r="N218" s="236"/>
      <c r="O218" s="129"/>
      <c r="P218" s="246">
        <v>0</v>
      </c>
      <c r="Q218" s="247"/>
      <c r="R218" s="129"/>
      <c r="S218" s="243"/>
      <c r="T218" s="244"/>
      <c r="U218" s="244"/>
      <c r="V218" s="244"/>
      <c r="W218" s="245"/>
      <c r="X218" s="7"/>
      <c r="AX218" s="101"/>
      <c r="AY218" s="101"/>
      <c r="AZ218" s="102">
        <f t="shared" si="21"/>
        <v>0</v>
      </c>
      <c r="BA218" s="101">
        <f t="shared" si="22"/>
        <v>0</v>
      </c>
      <c r="BB218" s="103">
        <f t="shared" si="23"/>
        <v>0</v>
      </c>
      <c r="BC218" s="1">
        <f t="shared" si="24"/>
        <v>0</v>
      </c>
      <c r="BD218" s="1">
        <f t="shared" si="25"/>
        <v>0</v>
      </c>
      <c r="BE218" s="1">
        <f t="shared" si="26"/>
        <v>0</v>
      </c>
    </row>
    <row r="219" spans="2:57" ht="14.4" thickBot="1" x14ac:dyDescent="0.3">
      <c r="B219" s="4"/>
      <c r="C219" s="131"/>
      <c r="D219" s="132"/>
      <c r="E219" s="235"/>
      <c r="F219" s="250"/>
      <c r="G219" s="250"/>
      <c r="H219" s="236"/>
      <c r="I219" s="130"/>
      <c r="J219" s="235"/>
      <c r="K219" s="236"/>
      <c r="L219" s="130"/>
      <c r="M219" s="235"/>
      <c r="N219" s="236"/>
      <c r="O219" s="129"/>
      <c r="P219" s="246">
        <v>0</v>
      </c>
      <c r="Q219" s="247"/>
      <c r="R219" s="129"/>
      <c r="S219" s="243"/>
      <c r="T219" s="244"/>
      <c r="U219" s="244"/>
      <c r="V219" s="244"/>
      <c r="W219" s="245"/>
      <c r="X219" s="7"/>
      <c r="AX219" s="101"/>
      <c r="AY219" s="101"/>
      <c r="AZ219" s="102">
        <f t="shared" si="21"/>
        <v>0</v>
      </c>
      <c r="BA219" s="101">
        <f t="shared" si="22"/>
        <v>0</v>
      </c>
      <c r="BB219" s="103">
        <f t="shared" si="23"/>
        <v>0</v>
      </c>
      <c r="BC219" s="1">
        <f t="shared" si="24"/>
        <v>0</v>
      </c>
      <c r="BD219" s="1">
        <f t="shared" si="25"/>
        <v>0</v>
      </c>
      <c r="BE219" s="1">
        <f t="shared" si="26"/>
        <v>0</v>
      </c>
    </row>
    <row r="220" spans="2:57" ht="14.4" thickBot="1" x14ac:dyDescent="0.3">
      <c r="B220" s="4"/>
      <c r="C220" s="131"/>
      <c r="D220" s="132"/>
      <c r="E220" s="235"/>
      <c r="F220" s="250"/>
      <c r="G220" s="250"/>
      <c r="H220" s="236"/>
      <c r="I220" s="130"/>
      <c r="J220" s="235"/>
      <c r="K220" s="236"/>
      <c r="L220" s="130"/>
      <c r="M220" s="235"/>
      <c r="N220" s="236"/>
      <c r="O220" s="129"/>
      <c r="P220" s="246">
        <v>0</v>
      </c>
      <c r="Q220" s="247"/>
      <c r="R220" s="129"/>
      <c r="S220" s="243"/>
      <c r="T220" s="244"/>
      <c r="U220" s="244"/>
      <c r="V220" s="244"/>
      <c r="W220" s="245"/>
      <c r="X220" s="7"/>
      <c r="AX220" s="101"/>
      <c r="AY220" s="101"/>
      <c r="AZ220" s="102">
        <f t="shared" si="21"/>
        <v>0</v>
      </c>
      <c r="BA220" s="101">
        <f t="shared" si="22"/>
        <v>0</v>
      </c>
      <c r="BB220" s="103">
        <f t="shared" si="23"/>
        <v>0</v>
      </c>
      <c r="BC220" s="1">
        <f t="shared" si="24"/>
        <v>0</v>
      </c>
      <c r="BD220" s="1">
        <f t="shared" si="25"/>
        <v>0</v>
      </c>
      <c r="BE220" s="1">
        <f t="shared" si="26"/>
        <v>0</v>
      </c>
    </row>
    <row r="221" spans="2:57" ht="14.4" thickBot="1" x14ac:dyDescent="0.3">
      <c r="B221" s="4"/>
      <c r="C221" s="131"/>
      <c r="D221" s="132"/>
      <c r="E221" s="235"/>
      <c r="F221" s="250"/>
      <c r="G221" s="250"/>
      <c r="H221" s="236"/>
      <c r="I221" s="130"/>
      <c r="J221" s="235"/>
      <c r="K221" s="236"/>
      <c r="L221" s="130"/>
      <c r="M221" s="235"/>
      <c r="N221" s="236"/>
      <c r="O221" s="129"/>
      <c r="P221" s="246">
        <v>0</v>
      </c>
      <c r="Q221" s="247"/>
      <c r="R221" s="129"/>
      <c r="S221" s="243"/>
      <c r="T221" s="244"/>
      <c r="U221" s="244"/>
      <c r="V221" s="244"/>
      <c r="W221" s="245"/>
      <c r="X221" s="7"/>
      <c r="AX221" s="101"/>
      <c r="AY221" s="101"/>
      <c r="AZ221" s="102">
        <f t="shared" si="21"/>
        <v>0</v>
      </c>
      <c r="BA221" s="101">
        <f t="shared" si="22"/>
        <v>0</v>
      </c>
      <c r="BB221" s="103">
        <f t="shared" si="23"/>
        <v>0</v>
      </c>
      <c r="BC221" s="1">
        <f t="shared" si="24"/>
        <v>0</v>
      </c>
      <c r="BD221" s="1">
        <f t="shared" si="25"/>
        <v>0</v>
      </c>
      <c r="BE221" s="1">
        <f t="shared" si="26"/>
        <v>0</v>
      </c>
    </row>
    <row r="222" spans="2:57" ht="14.4" thickBot="1" x14ac:dyDescent="0.3">
      <c r="B222" s="4"/>
      <c r="C222" s="131"/>
      <c r="D222" s="132"/>
      <c r="E222" s="235"/>
      <c r="F222" s="250"/>
      <c r="G222" s="250"/>
      <c r="H222" s="236"/>
      <c r="I222" s="130"/>
      <c r="J222" s="235"/>
      <c r="K222" s="236"/>
      <c r="L222" s="130"/>
      <c r="M222" s="235"/>
      <c r="N222" s="236"/>
      <c r="O222" s="129"/>
      <c r="P222" s="246">
        <v>0</v>
      </c>
      <c r="Q222" s="247"/>
      <c r="R222" s="129"/>
      <c r="S222" s="243"/>
      <c r="T222" s="244"/>
      <c r="U222" s="244"/>
      <c r="V222" s="244"/>
      <c r="W222" s="245"/>
      <c r="X222" s="7"/>
      <c r="AX222" s="101"/>
      <c r="AY222" s="101"/>
      <c r="AZ222" s="102">
        <f t="shared" si="21"/>
        <v>0</v>
      </c>
      <c r="BA222" s="101">
        <f t="shared" si="22"/>
        <v>0</v>
      </c>
      <c r="BB222" s="103">
        <f t="shared" si="23"/>
        <v>0</v>
      </c>
      <c r="BC222" s="1">
        <f t="shared" si="24"/>
        <v>0</v>
      </c>
      <c r="BD222" s="1">
        <f t="shared" si="25"/>
        <v>0</v>
      </c>
      <c r="BE222" s="1">
        <f t="shared" si="26"/>
        <v>0</v>
      </c>
    </row>
    <row r="223" spans="2:57" ht="14.4" thickBot="1" x14ac:dyDescent="0.3">
      <c r="B223" s="4"/>
      <c r="C223" s="131"/>
      <c r="D223" s="132"/>
      <c r="E223" s="235"/>
      <c r="F223" s="250"/>
      <c r="G223" s="250"/>
      <c r="H223" s="236"/>
      <c r="I223" s="130"/>
      <c r="J223" s="235"/>
      <c r="K223" s="236"/>
      <c r="L223" s="130"/>
      <c r="M223" s="235"/>
      <c r="N223" s="236"/>
      <c r="O223" s="129"/>
      <c r="P223" s="246">
        <v>0</v>
      </c>
      <c r="Q223" s="247"/>
      <c r="R223" s="129"/>
      <c r="S223" s="243"/>
      <c r="T223" s="244"/>
      <c r="U223" s="244"/>
      <c r="V223" s="244"/>
      <c r="W223" s="245"/>
      <c r="X223" s="7"/>
      <c r="AX223" s="101"/>
      <c r="AY223" s="101"/>
      <c r="AZ223" s="102">
        <f t="shared" si="21"/>
        <v>0</v>
      </c>
      <c r="BA223" s="101">
        <f t="shared" si="22"/>
        <v>0</v>
      </c>
      <c r="BB223" s="103">
        <f t="shared" si="23"/>
        <v>0</v>
      </c>
      <c r="BC223" s="1">
        <f t="shared" si="24"/>
        <v>0</v>
      </c>
      <c r="BD223" s="1">
        <f t="shared" si="25"/>
        <v>0</v>
      </c>
      <c r="BE223" s="1">
        <f t="shared" si="26"/>
        <v>0</v>
      </c>
    </row>
    <row r="224" spans="2:57" ht="14.4" thickBot="1" x14ac:dyDescent="0.3">
      <c r="B224" s="4"/>
      <c r="C224" s="131"/>
      <c r="D224" s="132"/>
      <c r="E224" s="235"/>
      <c r="F224" s="250"/>
      <c r="G224" s="250"/>
      <c r="H224" s="236"/>
      <c r="I224" s="130"/>
      <c r="J224" s="235"/>
      <c r="K224" s="236"/>
      <c r="L224" s="130"/>
      <c r="M224" s="235"/>
      <c r="N224" s="236"/>
      <c r="O224" s="129"/>
      <c r="P224" s="246">
        <v>0</v>
      </c>
      <c r="Q224" s="247"/>
      <c r="R224" s="129"/>
      <c r="S224" s="243"/>
      <c r="T224" s="244"/>
      <c r="U224" s="244"/>
      <c r="V224" s="244"/>
      <c r="W224" s="245"/>
      <c r="X224" s="7"/>
      <c r="AX224" s="101"/>
      <c r="AY224" s="101"/>
      <c r="AZ224" s="102">
        <f t="shared" si="21"/>
        <v>0</v>
      </c>
      <c r="BA224" s="101">
        <f t="shared" si="22"/>
        <v>0</v>
      </c>
      <c r="BB224" s="103">
        <f t="shared" si="23"/>
        <v>0</v>
      </c>
      <c r="BC224" s="1">
        <f t="shared" si="24"/>
        <v>0</v>
      </c>
      <c r="BD224" s="1">
        <f t="shared" si="25"/>
        <v>0</v>
      </c>
      <c r="BE224" s="1">
        <f t="shared" si="26"/>
        <v>0</v>
      </c>
    </row>
    <row r="225" spans="2:57" ht="14.4" thickBot="1" x14ac:dyDescent="0.3">
      <c r="B225" s="4"/>
      <c r="C225" s="131"/>
      <c r="D225" s="132"/>
      <c r="E225" s="235"/>
      <c r="F225" s="250"/>
      <c r="G225" s="250"/>
      <c r="H225" s="236"/>
      <c r="I225" s="130"/>
      <c r="J225" s="235"/>
      <c r="K225" s="236"/>
      <c r="L225" s="130"/>
      <c r="M225" s="235"/>
      <c r="N225" s="236"/>
      <c r="O225" s="129"/>
      <c r="P225" s="246">
        <v>0</v>
      </c>
      <c r="Q225" s="247"/>
      <c r="R225" s="129"/>
      <c r="S225" s="243"/>
      <c r="T225" s="244"/>
      <c r="U225" s="244"/>
      <c r="V225" s="244"/>
      <c r="W225" s="245"/>
      <c r="X225" s="7"/>
      <c r="AX225" s="101"/>
      <c r="AY225" s="101"/>
      <c r="AZ225" s="102">
        <f t="shared" si="21"/>
        <v>0</v>
      </c>
      <c r="BA225" s="101">
        <f t="shared" si="22"/>
        <v>0</v>
      </c>
      <c r="BB225" s="103">
        <f t="shared" si="23"/>
        <v>0</v>
      </c>
      <c r="BC225" s="1">
        <f t="shared" si="24"/>
        <v>0</v>
      </c>
      <c r="BD225" s="1">
        <f t="shared" si="25"/>
        <v>0</v>
      </c>
      <c r="BE225" s="1">
        <f t="shared" si="26"/>
        <v>0</v>
      </c>
    </row>
    <row r="226" spans="2:57" ht="14.4" thickBot="1" x14ac:dyDescent="0.3">
      <c r="B226" s="4"/>
      <c r="C226" s="131"/>
      <c r="D226" s="132"/>
      <c r="E226" s="235"/>
      <c r="F226" s="250"/>
      <c r="G226" s="250"/>
      <c r="H226" s="236"/>
      <c r="I226" s="130"/>
      <c r="J226" s="235"/>
      <c r="K226" s="236"/>
      <c r="L226" s="130"/>
      <c r="M226" s="235"/>
      <c r="N226" s="236"/>
      <c r="O226" s="129"/>
      <c r="P226" s="246">
        <v>0</v>
      </c>
      <c r="Q226" s="247"/>
      <c r="R226" s="129"/>
      <c r="S226" s="243"/>
      <c r="T226" s="244"/>
      <c r="U226" s="244"/>
      <c r="V226" s="244"/>
      <c r="W226" s="245"/>
      <c r="X226" s="7"/>
      <c r="AX226" s="101"/>
      <c r="AY226" s="101"/>
      <c r="AZ226" s="102">
        <f t="shared" si="21"/>
        <v>0</v>
      </c>
      <c r="BA226" s="101">
        <f t="shared" si="22"/>
        <v>0</v>
      </c>
      <c r="BB226" s="103">
        <f t="shared" si="23"/>
        <v>0</v>
      </c>
      <c r="BC226" s="1">
        <f t="shared" si="24"/>
        <v>0</v>
      </c>
      <c r="BD226" s="1">
        <f t="shared" si="25"/>
        <v>0</v>
      </c>
      <c r="BE226" s="1">
        <f t="shared" si="26"/>
        <v>0</v>
      </c>
    </row>
    <row r="227" spans="2:57" ht="14.4" thickBot="1" x14ac:dyDescent="0.3">
      <c r="B227" s="4"/>
      <c r="C227" s="131"/>
      <c r="D227" s="132"/>
      <c r="E227" s="235"/>
      <c r="F227" s="250"/>
      <c r="G227" s="250"/>
      <c r="H227" s="236"/>
      <c r="I227" s="130"/>
      <c r="J227" s="235"/>
      <c r="K227" s="236"/>
      <c r="L227" s="130"/>
      <c r="M227" s="235"/>
      <c r="N227" s="236"/>
      <c r="O227" s="129"/>
      <c r="P227" s="246">
        <v>0</v>
      </c>
      <c r="Q227" s="247"/>
      <c r="R227" s="129"/>
      <c r="S227" s="243"/>
      <c r="T227" s="244"/>
      <c r="U227" s="244"/>
      <c r="V227" s="244"/>
      <c r="W227" s="245"/>
      <c r="X227" s="7"/>
      <c r="AX227" s="101"/>
      <c r="AY227" s="101"/>
      <c r="AZ227" s="102">
        <f t="shared" si="21"/>
        <v>0</v>
      </c>
      <c r="BA227" s="101">
        <f t="shared" si="22"/>
        <v>0</v>
      </c>
      <c r="BB227" s="103">
        <f t="shared" si="23"/>
        <v>0</v>
      </c>
      <c r="BC227" s="1">
        <f t="shared" si="24"/>
        <v>0</v>
      </c>
      <c r="BD227" s="1">
        <f t="shared" si="25"/>
        <v>0</v>
      </c>
      <c r="BE227" s="1">
        <f t="shared" si="26"/>
        <v>0</v>
      </c>
    </row>
    <row r="228" spans="2:57" ht="14.4" thickBot="1" x14ac:dyDescent="0.3">
      <c r="B228" s="4"/>
      <c r="C228" s="131"/>
      <c r="D228" s="132"/>
      <c r="E228" s="235"/>
      <c r="F228" s="250"/>
      <c r="G228" s="250"/>
      <c r="H228" s="236"/>
      <c r="I228" s="130"/>
      <c r="J228" s="235"/>
      <c r="K228" s="236"/>
      <c r="L228" s="130"/>
      <c r="M228" s="235"/>
      <c r="N228" s="236"/>
      <c r="O228" s="129"/>
      <c r="P228" s="246">
        <v>0</v>
      </c>
      <c r="Q228" s="247"/>
      <c r="R228" s="129"/>
      <c r="S228" s="243"/>
      <c r="T228" s="244"/>
      <c r="U228" s="244"/>
      <c r="V228" s="244"/>
      <c r="W228" s="245"/>
      <c r="X228" s="7"/>
      <c r="AX228" s="101"/>
      <c r="AY228" s="101"/>
      <c r="AZ228" s="102">
        <f t="shared" si="21"/>
        <v>0</v>
      </c>
      <c r="BA228" s="101">
        <f t="shared" si="22"/>
        <v>0</v>
      </c>
      <c r="BB228" s="103">
        <f t="shared" si="23"/>
        <v>0</v>
      </c>
      <c r="BC228" s="1">
        <f t="shared" si="24"/>
        <v>0</v>
      </c>
      <c r="BD228" s="1">
        <f t="shared" si="25"/>
        <v>0</v>
      </c>
      <c r="BE228" s="1">
        <f t="shared" si="26"/>
        <v>0</v>
      </c>
    </row>
    <row r="229" spans="2:57" ht="14.4" thickBot="1" x14ac:dyDescent="0.3">
      <c r="B229" s="4"/>
      <c r="C229" s="131"/>
      <c r="D229" s="132"/>
      <c r="E229" s="235"/>
      <c r="F229" s="250"/>
      <c r="G229" s="250"/>
      <c r="H229" s="236"/>
      <c r="I229" s="130"/>
      <c r="J229" s="235"/>
      <c r="K229" s="236"/>
      <c r="L229" s="130"/>
      <c r="M229" s="235"/>
      <c r="N229" s="236"/>
      <c r="O229" s="129"/>
      <c r="P229" s="246">
        <v>0</v>
      </c>
      <c r="Q229" s="247"/>
      <c r="R229" s="129"/>
      <c r="S229" s="243"/>
      <c r="T229" s="244"/>
      <c r="U229" s="244"/>
      <c r="V229" s="244"/>
      <c r="W229" s="245"/>
      <c r="X229" s="7"/>
      <c r="AX229" s="101"/>
      <c r="AY229" s="101"/>
      <c r="AZ229" s="102">
        <f t="shared" si="21"/>
        <v>0</v>
      </c>
      <c r="BA229" s="101">
        <f t="shared" si="22"/>
        <v>0</v>
      </c>
      <c r="BB229" s="103">
        <f t="shared" si="23"/>
        <v>0</v>
      </c>
      <c r="BC229" s="1">
        <f t="shared" si="24"/>
        <v>0</v>
      </c>
      <c r="BD229" s="1">
        <f t="shared" si="25"/>
        <v>0</v>
      </c>
      <c r="BE229" s="1">
        <f t="shared" si="26"/>
        <v>0</v>
      </c>
    </row>
    <row r="230" spans="2:57" ht="14.4" thickBot="1" x14ac:dyDescent="0.3">
      <c r="B230" s="4"/>
      <c r="C230" s="131"/>
      <c r="D230" s="132"/>
      <c r="E230" s="235"/>
      <c r="F230" s="250"/>
      <c r="G230" s="250"/>
      <c r="H230" s="236"/>
      <c r="I230" s="130"/>
      <c r="J230" s="235"/>
      <c r="K230" s="236"/>
      <c r="L230" s="130"/>
      <c r="M230" s="235"/>
      <c r="N230" s="236"/>
      <c r="O230" s="129"/>
      <c r="P230" s="246">
        <v>0</v>
      </c>
      <c r="Q230" s="247"/>
      <c r="R230" s="129"/>
      <c r="S230" s="243"/>
      <c r="T230" s="244"/>
      <c r="U230" s="244"/>
      <c r="V230" s="244"/>
      <c r="W230" s="245"/>
      <c r="X230" s="7"/>
      <c r="AX230" s="101"/>
      <c r="AY230" s="101"/>
      <c r="AZ230" s="102">
        <f t="shared" si="21"/>
        <v>0</v>
      </c>
      <c r="BA230" s="101">
        <f t="shared" si="22"/>
        <v>0</v>
      </c>
      <c r="BB230" s="103">
        <f t="shared" si="23"/>
        <v>0</v>
      </c>
      <c r="BC230" s="1">
        <f t="shared" si="24"/>
        <v>0</v>
      </c>
      <c r="BD230" s="1">
        <f t="shared" si="25"/>
        <v>0</v>
      </c>
      <c r="BE230" s="1">
        <f t="shared" si="26"/>
        <v>0</v>
      </c>
    </row>
    <row r="231" spans="2:57" ht="14.4" thickBot="1" x14ac:dyDescent="0.3">
      <c r="B231" s="4"/>
      <c r="C231" s="131"/>
      <c r="D231" s="132"/>
      <c r="E231" s="235"/>
      <c r="F231" s="250"/>
      <c r="G231" s="250"/>
      <c r="H231" s="236"/>
      <c r="I231" s="130"/>
      <c r="J231" s="235"/>
      <c r="K231" s="236"/>
      <c r="L231" s="130"/>
      <c r="M231" s="235"/>
      <c r="N231" s="236"/>
      <c r="O231" s="129"/>
      <c r="P231" s="246">
        <v>0</v>
      </c>
      <c r="Q231" s="247"/>
      <c r="R231" s="129"/>
      <c r="S231" s="243"/>
      <c r="T231" s="244"/>
      <c r="U231" s="244"/>
      <c r="V231" s="244"/>
      <c r="W231" s="245"/>
      <c r="X231" s="7"/>
      <c r="AX231" s="101"/>
      <c r="AY231" s="101"/>
      <c r="AZ231" s="102">
        <f t="shared" si="21"/>
        <v>0</v>
      </c>
      <c r="BA231" s="101">
        <f t="shared" si="22"/>
        <v>0</v>
      </c>
      <c r="BB231" s="103">
        <f t="shared" si="23"/>
        <v>0</v>
      </c>
      <c r="BC231" s="1">
        <f t="shared" si="24"/>
        <v>0</v>
      </c>
      <c r="BD231" s="1">
        <f t="shared" si="25"/>
        <v>0</v>
      </c>
      <c r="BE231" s="1">
        <f t="shared" si="26"/>
        <v>0</v>
      </c>
    </row>
    <row r="232" spans="2:57" ht="14.4" thickBot="1" x14ac:dyDescent="0.3">
      <c r="B232" s="4"/>
      <c r="C232" s="131"/>
      <c r="D232" s="132"/>
      <c r="E232" s="235"/>
      <c r="F232" s="250"/>
      <c r="G232" s="250"/>
      <c r="H232" s="236"/>
      <c r="I232" s="130"/>
      <c r="J232" s="235"/>
      <c r="K232" s="236"/>
      <c r="L232" s="130"/>
      <c r="M232" s="235"/>
      <c r="N232" s="236"/>
      <c r="O232" s="129"/>
      <c r="P232" s="246">
        <v>0</v>
      </c>
      <c r="Q232" s="247"/>
      <c r="R232" s="129"/>
      <c r="S232" s="243"/>
      <c r="T232" s="244"/>
      <c r="U232" s="244"/>
      <c r="V232" s="244"/>
      <c r="W232" s="245"/>
      <c r="X232" s="7"/>
      <c r="AX232" s="101"/>
      <c r="AY232" s="101"/>
      <c r="AZ232" s="102">
        <f t="shared" si="21"/>
        <v>0</v>
      </c>
      <c r="BA232" s="101">
        <f t="shared" si="22"/>
        <v>0</v>
      </c>
      <c r="BB232" s="103">
        <f t="shared" si="23"/>
        <v>0</v>
      </c>
      <c r="BC232" s="1">
        <f t="shared" si="24"/>
        <v>0</v>
      </c>
      <c r="BD232" s="1">
        <f t="shared" si="25"/>
        <v>0</v>
      </c>
      <c r="BE232" s="1">
        <f t="shared" si="26"/>
        <v>0</v>
      </c>
    </row>
    <row r="233" spans="2:57" ht="14.4" thickBot="1" x14ac:dyDescent="0.3">
      <c r="B233" s="4"/>
      <c r="C233" s="131"/>
      <c r="D233" s="132"/>
      <c r="E233" s="235"/>
      <c r="F233" s="250"/>
      <c r="G233" s="250"/>
      <c r="H233" s="236"/>
      <c r="I233" s="130"/>
      <c r="J233" s="235"/>
      <c r="K233" s="236"/>
      <c r="L233" s="130"/>
      <c r="M233" s="235"/>
      <c r="N233" s="236"/>
      <c r="O233" s="129"/>
      <c r="P233" s="246">
        <v>0</v>
      </c>
      <c r="Q233" s="247"/>
      <c r="R233" s="129"/>
      <c r="S233" s="243"/>
      <c r="T233" s="244"/>
      <c r="U233" s="244"/>
      <c r="V233" s="244"/>
      <c r="W233" s="245"/>
      <c r="X233" s="7"/>
      <c r="AX233" s="101"/>
      <c r="AY233" s="101"/>
      <c r="AZ233" s="102">
        <f t="shared" si="21"/>
        <v>0</v>
      </c>
      <c r="BA233" s="101">
        <f t="shared" si="22"/>
        <v>0</v>
      </c>
      <c r="BB233" s="103">
        <f t="shared" si="23"/>
        <v>0</v>
      </c>
      <c r="BC233" s="1">
        <f t="shared" si="24"/>
        <v>0</v>
      </c>
      <c r="BD233" s="1">
        <f t="shared" si="25"/>
        <v>0</v>
      </c>
      <c r="BE233" s="1">
        <f t="shared" si="26"/>
        <v>0</v>
      </c>
    </row>
    <row r="234" spans="2:57" ht="14.4" thickBot="1" x14ac:dyDescent="0.3">
      <c r="B234" s="4"/>
      <c r="C234" s="131"/>
      <c r="D234" s="132"/>
      <c r="E234" s="235"/>
      <c r="F234" s="250"/>
      <c r="G234" s="250"/>
      <c r="H234" s="236"/>
      <c r="I234" s="130"/>
      <c r="J234" s="235"/>
      <c r="K234" s="236"/>
      <c r="L234" s="130"/>
      <c r="M234" s="235"/>
      <c r="N234" s="236"/>
      <c r="O234" s="129"/>
      <c r="P234" s="246">
        <v>0</v>
      </c>
      <c r="Q234" s="247"/>
      <c r="R234" s="129"/>
      <c r="S234" s="243"/>
      <c r="T234" s="244"/>
      <c r="U234" s="244"/>
      <c r="V234" s="244"/>
      <c r="W234" s="245"/>
      <c r="X234" s="7"/>
      <c r="AX234" s="101"/>
      <c r="AY234" s="101"/>
      <c r="AZ234" s="102">
        <f t="shared" si="21"/>
        <v>0</v>
      </c>
      <c r="BA234" s="101">
        <f t="shared" si="22"/>
        <v>0</v>
      </c>
      <c r="BB234" s="103">
        <f t="shared" si="23"/>
        <v>0</v>
      </c>
      <c r="BC234" s="1">
        <f t="shared" si="24"/>
        <v>0</v>
      </c>
      <c r="BD234" s="1">
        <f t="shared" si="25"/>
        <v>0</v>
      </c>
      <c r="BE234" s="1">
        <f t="shared" si="26"/>
        <v>0</v>
      </c>
    </row>
    <row r="235" spans="2:57" ht="14.4" thickBot="1" x14ac:dyDescent="0.3">
      <c r="B235" s="4"/>
      <c r="C235" s="131"/>
      <c r="D235" s="132"/>
      <c r="E235" s="235"/>
      <c r="F235" s="250"/>
      <c r="G235" s="250"/>
      <c r="H235" s="236"/>
      <c r="I235" s="130"/>
      <c r="J235" s="235"/>
      <c r="K235" s="236"/>
      <c r="L235" s="130"/>
      <c r="M235" s="235"/>
      <c r="N235" s="236"/>
      <c r="O235" s="129"/>
      <c r="P235" s="246">
        <v>0</v>
      </c>
      <c r="Q235" s="247"/>
      <c r="R235" s="129"/>
      <c r="S235" s="243"/>
      <c r="T235" s="244"/>
      <c r="U235" s="244"/>
      <c r="V235" s="244"/>
      <c r="W235" s="245"/>
      <c r="X235" s="7"/>
      <c r="AX235" s="101"/>
      <c r="AY235" s="101"/>
      <c r="AZ235" s="102">
        <f t="shared" si="21"/>
        <v>0</v>
      </c>
      <c r="BA235" s="101">
        <f t="shared" si="22"/>
        <v>0</v>
      </c>
      <c r="BB235" s="103">
        <f t="shared" si="23"/>
        <v>0</v>
      </c>
      <c r="BC235" s="1">
        <f t="shared" si="24"/>
        <v>0</v>
      </c>
      <c r="BD235" s="1">
        <f t="shared" si="25"/>
        <v>0</v>
      </c>
      <c r="BE235" s="1">
        <f t="shared" si="26"/>
        <v>0</v>
      </c>
    </row>
    <row r="236" spans="2:57" ht="14.4" thickBot="1" x14ac:dyDescent="0.3">
      <c r="B236" s="4"/>
      <c r="C236" s="131"/>
      <c r="D236" s="132"/>
      <c r="E236" s="235"/>
      <c r="F236" s="250"/>
      <c r="G236" s="250"/>
      <c r="H236" s="236"/>
      <c r="I236" s="130"/>
      <c r="J236" s="235"/>
      <c r="K236" s="236"/>
      <c r="L236" s="130"/>
      <c r="M236" s="235"/>
      <c r="N236" s="236"/>
      <c r="O236" s="129"/>
      <c r="P236" s="246">
        <v>0</v>
      </c>
      <c r="Q236" s="247"/>
      <c r="R236" s="129"/>
      <c r="S236" s="243"/>
      <c r="T236" s="244"/>
      <c r="U236" s="244"/>
      <c r="V236" s="244"/>
      <c r="W236" s="245"/>
      <c r="X236" s="7"/>
      <c r="AX236" s="101"/>
      <c r="AY236" s="101"/>
      <c r="AZ236" s="102">
        <f t="shared" si="21"/>
        <v>0</v>
      </c>
      <c r="BA236" s="101">
        <f t="shared" si="22"/>
        <v>0</v>
      </c>
      <c r="BB236" s="103">
        <f t="shared" si="23"/>
        <v>0</v>
      </c>
      <c r="BC236" s="1">
        <f t="shared" si="24"/>
        <v>0</v>
      </c>
      <c r="BD236" s="1">
        <f t="shared" si="25"/>
        <v>0</v>
      </c>
      <c r="BE236" s="1">
        <f t="shared" si="26"/>
        <v>0</v>
      </c>
    </row>
    <row r="237" spans="2:57" ht="14.4" thickBot="1" x14ac:dyDescent="0.3">
      <c r="B237" s="4"/>
      <c r="C237" s="131"/>
      <c r="D237" s="132"/>
      <c r="E237" s="235"/>
      <c r="F237" s="250"/>
      <c r="G237" s="250"/>
      <c r="H237" s="236"/>
      <c r="I237" s="130"/>
      <c r="J237" s="235"/>
      <c r="K237" s="236"/>
      <c r="L237" s="130"/>
      <c r="M237" s="235"/>
      <c r="N237" s="236"/>
      <c r="O237" s="129"/>
      <c r="P237" s="246">
        <v>0</v>
      </c>
      <c r="Q237" s="247"/>
      <c r="R237" s="129"/>
      <c r="S237" s="243"/>
      <c r="T237" s="244"/>
      <c r="U237" s="244"/>
      <c r="V237" s="244"/>
      <c r="W237" s="245"/>
      <c r="X237" s="7"/>
      <c r="AX237" s="101"/>
      <c r="AY237" s="101"/>
      <c r="AZ237" s="102">
        <f t="shared" si="21"/>
        <v>0</v>
      </c>
      <c r="BA237" s="101">
        <f t="shared" si="22"/>
        <v>0</v>
      </c>
      <c r="BB237" s="103">
        <f t="shared" si="23"/>
        <v>0</v>
      </c>
      <c r="BC237" s="1">
        <f t="shared" si="24"/>
        <v>0</v>
      </c>
      <c r="BD237" s="1">
        <f t="shared" si="25"/>
        <v>0</v>
      </c>
      <c r="BE237" s="1">
        <f t="shared" si="26"/>
        <v>0</v>
      </c>
    </row>
    <row r="238" spans="2:57" ht="14.4" thickBot="1" x14ac:dyDescent="0.3">
      <c r="B238" s="4"/>
      <c r="C238" s="131"/>
      <c r="D238" s="132"/>
      <c r="E238" s="235"/>
      <c r="F238" s="250"/>
      <c r="G238" s="250"/>
      <c r="H238" s="236"/>
      <c r="I238" s="130"/>
      <c r="J238" s="235"/>
      <c r="K238" s="236"/>
      <c r="L238" s="130"/>
      <c r="M238" s="235"/>
      <c r="N238" s="236"/>
      <c r="O238" s="129"/>
      <c r="P238" s="246">
        <v>0</v>
      </c>
      <c r="Q238" s="247"/>
      <c r="R238" s="129"/>
      <c r="S238" s="243"/>
      <c r="T238" s="244"/>
      <c r="U238" s="244"/>
      <c r="V238" s="244"/>
      <c r="W238" s="245"/>
      <c r="X238" s="7"/>
      <c r="AX238" s="101"/>
      <c r="AY238" s="101"/>
      <c r="AZ238" s="102">
        <f t="shared" si="21"/>
        <v>0</v>
      </c>
      <c r="BA238" s="101">
        <f t="shared" si="22"/>
        <v>0</v>
      </c>
      <c r="BB238" s="103">
        <f t="shared" si="23"/>
        <v>0</v>
      </c>
      <c r="BC238" s="1">
        <f t="shared" si="24"/>
        <v>0</v>
      </c>
      <c r="BD238" s="1">
        <f t="shared" si="25"/>
        <v>0</v>
      </c>
      <c r="BE238" s="1">
        <f t="shared" si="26"/>
        <v>0</v>
      </c>
    </row>
    <row r="239" spans="2:57" ht="14.4" thickBot="1" x14ac:dyDescent="0.3">
      <c r="B239" s="4"/>
      <c r="C239" s="131"/>
      <c r="D239" s="132"/>
      <c r="E239" s="235"/>
      <c r="F239" s="250"/>
      <c r="G239" s="250"/>
      <c r="H239" s="236"/>
      <c r="I239" s="130"/>
      <c r="J239" s="235"/>
      <c r="K239" s="236"/>
      <c r="L239" s="130"/>
      <c r="M239" s="235"/>
      <c r="N239" s="236"/>
      <c r="O239" s="129"/>
      <c r="P239" s="246">
        <v>0</v>
      </c>
      <c r="Q239" s="247"/>
      <c r="R239" s="129"/>
      <c r="S239" s="243"/>
      <c r="T239" s="244"/>
      <c r="U239" s="244"/>
      <c r="V239" s="244"/>
      <c r="W239" s="245"/>
      <c r="X239" s="7"/>
      <c r="AX239" s="101"/>
      <c r="AY239" s="101"/>
      <c r="AZ239" s="102">
        <f t="shared" si="21"/>
        <v>0</v>
      </c>
      <c r="BA239" s="101">
        <f t="shared" si="22"/>
        <v>0</v>
      </c>
      <c r="BB239" s="103">
        <f t="shared" si="23"/>
        <v>0</v>
      </c>
      <c r="BC239" s="1">
        <f t="shared" si="24"/>
        <v>0</v>
      </c>
      <c r="BD239" s="1">
        <f t="shared" si="25"/>
        <v>0</v>
      </c>
      <c r="BE239" s="1">
        <f t="shared" si="26"/>
        <v>0</v>
      </c>
    </row>
    <row r="240" spans="2:57" ht="14.4" thickBot="1" x14ac:dyDescent="0.3">
      <c r="B240" s="4"/>
      <c r="C240" s="131"/>
      <c r="D240" s="132"/>
      <c r="E240" s="235"/>
      <c r="F240" s="250"/>
      <c r="G240" s="250"/>
      <c r="H240" s="236"/>
      <c r="I240" s="130"/>
      <c r="J240" s="235"/>
      <c r="K240" s="236"/>
      <c r="L240" s="130"/>
      <c r="M240" s="235"/>
      <c r="N240" s="236"/>
      <c r="O240" s="129"/>
      <c r="P240" s="246">
        <v>0</v>
      </c>
      <c r="Q240" s="247"/>
      <c r="R240" s="129"/>
      <c r="S240" s="243"/>
      <c r="T240" s="244"/>
      <c r="U240" s="244"/>
      <c r="V240" s="244"/>
      <c r="W240" s="245"/>
      <c r="X240" s="7"/>
      <c r="AX240" s="101"/>
      <c r="AY240" s="101"/>
      <c r="AZ240" s="102">
        <f t="shared" si="21"/>
        <v>0</v>
      </c>
      <c r="BA240" s="101">
        <f t="shared" si="22"/>
        <v>0</v>
      </c>
      <c r="BB240" s="103">
        <f t="shared" si="23"/>
        <v>0</v>
      </c>
      <c r="BC240" s="1">
        <f t="shared" si="24"/>
        <v>0</v>
      </c>
      <c r="BD240" s="1">
        <f t="shared" si="25"/>
        <v>0</v>
      </c>
      <c r="BE240" s="1">
        <f t="shared" si="26"/>
        <v>0</v>
      </c>
    </row>
    <row r="241" spans="2:57" ht="14.4" thickBot="1" x14ac:dyDescent="0.3">
      <c r="B241" s="4"/>
      <c r="C241" s="131"/>
      <c r="D241" s="132"/>
      <c r="E241" s="235"/>
      <c r="F241" s="250"/>
      <c r="G241" s="250"/>
      <c r="H241" s="236"/>
      <c r="I241" s="130"/>
      <c r="J241" s="235"/>
      <c r="K241" s="236"/>
      <c r="L241" s="130"/>
      <c r="M241" s="235"/>
      <c r="N241" s="236"/>
      <c r="O241" s="129"/>
      <c r="P241" s="246">
        <v>0</v>
      </c>
      <c r="Q241" s="247"/>
      <c r="R241" s="129"/>
      <c r="S241" s="243"/>
      <c r="T241" s="244"/>
      <c r="U241" s="244"/>
      <c r="V241" s="244"/>
      <c r="W241" s="245"/>
      <c r="X241" s="7"/>
      <c r="AX241" s="101"/>
      <c r="AY241" s="101"/>
      <c r="AZ241" s="102">
        <f t="shared" si="21"/>
        <v>0</v>
      </c>
      <c r="BA241" s="101">
        <f t="shared" si="22"/>
        <v>0</v>
      </c>
      <c r="BB241" s="103">
        <f t="shared" si="23"/>
        <v>0</v>
      </c>
      <c r="BC241" s="1">
        <f t="shared" si="24"/>
        <v>0</v>
      </c>
      <c r="BD241" s="1">
        <f t="shared" si="25"/>
        <v>0</v>
      </c>
      <c r="BE241" s="1">
        <f t="shared" si="26"/>
        <v>0</v>
      </c>
    </row>
    <row r="242" spans="2:57" ht="14.4" thickBot="1" x14ac:dyDescent="0.3">
      <c r="B242" s="4"/>
      <c r="C242" s="131"/>
      <c r="D242" s="132"/>
      <c r="E242" s="235"/>
      <c r="F242" s="250"/>
      <c r="G242" s="250"/>
      <c r="H242" s="236"/>
      <c r="I242" s="130"/>
      <c r="J242" s="235"/>
      <c r="K242" s="236"/>
      <c r="L242" s="130"/>
      <c r="M242" s="235"/>
      <c r="N242" s="236"/>
      <c r="O242" s="129"/>
      <c r="P242" s="246">
        <v>0</v>
      </c>
      <c r="Q242" s="247"/>
      <c r="R242" s="129"/>
      <c r="S242" s="243"/>
      <c r="T242" s="244"/>
      <c r="U242" s="244"/>
      <c r="V242" s="244"/>
      <c r="W242" s="245"/>
      <c r="X242" s="7"/>
      <c r="AX242" s="101"/>
      <c r="AY242" s="101"/>
      <c r="AZ242" s="102">
        <f t="shared" si="21"/>
        <v>0</v>
      </c>
      <c r="BA242" s="101">
        <f t="shared" si="22"/>
        <v>0</v>
      </c>
      <c r="BB242" s="103">
        <f t="shared" si="23"/>
        <v>0</v>
      </c>
      <c r="BC242" s="1">
        <f t="shared" si="24"/>
        <v>0</v>
      </c>
      <c r="BD242" s="1">
        <f t="shared" si="25"/>
        <v>0</v>
      </c>
      <c r="BE242" s="1">
        <f t="shared" si="26"/>
        <v>0</v>
      </c>
    </row>
    <row r="243" spans="2:57" ht="14.4" thickBot="1" x14ac:dyDescent="0.3">
      <c r="B243" s="4"/>
      <c r="C243" s="131"/>
      <c r="D243" s="132"/>
      <c r="E243" s="235"/>
      <c r="F243" s="250"/>
      <c r="G243" s="250"/>
      <c r="H243" s="236"/>
      <c r="I243" s="130"/>
      <c r="J243" s="235"/>
      <c r="K243" s="236"/>
      <c r="L243" s="130"/>
      <c r="M243" s="235"/>
      <c r="N243" s="236"/>
      <c r="O243" s="129"/>
      <c r="P243" s="246">
        <v>0</v>
      </c>
      <c r="Q243" s="247"/>
      <c r="R243" s="129"/>
      <c r="S243" s="243"/>
      <c r="T243" s="244"/>
      <c r="U243" s="244"/>
      <c r="V243" s="244"/>
      <c r="W243" s="245"/>
      <c r="X243" s="7"/>
      <c r="AX243" s="101"/>
      <c r="AY243" s="101"/>
      <c r="AZ243" s="102">
        <f t="shared" si="21"/>
        <v>0</v>
      </c>
      <c r="BA243" s="101">
        <f t="shared" si="22"/>
        <v>0</v>
      </c>
      <c r="BB243" s="103">
        <f t="shared" si="23"/>
        <v>0</v>
      </c>
      <c r="BC243" s="1">
        <f t="shared" si="24"/>
        <v>0</v>
      </c>
      <c r="BD243" s="1">
        <f t="shared" si="25"/>
        <v>0</v>
      </c>
      <c r="BE243" s="1">
        <f t="shared" si="26"/>
        <v>0</v>
      </c>
    </row>
    <row r="244" spans="2:57" ht="14.4" thickBot="1" x14ac:dyDescent="0.3">
      <c r="B244" s="4"/>
      <c r="C244" s="131"/>
      <c r="D244" s="132"/>
      <c r="E244" s="235"/>
      <c r="F244" s="250"/>
      <c r="G244" s="250"/>
      <c r="H244" s="236"/>
      <c r="I244" s="130"/>
      <c r="J244" s="235"/>
      <c r="K244" s="236"/>
      <c r="L244" s="130"/>
      <c r="M244" s="235"/>
      <c r="N244" s="236"/>
      <c r="O244" s="129"/>
      <c r="P244" s="246">
        <v>0</v>
      </c>
      <c r="Q244" s="247"/>
      <c r="R244" s="129"/>
      <c r="S244" s="243"/>
      <c r="T244" s="244"/>
      <c r="U244" s="244"/>
      <c r="V244" s="244"/>
      <c r="W244" s="245"/>
      <c r="X244" s="7"/>
      <c r="AX244" s="101"/>
      <c r="AY244" s="101"/>
      <c r="AZ244" s="102">
        <f t="shared" si="21"/>
        <v>0</v>
      </c>
      <c r="BA244" s="101">
        <f t="shared" si="22"/>
        <v>0</v>
      </c>
      <c r="BB244" s="103">
        <f t="shared" si="23"/>
        <v>0</v>
      </c>
      <c r="BC244" s="1">
        <f t="shared" si="24"/>
        <v>0</v>
      </c>
      <c r="BD244" s="1">
        <f t="shared" si="25"/>
        <v>0</v>
      </c>
      <c r="BE244" s="1">
        <f t="shared" si="26"/>
        <v>0</v>
      </c>
    </row>
    <row r="245" spans="2:57" ht="14.4" thickBot="1" x14ac:dyDescent="0.3">
      <c r="B245" s="4"/>
      <c r="C245" s="131"/>
      <c r="D245" s="132"/>
      <c r="E245" s="235"/>
      <c r="F245" s="250"/>
      <c r="G245" s="250"/>
      <c r="H245" s="236"/>
      <c r="I245" s="130"/>
      <c r="J245" s="235"/>
      <c r="K245" s="236"/>
      <c r="L245" s="130"/>
      <c r="M245" s="235"/>
      <c r="N245" s="236"/>
      <c r="O245" s="129"/>
      <c r="P245" s="246">
        <v>0</v>
      </c>
      <c r="Q245" s="247"/>
      <c r="R245" s="129"/>
      <c r="S245" s="243"/>
      <c r="T245" s="244"/>
      <c r="U245" s="244"/>
      <c r="V245" s="244"/>
      <c r="W245" s="245"/>
      <c r="X245" s="7"/>
      <c r="AX245" s="101"/>
      <c r="AY245" s="101"/>
      <c r="AZ245" s="102">
        <f t="shared" si="21"/>
        <v>0</v>
      </c>
      <c r="BA245" s="101">
        <f t="shared" si="22"/>
        <v>0</v>
      </c>
      <c r="BB245" s="103">
        <f t="shared" si="23"/>
        <v>0</v>
      </c>
      <c r="BC245" s="1">
        <f t="shared" si="24"/>
        <v>0</v>
      </c>
      <c r="BD245" s="1">
        <f t="shared" si="25"/>
        <v>0</v>
      </c>
      <c r="BE245" s="1">
        <f t="shared" si="26"/>
        <v>0</v>
      </c>
    </row>
    <row r="246" spans="2:57" ht="14.4" thickBot="1" x14ac:dyDescent="0.3">
      <c r="B246" s="4"/>
      <c r="C246" s="131"/>
      <c r="D246" s="132"/>
      <c r="E246" s="235"/>
      <c r="F246" s="250"/>
      <c r="G246" s="250"/>
      <c r="H246" s="236"/>
      <c r="I246" s="130"/>
      <c r="J246" s="235"/>
      <c r="K246" s="236"/>
      <c r="L246" s="130"/>
      <c r="M246" s="235"/>
      <c r="N246" s="236"/>
      <c r="O246" s="129"/>
      <c r="P246" s="246">
        <v>0</v>
      </c>
      <c r="Q246" s="247"/>
      <c r="R246" s="129"/>
      <c r="S246" s="243"/>
      <c r="T246" s="244"/>
      <c r="U246" s="244"/>
      <c r="V246" s="244"/>
      <c r="W246" s="245"/>
      <c r="X246" s="7"/>
      <c r="AX246" s="101"/>
      <c r="AY246" s="101"/>
      <c r="AZ246" s="102">
        <f t="shared" si="21"/>
        <v>0</v>
      </c>
      <c r="BA246" s="101">
        <f t="shared" si="22"/>
        <v>0</v>
      </c>
      <c r="BB246" s="103">
        <f t="shared" si="23"/>
        <v>0</v>
      </c>
      <c r="BC246" s="1">
        <f t="shared" si="24"/>
        <v>0</v>
      </c>
      <c r="BD246" s="1">
        <f t="shared" si="25"/>
        <v>0</v>
      </c>
      <c r="BE246" s="1">
        <f t="shared" si="26"/>
        <v>0</v>
      </c>
    </row>
    <row r="247" spans="2:57" ht="14.4" thickBot="1" x14ac:dyDescent="0.3">
      <c r="B247" s="4"/>
      <c r="C247" s="131"/>
      <c r="D247" s="132"/>
      <c r="E247" s="235"/>
      <c r="F247" s="250"/>
      <c r="G247" s="250"/>
      <c r="H247" s="236"/>
      <c r="I247" s="130"/>
      <c r="J247" s="235"/>
      <c r="K247" s="236"/>
      <c r="L247" s="130"/>
      <c r="M247" s="235"/>
      <c r="N247" s="236"/>
      <c r="O247" s="129"/>
      <c r="P247" s="246">
        <v>0</v>
      </c>
      <c r="Q247" s="247"/>
      <c r="R247" s="129"/>
      <c r="S247" s="243"/>
      <c r="T247" s="244"/>
      <c r="U247" s="244"/>
      <c r="V247" s="244"/>
      <c r="W247" s="245"/>
      <c r="X247" s="7"/>
      <c r="AX247" s="101"/>
      <c r="AY247" s="101"/>
      <c r="AZ247" s="102">
        <f t="shared" si="21"/>
        <v>0</v>
      </c>
      <c r="BA247" s="101">
        <f t="shared" si="22"/>
        <v>0</v>
      </c>
      <c r="BB247" s="103">
        <f t="shared" si="23"/>
        <v>0</v>
      </c>
      <c r="BC247" s="1">
        <f t="shared" si="24"/>
        <v>0</v>
      </c>
      <c r="BD247" s="1">
        <f t="shared" si="25"/>
        <v>0</v>
      </c>
      <c r="BE247" s="1">
        <f t="shared" si="26"/>
        <v>0</v>
      </c>
    </row>
    <row r="248" spans="2:57" ht="14.4" thickBot="1" x14ac:dyDescent="0.3">
      <c r="B248" s="4"/>
      <c r="C248" s="131"/>
      <c r="D248" s="132"/>
      <c r="E248" s="235"/>
      <c r="F248" s="250"/>
      <c r="G248" s="250"/>
      <c r="H248" s="236"/>
      <c r="I248" s="130"/>
      <c r="J248" s="235"/>
      <c r="K248" s="236"/>
      <c r="L248" s="130"/>
      <c r="M248" s="235"/>
      <c r="N248" s="236"/>
      <c r="O248" s="129"/>
      <c r="P248" s="246">
        <v>0</v>
      </c>
      <c r="Q248" s="247"/>
      <c r="R248" s="129"/>
      <c r="S248" s="243"/>
      <c r="T248" s="244"/>
      <c r="U248" s="244"/>
      <c r="V248" s="244"/>
      <c r="W248" s="245"/>
      <c r="X248" s="7"/>
      <c r="AX248" s="101"/>
      <c r="AY248" s="101"/>
      <c r="AZ248" s="102">
        <f t="shared" si="21"/>
        <v>0</v>
      </c>
      <c r="BA248" s="101">
        <f t="shared" si="22"/>
        <v>0</v>
      </c>
      <c r="BB248" s="103">
        <f t="shared" si="23"/>
        <v>0</v>
      </c>
      <c r="BC248" s="1">
        <f t="shared" si="24"/>
        <v>0</v>
      </c>
      <c r="BD248" s="1">
        <f t="shared" si="25"/>
        <v>0</v>
      </c>
      <c r="BE248" s="1">
        <f t="shared" si="26"/>
        <v>0</v>
      </c>
    </row>
    <row r="249" spans="2:57" ht="14.4" thickBot="1" x14ac:dyDescent="0.3">
      <c r="B249" s="4"/>
      <c r="C249" s="131"/>
      <c r="D249" s="132"/>
      <c r="E249" s="235"/>
      <c r="F249" s="250"/>
      <c r="G249" s="250"/>
      <c r="H249" s="236"/>
      <c r="I249" s="130"/>
      <c r="J249" s="235"/>
      <c r="K249" s="236"/>
      <c r="L249" s="130"/>
      <c r="M249" s="235"/>
      <c r="N249" s="236"/>
      <c r="O249" s="129"/>
      <c r="P249" s="246">
        <v>0</v>
      </c>
      <c r="Q249" s="247"/>
      <c r="R249" s="129"/>
      <c r="S249" s="243"/>
      <c r="T249" s="244"/>
      <c r="U249" s="244"/>
      <c r="V249" s="244"/>
      <c r="W249" s="245"/>
      <c r="X249" s="7"/>
      <c r="AX249" s="101"/>
      <c r="AY249" s="101"/>
      <c r="AZ249" s="102">
        <f t="shared" si="21"/>
        <v>0</v>
      </c>
      <c r="BA249" s="101">
        <f t="shared" si="22"/>
        <v>0</v>
      </c>
      <c r="BB249" s="103">
        <f t="shared" si="23"/>
        <v>0</v>
      </c>
      <c r="BC249" s="1">
        <f t="shared" si="24"/>
        <v>0</v>
      </c>
      <c r="BD249" s="1">
        <f t="shared" si="25"/>
        <v>0</v>
      </c>
      <c r="BE249" s="1">
        <f t="shared" si="26"/>
        <v>0</v>
      </c>
    </row>
    <row r="250" spans="2:57" ht="14.4" thickBot="1" x14ac:dyDescent="0.3">
      <c r="B250" s="4"/>
      <c r="C250" s="131"/>
      <c r="D250" s="132"/>
      <c r="E250" s="235"/>
      <c r="F250" s="250"/>
      <c r="G250" s="250"/>
      <c r="H250" s="236"/>
      <c r="I250" s="130"/>
      <c r="J250" s="235"/>
      <c r="K250" s="236"/>
      <c r="L250" s="130"/>
      <c r="M250" s="235"/>
      <c r="N250" s="236"/>
      <c r="O250" s="129"/>
      <c r="P250" s="246">
        <v>0</v>
      </c>
      <c r="Q250" s="247"/>
      <c r="R250" s="129"/>
      <c r="S250" s="243"/>
      <c r="T250" s="244"/>
      <c r="U250" s="244"/>
      <c r="V250" s="244"/>
      <c r="W250" s="245"/>
      <c r="X250" s="7"/>
      <c r="AX250" s="101"/>
      <c r="AY250" s="101"/>
      <c r="AZ250" s="102">
        <f t="shared" si="21"/>
        <v>0</v>
      </c>
      <c r="BA250" s="101">
        <f t="shared" si="22"/>
        <v>0</v>
      </c>
      <c r="BB250" s="103">
        <f t="shared" si="23"/>
        <v>0</v>
      </c>
      <c r="BC250" s="1">
        <f t="shared" si="24"/>
        <v>0</v>
      </c>
      <c r="BD250" s="1">
        <f t="shared" si="25"/>
        <v>0</v>
      </c>
      <c r="BE250" s="1">
        <f t="shared" si="26"/>
        <v>0</v>
      </c>
    </row>
    <row r="251" spans="2:57" ht="14.4" thickBot="1" x14ac:dyDescent="0.3">
      <c r="B251" s="4"/>
      <c r="C251" s="131"/>
      <c r="D251" s="132"/>
      <c r="E251" s="235"/>
      <c r="F251" s="250"/>
      <c r="G251" s="250"/>
      <c r="H251" s="236"/>
      <c r="I251" s="130"/>
      <c r="J251" s="235"/>
      <c r="K251" s="236"/>
      <c r="L251" s="130"/>
      <c r="M251" s="235"/>
      <c r="N251" s="236"/>
      <c r="O251" s="129"/>
      <c r="P251" s="246">
        <v>0</v>
      </c>
      <c r="Q251" s="247"/>
      <c r="R251" s="129"/>
      <c r="S251" s="243"/>
      <c r="T251" s="244"/>
      <c r="U251" s="244"/>
      <c r="V251" s="244"/>
      <c r="W251" s="245"/>
      <c r="X251" s="7"/>
      <c r="AX251" s="101"/>
      <c r="AY251" s="101"/>
      <c r="AZ251" s="102">
        <f t="shared" si="21"/>
        <v>0</v>
      </c>
      <c r="BA251" s="101">
        <f t="shared" si="22"/>
        <v>0</v>
      </c>
      <c r="BB251" s="103">
        <f t="shared" si="23"/>
        <v>0</v>
      </c>
      <c r="BC251" s="1">
        <f t="shared" si="24"/>
        <v>0</v>
      </c>
      <c r="BD251" s="1">
        <f t="shared" si="25"/>
        <v>0</v>
      </c>
      <c r="BE251" s="1">
        <f t="shared" si="26"/>
        <v>0</v>
      </c>
    </row>
    <row r="252" spans="2:57" ht="14.4" thickBot="1" x14ac:dyDescent="0.3">
      <c r="B252" s="4"/>
      <c r="C252" s="131"/>
      <c r="D252" s="132"/>
      <c r="E252" s="235"/>
      <c r="F252" s="250"/>
      <c r="G252" s="250"/>
      <c r="H252" s="236"/>
      <c r="I252" s="130"/>
      <c r="J252" s="235"/>
      <c r="K252" s="236"/>
      <c r="L252" s="130"/>
      <c r="M252" s="235"/>
      <c r="N252" s="236"/>
      <c r="O252" s="129"/>
      <c r="P252" s="246">
        <v>0</v>
      </c>
      <c r="Q252" s="247"/>
      <c r="R252" s="129"/>
      <c r="S252" s="243"/>
      <c r="T252" s="244"/>
      <c r="U252" s="244"/>
      <c r="V252" s="244"/>
      <c r="W252" s="245"/>
      <c r="X252" s="7"/>
      <c r="AX252" s="101"/>
      <c r="AY252" s="101"/>
      <c r="AZ252" s="102">
        <f t="shared" si="21"/>
        <v>0</v>
      </c>
      <c r="BA252" s="101">
        <f t="shared" si="22"/>
        <v>0</v>
      </c>
      <c r="BB252" s="103">
        <f t="shared" si="23"/>
        <v>0</v>
      </c>
      <c r="BC252" s="1">
        <f t="shared" si="24"/>
        <v>0</v>
      </c>
      <c r="BD252" s="1">
        <f t="shared" si="25"/>
        <v>0</v>
      </c>
      <c r="BE252" s="1">
        <f t="shared" si="26"/>
        <v>0</v>
      </c>
    </row>
    <row r="253" spans="2:57" ht="14.4" thickBot="1" x14ac:dyDescent="0.3">
      <c r="B253" s="4"/>
      <c r="C253" s="131"/>
      <c r="D253" s="132"/>
      <c r="E253" s="235"/>
      <c r="F253" s="250"/>
      <c r="G253" s="250"/>
      <c r="H253" s="236"/>
      <c r="I253" s="130"/>
      <c r="J253" s="235"/>
      <c r="K253" s="236"/>
      <c r="L253" s="130"/>
      <c r="M253" s="235"/>
      <c r="N253" s="236"/>
      <c r="O253" s="129"/>
      <c r="P253" s="246">
        <v>0</v>
      </c>
      <c r="Q253" s="247"/>
      <c r="R253" s="129"/>
      <c r="S253" s="243"/>
      <c r="T253" s="244"/>
      <c r="U253" s="244"/>
      <c r="V253" s="244"/>
      <c r="W253" s="245"/>
      <c r="X253" s="7"/>
      <c r="AX253" s="101"/>
      <c r="AY253" s="101"/>
      <c r="AZ253" s="102">
        <f t="shared" si="21"/>
        <v>0</v>
      </c>
      <c r="BA253" s="101">
        <f t="shared" si="22"/>
        <v>0</v>
      </c>
      <c r="BB253" s="103">
        <f t="shared" si="23"/>
        <v>0</v>
      </c>
      <c r="BC253" s="1">
        <f t="shared" si="24"/>
        <v>0</v>
      </c>
      <c r="BD253" s="1">
        <f t="shared" si="25"/>
        <v>0</v>
      </c>
      <c r="BE253" s="1">
        <f t="shared" si="26"/>
        <v>0</v>
      </c>
    </row>
    <row r="254" spans="2:57" ht="14.4" thickBot="1" x14ac:dyDescent="0.3">
      <c r="B254" s="4"/>
      <c r="C254" s="131"/>
      <c r="D254" s="132"/>
      <c r="E254" s="235"/>
      <c r="F254" s="250"/>
      <c r="G254" s="250"/>
      <c r="H254" s="236"/>
      <c r="I254" s="130"/>
      <c r="J254" s="235"/>
      <c r="K254" s="236"/>
      <c r="L254" s="130"/>
      <c r="M254" s="235"/>
      <c r="N254" s="236"/>
      <c r="O254" s="129"/>
      <c r="P254" s="246">
        <v>0</v>
      </c>
      <c r="Q254" s="247"/>
      <c r="R254" s="129"/>
      <c r="S254" s="243"/>
      <c r="T254" s="244"/>
      <c r="U254" s="244"/>
      <c r="V254" s="244"/>
      <c r="W254" s="245"/>
      <c r="X254" s="7"/>
      <c r="AX254" s="101"/>
      <c r="AY254" s="101"/>
      <c r="AZ254" s="102">
        <f t="shared" si="21"/>
        <v>0</v>
      </c>
      <c r="BA254" s="101">
        <f t="shared" si="22"/>
        <v>0</v>
      </c>
      <c r="BB254" s="103">
        <f t="shared" si="23"/>
        <v>0</v>
      </c>
      <c r="BC254" s="1">
        <f t="shared" si="24"/>
        <v>0</v>
      </c>
      <c r="BD254" s="1">
        <f t="shared" si="25"/>
        <v>0</v>
      </c>
      <c r="BE254" s="1">
        <f t="shared" si="26"/>
        <v>0</v>
      </c>
    </row>
    <row r="255" spans="2:57" ht="14.4" thickBot="1" x14ac:dyDescent="0.3">
      <c r="B255" s="4"/>
      <c r="C255" s="131"/>
      <c r="D255" s="132"/>
      <c r="E255" s="235"/>
      <c r="F255" s="250"/>
      <c r="G255" s="250"/>
      <c r="H255" s="236"/>
      <c r="I255" s="130"/>
      <c r="J255" s="235"/>
      <c r="K255" s="236"/>
      <c r="L255" s="130"/>
      <c r="M255" s="235"/>
      <c r="N255" s="236"/>
      <c r="O255" s="129"/>
      <c r="P255" s="246">
        <v>0</v>
      </c>
      <c r="Q255" s="247"/>
      <c r="R255" s="129"/>
      <c r="S255" s="243"/>
      <c r="T255" s="244"/>
      <c r="U255" s="244"/>
      <c r="V255" s="244"/>
      <c r="W255" s="245"/>
      <c r="X255" s="7"/>
      <c r="AX255" s="101"/>
      <c r="AY255" s="101"/>
      <c r="AZ255" s="102">
        <f t="shared" si="21"/>
        <v>0</v>
      </c>
      <c r="BA255" s="101">
        <f t="shared" si="22"/>
        <v>0</v>
      </c>
      <c r="BB255" s="103">
        <f t="shared" si="23"/>
        <v>0</v>
      </c>
      <c r="BC255" s="1">
        <f t="shared" si="24"/>
        <v>0</v>
      </c>
      <c r="BD255" s="1">
        <f t="shared" si="25"/>
        <v>0</v>
      </c>
      <c r="BE255" s="1">
        <f t="shared" si="26"/>
        <v>0</v>
      </c>
    </row>
    <row r="256" spans="2:57" ht="14.4" thickBot="1" x14ac:dyDescent="0.3">
      <c r="B256" s="4"/>
      <c r="C256" s="131"/>
      <c r="D256" s="132"/>
      <c r="E256" s="235"/>
      <c r="F256" s="250"/>
      <c r="G256" s="250"/>
      <c r="H256" s="236"/>
      <c r="I256" s="130"/>
      <c r="J256" s="235"/>
      <c r="K256" s="236"/>
      <c r="L256" s="130"/>
      <c r="M256" s="235"/>
      <c r="N256" s="236"/>
      <c r="O256" s="129"/>
      <c r="P256" s="246">
        <v>0</v>
      </c>
      <c r="Q256" s="247"/>
      <c r="R256" s="129"/>
      <c r="S256" s="243"/>
      <c r="T256" s="244"/>
      <c r="U256" s="244"/>
      <c r="V256" s="244"/>
      <c r="W256" s="245"/>
      <c r="X256" s="7"/>
      <c r="AX256" s="101"/>
      <c r="AY256" s="101"/>
      <c r="AZ256" s="102">
        <f t="shared" si="21"/>
        <v>0</v>
      </c>
      <c r="BA256" s="101">
        <f t="shared" si="22"/>
        <v>0</v>
      </c>
      <c r="BB256" s="103">
        <f t="shared" si="23"/>
        <v>0</v>
      </c>
      <c r="BC256" s="1">
        <f t="shared" si="24"/>
        <v>0</v>
      </c>
      <c r="BD256" s="1">
        <f t="shared" si="25"/>
        <v>0</v>
      </c>
      <c r="BE256" s="1">
        <f t="shared" si="26"/>
        <v>0</v>
      </c>
    </row>
    <row r="257" spans="2:57" ht="14.4" thickBot="1" x14ac:dyDescent="0.3">
      <c r="B257" s="4"/>
      <c r="C257" s="131"/>
      <c r="D257" s="132"/>
      <c r="E257" s="235"/>
      <c r="F257" s="250"/>
      <c r="G257" s="250"/>
      <c r="H257" s="236"/>
      <c r="I257" s="130"/>
      <c r="J257" s="235"/>
      <c r="K257" s="236"/>
      <c r="L257" s="130"/>
      <c r="M257" s="235"/>
      <c r="N257" s="236"/>
      <c r="O257" s="129"/>
      <c r="P257" s="246">
        <v>0</v>
      </c>
      <c r="Q257" s="247"/>
      <c r="R257" s="129"/>
      <c r="S257" s="243"/>
      <c r="T257" s="244"/>
      <c r="U257" s="244"/>
      <c r="V257" s="244"/>
      <c r="W257" s="245"/>
      <c r="X257" s="7"/>
      <c r="AX257" s="101"/>
      <c r="AY257" s="101"/>
      <c r="AZ257" s="102">
        <f t="shared" si="21"/>
        <v>0</v>
      </c>
      <c r="BA257" s="101">
        <f t="shared" si="22"/>
        <v>0</v>
      </c>
      <c r="BB257" s="103">
        <f t="shared" si="23"/>
        <v>0</v>
      </c>
      <c r="BC257" s="1">
        <f t="shared" si="24"/>
        <v>0</v>
      </c>
      <c r="BD257" s="1">
        <f t="shared" si="25"/>
        <v>0</v>
      </c>
      <c r="BE257" s="1">
        <f t="shared" si="26"/>
        <v>0</v>
      </c>
    </row>
    <row r="258" spans="2:57" ht="14.4" thickBot="1" x14ac:dyDescent="0.3">
      <c r="B258" s="4"/>
      <c r="C258" s="131"/>
      <c r="D258" s="132"/>
      <c r="E258" s="235"/>
      <c r="F258" s="250"/>
      <c r="G258" s="250"/>
      <c r="H258" s="236"/>
      <c r="I258" s="130"/>
      <c r="J258" s="235"/>
      <c r="K258" s="236"/>
      <c r="L258" s="130"/>
      <c r="M258" s="235"/>
      <c r="N258" s="236"/>
      <c r="O258" s="129"/>
      <c r="P258" s="246">
        <v>0</v>
      </c>
      <c r="Q258" s="247"/>
      <c r="R258" s="129"/>
      <c r="S258" s="243"/>
      <c r="T258" s="244"/>
      <c r="U258" s="244"/>
      <c r="V258" s="244"/>
      <c r="W258" s="245"/>
      <c r="X258" s="7"/>
      <c r="AX258" s="101"/>
      <c r="AY258" s="101"/>
      <c r="AZ258" s="102">
        <f t="shared" si="21"/>
        <v>0</v>
      </c>
      <c r="BA258" s="101">
        <f t="shared" si="22"/>
        <v>0</v>
      </c>
      <c r="BB258" s="103">
        <f t="shared" si="23"/>
        <v>0</v>
      </c>
      <c r="BC258" s="1">
        <f t="shared" si="24"/>
        <v>0</v>
      </c>
      <c r="BD258" s="1">
        <f t="shared" si="25"/>
        <v>0</v>
      </c>
      <c r="BE258" s="1">
        <f t="shared" si="26"/>
        <v>0</v>
      </c>
    </row>
    <row r="259" spans="2:57" ht="14.4" thickBot="1" x14ac:dyDescent="0.3">
      <c r="B259" s="4"/>
      <c r="C259" s="131"/>
      <c r="D259" s="132"/>
      <c r="E259" s="235"/>
      <c r="F259" s="250"/>
      <c r="G259" s="250"/>
      <c r="H259" s="236"/>
      <c r="I259" s="130"/>
      <c r="J259" s="235"/>
      <c r="K259" s="236"/>
      <c r="L259" s="130"/>
      <c r="M259" s="235"/>
      <c r="N259" s="236"/>
      <c r="O259" s="129"/>
      <c r="P259" s="246">
        <v>0</v>
      </c>
      <c r="Q259" s="247"/>
      <c r="R259" s="129"/>
      <c r="S259" s="243"/>
      <c r="T259" s="244"/>
      <c r="U259" s="244"/>
      <c r="V259" s="244"/>
      <c r="W259" s="245"/>
      <c r="X259" s="7"/>
      <c r="AX259" s="101"/>
      <c r="AY259" s="101"/>
      <c r="AZ259" s="102">
        <f t="shared" si="21"/>
        <v>0</v>
      </c>
      <c r="BA259" s="101">
        <f t="shared" si="22"/>
        <v>0</v>
      </c>
      <c r="BB259" s="103">
        <f t="shared" si="23"/>
        <v>0</v>
      </c>
      <c r="BC259" s="1">
        <f t="shared" si="24"/>
        <v>0</v>
      </c>
      <c r="BD259" s="1">
        <f t="shared" si="25"/>
        <v>0</v>
      </c>
      <c r="BE259" s="1">
        <f t="shared" si="26"/>
        <v>0</v>
      </c>
    </row>
    <row r="260" spans="2:57" ht="14.4" thickBot="1" x14ac:dyDescent="0.3">
      <c r="B260" s="4"/>
      <c r="C260" s="131"/>
      <c r="D260" s="132"/>
      <c r="E260" s="235"/>
      <c r="F260" s="250"/>
      <c r="G260" s="250"/>
      <c r="H260" s="236"/>
      <c r="I260" s="130"/>
      <c r="J260" s="235"/>
      <c r="K260" s="236"/>
      <c r="L260" s="130"/>
      <c r="M260" s="235"/>
      <c r="N260" s="236"/>
      <c r="O260" s="129"/>
      <c r="P260" s="246">
        <v>0</v>
      </c>
      <c r="Q260" s="247"/>
      <c r="R260" s="129"/>
      <c r="S260" s="243"/>
      <c r="T260" s="244"/>
      <c r="U260" s="244"/>
      <c r="V260" s="244"/>
      <c r="W260" s="245"/>
      <c r="X260" s="7"/>
      <c r="AX260" s="101"/>
      <c r="AY260" s="101"/>
      <c r="AZ260" s="102">
        <f t="shared" si="21"/>
        <v>0</v>
      </c>
      <c r="BA260" s="101">
        <f t="shared" si="22"/>
        <v>0</v>
      </c>
      <c r="BB260" s="103">
        <f t="shared" si="23"/>
        <v>0</v>
      </c>
      <c r="BC260" s="1">
        <f t="shared" si="24"/>
        <v>0</v>
      </c>
      <c r="BD260" s="1">
        <f t="shared" si="25"/>
        <v>0</v>
      </c>
      <c r="BE260" s="1">
        <f t="shared" si="26"/>
        <v>0</v>
      </c>
    </row>
    <row r="261" spans="2:57" ht="14.4" thickBot="1" x14ac:dyDescent="0.3">
      <c r="B261" s="4"/>
      <c r="C261" s="131"/>
      <c r="D261" s="132"/>
      <c r="E261" s="235"/>
      <c r="F261" s="250"/>
      <c r="G261" s="250"/>
      <c r="H261" s="236"/>
      <c r="I261" s="130"/>
      <c r="J261" s="235"/>
      <c r="K261" s="236"/>
      <c r="L261" s="130"/>
      <c r="M261" s="235"/>
      <c r="N261" s="236"/>
      <c r="O261" s="129"/>
      <c r="P261" s="246">
        <v>0</v>
      </c>
      <c r="Q261" s="247"/>
      <c r="R261" s="129"/>
      <c r="S261" s="243"/>
      <c r="T261" s="244"/>
      <c r="U261" s="244"/>
      <c r="V261" s="244"/>
      <c r="W261" s="245"/>
      <c r="X261" s="7"/>
      <c r="AX261" s="101"/>
      <c r="AY261" s="101"/>
      <c r="AZ261" s="102">
        <f t="shared" si="21"/>
        <v>0</v>
      </c>
      <c r="BA261" s="101">
        <f t="shared" si="22"/>
        <v>0</v>
      </c>
      <c r="BB261" s="103">
        <f t="shared" si="23"/>
        <v>0</v>
      </c>
      <c r="BC261" s="1">
        <f t="shared" si="24"/>
        <v>0</v>
      </c>
      <c r="BD261" s="1">
        <f t="shared" si="25"/>
        <v>0</v>
      </c>
      <c r="BE261" s="1">
        <f t="shared" si="26"/>
        <v>0</v>
      </c>
    </row>
    <row r="262" spans="2:57" ht="14.4" thickBot="1" x14ac:dyDescent="0.3">
      <c r="B262" s="4"/>
      <c r="C262" s="131"/>
      <c r="D262" s="132"/>
      <c r="E262" s="235"/>
      <c r="F262" s="250"/>
      <c r="G262" s="250"/>
      <c r="H262" s="236"/>
      <c r="I262" s="130"/>
      <c r="J262" s="235"/>
      <c r="K262" s="236"/>
      <c r="L262" s="130"/>
      <c r="M262" s="235"/>
      <c r="N262" s="236"/>
      <c r="O262" s="129"/>
      <c r="P262" s="246">
        <v>0</v>
      </c>
      <c r="Q262" s="247"/>
      <c r="R262" s="129"/>
      <c r="S262" s="243"/>
      <c r="T262" s="244"/>
      <c r="U262" s="244"/>
      <c r="V262" s="244"/>
      <c r="W262" s="245"/>
      <c r="X262" s="7"/>
      <c r="AX262" s="101"/>
      <c r="AY262" s="101"/>
      <c r="AZ262" s="102">
        <f t="shared" si="21"/>
        <v>0</v>
      </c>
      <c r="BA262" s="101">
        <f t="shared" si="22"/>
        <v>0</v>
      </c>
      <c r="BB262" s="103">
        <f t="shared" si="23"/>
        <v>0</v>
      </c>
      <c r="BC262" s="1">
        <f t="shared" si="24"/>
        <v>0</v>
      </c>
      <c r="BD262" s="1">
        <f t="shared" si="25"/>
        <v>0</v>
      </c>
      <c r="BE262" s="1">
        <f t="shared" si="26"/>
        <v>0</v>
      </c>
    </row>
    <row r="263" spans="2:57" ht="14.4" thickBot="1" x14ac:dyDescent="0.3">
      <c r="B263" s="4"/>
      <c r="C263" s="131"/>
      <c r="D263" s="132"/>
      <c r="E263" s="235"/>
      <c r="F263" s="250"/>
      <c r="G263" s="250"/>
      <c r="H263" s="236"/>
      <c r="I263" s="130"/>
      <c r="J263" s="235"/>
      <c r="K263" s="236"/>
      <c r="L263" s="130"/>
      <c r="M263" s="235"/>
      <c r="N263" s="236"/>
      <c r="O263" s="129"/>
      <c r="P263" s="246">
        <v>0</v>
      </c>
      <c r="Q263" s="247"/>
      <c r="R263" s="129"/>
      <c r="S263" s="243"/>
      <c r="T263" s="244"/>
      <c r="U263" s="244"/>
      <c r="V263" s="244"/>
      <c r="W263" s="245"/>
      <c r="X263" s="7"/>
      <c r="AX263" s="101"/>
      <c r="AY263" s="101"/>
      <c r="AZ263" s="102">
        <f t="shared" si="21"/>
        <v>0</v>
      </c>
      <c r="BA263" s="101">
        <f t="shared" si="22"/>
        <v>0</v>
      </c>
      <c r="BB263" s="103">
        <f t="shared" si="23"/>
        <v>0</v>
      </c>
      <c r="BC263" s="1">
        <f t="shared" si="24"/>
        <v>0</v>
      </c>
      <c r="BD263" s="1">
        <f t="shared" si="25"/>
        <v>0</v>
      </c>
      <c r="BE263" s="1">
        <f t="shared" si="26"/>
        <v>0</v>
      </c>
    </row>
    <row r="264" spans="2:57" ht="14.4" thickBot="1" x14ac:dyDescent="0.3">
      <c r="B264" s="4"/>
      <c r="C264" s="131"/>
      <c r="D264" s="132"/>
      <c r="E264" s="235"/>
      <c r="F264" s="250"/>
      <c r="G264" s="250"/>
      <c r="H264" s="236"/>
      <c r="I264" s="130"/>
      <c r="J264" s="235"/>
      <c r="K264" s="236"/>
      <c r="L264" s="130"/>
      <c r="M264" s="235"/>
      <c r="N264" s="236"/>
      <c r="O264" s="129"/>
      <c r="P264" s="246">
        <v>0</v>
      </c>
      <c r="Q264" s="247"/>
      <c r="R264" s="129"/>
      <c r="S264" s="243"/>
      <c r="T264" s="244"/>
      <c r="U264" s="244"/>
      <c r="V264" s="244"/>
      <c r="W264" s="245"/>
      <c r="X264" s="7"/>
      <c r="AX264" s="101"/>
      <c r="AY264" s="101"/>
      <c r="AZ264" s="102">
        <f t="shared" ref="AZ264:AZ327" si="27">+C264</f>
        <v>0</v>
      </c>
      <c r="BA264" s="101">
        <f t="shared" ref="BA264:BA327" si="28">+J264</f>
        <v>0</v>
      </c>
      <c r="BB264" s="103">
        <f t="shared" ref="BB264:BB327" si="29">+P264</f>
        <v>0</v>
      </c>
      <c r="BC264" s="1">
        <f t="shared" ref="BC264:BC327" si="30">SUMIFS($BB$71:$BB$371,$AZ$71:$AZ$371,$AX264,$BA$71:$BA$371,"Despesas")</f>
        <v>0</v>
      </c>
      <c r="BD264" s="1">
        <f t="shared" ref="BD264:BD327" si="31">SUMIFS($BB$71:$BB$371,$AZ$71:$AZ$371,$AX264,$BA$71:$BA$371,"Dívidas")</f>
        <v>0</v>
      </c>
      <c r="BE264" s="1">
        <f t="shared" ref="BE264:BE327" si="32">SUMIFS($BB$71:$BB$371,$AZ$71:$AZ$371,$AX264,$BA$71:$BA$371,"Investimentos")</f>
        <v>0</v>
      </c>
    </row>
    <row r="265" spans="2:57" ht="14.4" thickBot="1" x14ac:dyDescent="0.3">
      <c r="B265" s="4"/>
      <c r="C265" s="131"/>
      <c r="D265" s="132"/>
      <c r="E265" s="235"/>
      <c r="F265" s="250"/>
      <c r="G265" s="250"/>
      <c r="H265" s="236"/>
      <c r="I265" s="130"/>
      <c r="J265" s="235"/>
      <c r="K265" s="236"/>
      <c r="L265" s="130"/>
      <c r="M265" s="235"/>
      <c r="N265" s="236"/>
      <c r="O265" s="129"/>
      <c r="P265" s="246">
        <v>0</v>
      </c>
      <c r="Q265" s="247"/>
      <c r="R265" s="129"/>
      <c r="S265" s="243"/>
      <c r="T265" s="244"/>
      <c r="U265" s="244"/>
      <c r="V265" s="244"/>
      <c r="W265" s="245"/>
      <c r="X265" s="7"/>
      <c r="AX265" s="101"/>
      <c r="AY265" s="101"/>
      <c r="AZ265" s="102">
        <f t="shared" si="27"/>
        <v>0</v>
      </c>
      <c r="BA265" s="101">
        <f t="shared" si="28"/>
        <v>0</v>
      </c>
      <c r="BB265" s="103">
        <f t="shared" si="29"/>
        <v>0</v>
      </c>
      <c r="BC265" s="1">
        <f t="shared" si="30"/>
        <v>0</v>
      </c>
      <c r="BD265" s="1">
        <f t="shared" si="31"/>
        <v>0</v>
      </c>
      <c r="BE265" s="1">
        <f t="shared" si="32"/>
        <v>0</v>
      </c>
    </row>
    <row r="266" spans="2:57" ht="14.4" thickBot="1" x14ac:dyDescent="0.3">
      <c r="B266" s="4"/>
      <c r="C266" s="131"/>
      <c r="D266" s="132"/>
      <c r="E266" s="235"/>
      <c r="F266" s="250"/>
      <c r="G266" s="250"/>
      <c r="H266" s="236"/>
      <c r="I266" s="130"/>
      <c r="J266" s="235"/>
      <c r="K266" s="236"/>
      <c r="L266" s="130"/>
      <c r="M266" s="235"/>
      <c r="N266" s="236"/>
      <c r="O266" s="129"/>
      <c r="P266" s="246">
        <v>0</v>
      </c>
      <c r="Q266" s="247"/>
      <c r="R266" s="129"/>
      <c r="S266" s="243"/>
      <c r="T266" s="244"/>
      <c r="U266" s="244"/>
      <c r="V266" s="244"/>
      <c r="W266" s="245"/>
      <c r="X266" s="7"/>
      <c r="AX266" s="101"/>
      <c r="AY266" s="101"/>
      <c r="AZ266" s="102">
        <f t="shared" si="27"/>
        <v>0</v>
      </c>
      <c r="BA266" s="101">
        <f t="shared" si="28"/>
        <v>0</v>
      </c>
      <c r="BB266" s="103">
        <f t="shared" si="29"/>
        <v>0</v>
      </c>
      <c r="BC266" s="1">
        <f t="shared" si="30"/>
        <v>0</v>
      </c>
      <c r="BD266" s="1">
        <f t="shared" si="31"/>
        <v>0</v>
      </c>
      <c r="BE266" s="1">
        <f t="shared" si="32"/>
        <v>0</v>
      </c>
    </row>
    <row r="267" spans="2:57" ht="14.4" thickBot="1" x14ac:dyDescent="0.3">
      <c r="B267" s="4"/>
      <c r="C267" s="131"/>
      <c r="D267" s="132"/>
      <c r="E267" s="235"/>
      <c r="F267" s="250"/>
      <c r="G267" s="250"/>
      <c r="H267" s="236"/>
      <c r="I267" s="130"/>
      <c r="J267" s="235"/>
      <c r="K267" s="236"/>
      <c r="L267" s="130"/>
      <c r="M267" s="235"/>
      <c r="N267" s="236"/>
      <c r="O267" s="129"/>
      <c r="P267" s="246">
        <v>0</v>
      </c>
      <c r="Q267" s="247"/>
      <c r="R267" s="129"/>
      <c r="S267" s="243"/>
      <c r="T267" s="244"/>
      <c r="U267" s="244"/>
      <c r="V267" s="244"/>
      <c r="W267" s="245"/>
      <c r="X267" s="7"/>
      <c r="AX267" s="101"/>
      <c r="AY267" s="101"/>
      <c r="AZ267" s="102">
        <f t="shared" si="27"/>
        <v>0</v>
      </c>
      <c r="BA267" s="101">
        <f t="shared" si="28"/>
        <v>0</v>
      </c>
      <c r="BB267" s="103">
        <f t="shared" si="29"/>
        <v>0</v>
      </c>
      <c r="BC267" s="1">
        <f t="shared" si="30"/>
        <v>0</v>
      </c>
      <c r="BD267" s="1">
        <f t="shared" si="31"/>
        <v>0</v>
      </c>
      <c r="BE267" s="1">
        <f t="shared" si="32"/>
        <v>0</v>
      </c>
    </row>
    <row r="268" spans="2:57" ht="14.4" thickBot="1" x14ac:dyDescent="0.3">
      <c r="B268" s="4"/>
      <c r="C268" s="131"/>
      <c r="D268" s="132"/>
      <c r="E268" s="235"/>
      <c r="F268" s="250"/>
      <c r="G268" s="250"/>
      <c r="H268" s="236"/>
      <c r="I268" s="130"/>
      <c r="J268" s="235"/>
      <c r="K268" s="236"/>
      <c r="L268" s="130"/>
      <c r="M268" s="235"/>
      <c r="N268" s="236"/>
      <c r="O268" s="129"/>
      <c r="P268" s="246">
        <v>0</v>
      </c>
      <c r="Q268" s="247"/>
      <c r="R268" s="129"/>
      <c r="S268" s="243"/>
      <c r="T268" s="244"/>
      <c r="U268" s="244"/>
      <c r="V268" s="244"/>
      <c r="W268" s="245"/>
      <c r="X268" s="7"/>
      <c r="AX268" s="101"/>
      <c r="AY268" s="101"/>
      <c r="AZ268" s="102">
        <f t="shared" si="27"/>
        <v>0</v>
      </c>
      <c r="BA268" s="101">
        <f t="shared" si="28"/>
        <v>0</v>
      </c>
      <c r="BB268" s="103">
        <f t="shared" si="29"/>
        <v>0</v>
      </c>
      <c r="BC268" s="1">
        <f t="shared" si="30"/>
        <v>0</v>
      </c>
      <c r="BD268" s="1">
        <f t="shared" si="31"/>
        <v>0</v>
      </c>
      <c r="BE268" s="1">
        <f t="shared" si="32"/>
        <v>0</v>
      </c>
    </row>
    <row r="269" spans="2:57" ht="14.4" thickBot="1" x14ac:dyDescent="0.3">
      <c r="B269" s="4"/>
      <c r="C269" s="131"/>
      <c r="D269" s="132"/>
      <c r="E269" s="235"/>
      <c r="F269" s="250"/>
      <c r="G269" s="250"/>
      <c r="H269" s="236"/>
      <c r="I269" s="130"/>
      <c r="J269" s="235"/>
      <c r="K269" s="236"/>
      <c r="L269" s="130"/>
      <c r="M269" s="235"/>
      <c r="N269" s="236"/>
      <c r="O269" s="129"/>
      <c r="P269" s="246">
        <v>0</v>
      </c>
      <c r="Q269" s="247"/>
      <c r="R269" s="129"/>
      <c r="S269" s="243"/>
      <c r="T269" s="244"/>
      <c r="U269" s="244"/>
      <c r="V269" s="244"/>
      <c r="W269" s="245"/>
      <c r="X269" s="7"/>
      <c r="AX269" s="101"/>
      <c r="AY269" s="101"/>
      <c r="AZ269" s="102">
        <f t="shared" si="27"/>
        <v>0</v>
      </c>
      <c r="BA269" s="101">
        <f t="shared" si="28"/>
        <v>0</v>
      </c>
      <c r="BB269" s="103">
        <f t="shared" si="29"/>
        <v>0</v>
      </c>
      <c r="BC269" s="1">
        <f t="shared" si="30"/>
        <v>0</v>
      </c>
      <c r="BD269" s="1">
        <f t="shared" si="31"/>
        <v>0</v>
      </c>
      <c r="BE269" s="1">
        <f t="shared" si="32"/>
        <v>0</v>
      </c>
    </row>
    <row r="270" spans="2:57" ht="14.4" thickBot="1" x14ac:dyDescent="0.3">
      <c r="B270" s="4"/>
      <c r="C270" s="131"/>
      <c r="D270" s="132"/>
      <c r="E270" s="235"/>
      <c r="F270" s="250"/>
      <c r="G270" s="250"/>
      <c r="H270" s="236"/>
      <c r="I270" s="130"/>
      <c r="J270" s="235"/>
      <c r="K270" s="236"/>
      <c r="L270" s="130"/>
      <c r="M270" s="235"/>
      <c r="N270" s="236"/>
      <c r="O270" s="129"/>
      <c r="P270" s="246">
        <v>0</v>
      </c>
      <c r="Q270" s="247"/>
      <c r="R270" s="129"/>
      <c r="S270" s="243"/>
      <c r="T270" s="244"/>
      <c r="U270" s="244"/>
      <c r="V270" s="244"/>
      <c r="W270" s="245"/>
      <c r="X270" s="7"/>
      <c r="AX270" s="101"/>
      <c r="AY270" s="101"/>
      <c r="AZ270" s="102">
        <f t="shared" si="27"/>
        <v>0</v>
      </c>
      <c r="BA270" s="101">
        <f t="shared" si="28"/>
        <v>0</v>
      </c>
      <c r="BB270" s="103">
        <f t="shared" si="29"/>
        <v>0</v>
      </c>
      <c r="BC270" s="1">
        <f t="shared" si="30"/>
        <v>0</v>
      </c>
      <c r="BD270" s="1">
        <f t="shared" si="31"/>
        <v>0</v>
      </c>
      <c r="BE270" s="1">
        <f t="shared" si="32"/>
        <v>0</v>
      </c>
    </row>
    <row r="271" spans="2:57" ht="14.4" thickBot="1" x14ac:dyDescent="0.3">
      <c r="B271" s="4"/>
      <c r="C271" s="131"/>
      <c r="D271" s="132"/>
      <c r="E271" s="235"/>
      <c r="F271" s="250"/>
      <c r="G271" s="250"/>
      <c r="H271" s="236"/>
      <c r="I271" s="130"/>
      <c r="J271" s="235"/>
      <c r="K271" s="236"/>
      <c r="L271" s="130"/>
      <c r="M271" s="235"/>
      <c r="N271" s="236"/>
      <c r="O271" s="129"/>
      <c r="P271" s="246">
        <v>0</v>
      </c>
      <c r="Q271" s="247"/>
      <c r="R271" s="129"/>
      <c r="S271" s="243"/>
      <c r="T271" s="244"/>
      <c r="U271" s="244"/>
      <c r="V271" s="244"/>
      <c r="W271" s="245"/>
      <c r="X271" s="7"/>
      <c r="AX271" s="101"/>
      <c r="AY271" s="101"/>
      <c r="AZ271" s="102">
        <f t="shared" si="27"/>
        <v>0</v>
      </c>
      <c r="BA271" s="101">
        <f t="shared" si="28"/>
        <v>0</v>
      </c>
      <c r="BB271" s="103">
        <f t="shared" si="29"/>
        <v>0</v>
      </c>
      <c r="BC271" s="1">
        <f t="shared" si="30"/>
        <v>0</v>
      </c>
      <c r="BD271" s="1">
        <f t="shared" si="31"/>
        <v>0</v>
      </c>
      <c r="BE271" s="1">
        <f t="shared" si="32"/>
        <v>0</v>
      </c>
    </row>
    <row r="272" spans="2:57" ht="14.4" thickBot="1" x14ac:dyDescent="0.3">
      <c r="B272" s="4"/>
      <c r="C272" s="131"/>
      <c r="D272" s="132"/>
      <c r="E272" s="235"/>
      <c r="F272" s="250"/>
      <c r="G272" s="250"/>
      <c r="H272" s="236"/>
      <c r="I272" s="130"/>
      <c r="J272" s="235"/>
      <c r="K272" s="236"/>
      <c r="L272" s="130"/>
      <c r="M272" s="235"/>
      <c r="N272" s="236"/>
      <c r="O272" s="129"/>
      <c r="P272" s="246">
        <v>0</v>
      </c>
      <c r="Q272" s="247"/>
      <c r="R272" s="129"/>
      <c r="S272" s="243"/>
      <c r="T272" s="244"/>
      <c r="U272" s="244"/>
      <c r="V272" s="244"/>
      <c r="W272" s="245"/>
      <c r="X272" s="7"/>
      <c r="AX272" s="101"/>
      <c r="AY272" s="101"/>
      <c r="AZ272" s="102">
        <f t="shared" si="27"/>
        <v>0</v>
      </c>
      <c r="BA272" s="101">
        <f t="shared" si="28"/>
        <v>0</v>
      </c>
      <c r="BB272" s="103">
        <f t="shared" si="29"/>
        <v>0</v>
      </c>
      <c r="BC272" s="1">
        <f t="shared" si="30"/>
        <v>0</v>
      </c>
      <c r="BD272" s="1">
        <f t="shared" si="31"/>
        <v>0</v>
      </c>
      <c r="BE272" s="1">
        <f t="shared" si="32"/>
        <v>0</v>
      </c>
    </row>
    <row r="273" spans="2:57" ht="14.4" thickBot="1" x14ac:dyDescent="0.3">
      <c r="B273" s="4"/>
      <c r="C273" s="131"/>
      <c r="D273" s="132"/>
      <c r="E273" s="235"/>
      <c r="F273" s="250"/>
      <c r="G273" s="250"/>
      <c r="H273" s="236"/>
      <c r="I273" s="130"/>
      <c r="J273" s="235"/>
      <c r="K273" s="236"/>
      <c r="L273" s="130"/>
      <c r="M273" s="235"/>
      <c r="N273" s="236"/>
      <c r="O273" s="129"/>
      <c r="P273" s="246">
        <v>0</v>
      </c>
      <c r="Q273" s="247"/>
      <c r="R273" s="129"/>
      <c r="S273" s="243"/>
      <c r="T273" s="244"/>
      <c r="U273" s="244"/>
      <c r="V273" s="244"/>
      <c r="W273" s="245"/>
      <c r="X273" s="7"/>
      <c r="AX273" s="101"/>
      <c r="AY273" s="101"/>
      <c r="AZ273" s="102">
        <f t="shared" si="27"/>
        <v>0</v>
      </c>
      <c r="BA273" s="101">
        <f t="shared" si="28"/>
        <v>0</v>
      </c>
      <c r="BB273" s="103">
        <f t="shared" si="29"/>
        <v>0</v>
      </c>
      <c r="BC273" s="1">
        <f t="shared" si="30"/>
        <v>0</v>
      </c>
      <c r="BD273" s="1">
        <f t="shared" si="31"/>
        <v>0</v>
      </c>
      <c r="BE273" s="1">
        <f t="shared" si="32"/>
        <v>0</v>
      </c>
    </row>
    <row r="274" spans="2:57" ht="14.4" thickBot="1" x14ac:dyDescent="0.3">
      <c r="B274" s="4"/>
      <c r="C274" s="131"/>
      <c r="D274" s="132"/>
      <c r="E274" s="235"/>
      <c r="F274" s="250"/>
      <c r="G274" s="250"/>
      <c r="H274" s="236"/>
      <c r="I274" s="130"/>
      <c r="J274" s="235"/>
      <c r="K274" s="236"/>
      <c r="L274" s="130"/>
      <c r="M274" s="235"/>
      <c r="N274" s="236"/>
      <c r="O274" s="129"/>
      <c r="P274" s="246">
        <v>0</v>
      </c>
      <c r="Q274" s="247"/>
      <c r="R274" s="129"/>
      <c r="S274" s="243"/>
      <c r="T274" s="244"/>
      <c r="U274" s="244"/>
      <c r="V274" s="244"/>
      <c r="W274" s="245"/>
      <c r="X274" s="7"/>
      <c r="AX274" s="101"/>
      <c r="AY274" s="101"/>
      <c r="AZ274" s="102">
        <f t="shared" si="27"/>
        <v>0</v>
      </c>
      <c r="BA274" s="101">
        <f t="shared" si="28"/>
        <v>0</v>
      </c>
      <c r="BB274" s="103">
        <f t="shared" si="29"/>
        <v>0</v>
      </c>
      <c r="BC274" s="1">
        <f t="shared" si="30"/>
        <v>0</v>
      </c>
      <c r="BD274" s="1">
        <f t="shared" si="31"/>
        <v>0</v>
      </c>
      <c r="BE274" s="1">
        <f t="shared" si="32"/>
        <v>0</v>
      </c>
    </row>
    <row r="275" spans="2:57" ht="14.4" thickBot="1" x14ac:dyDescent="0.3">
      <c r="B275" s="4"/>
      <c r="C275" s="131"/>
      <c r="D275" s="132"/>
      <c r="E275" s="235"/>
      <c r="F275" s="250"/>
      <c r="G275" s="250"/>
      <c r="H275" s="236"/>
      <c r="I275" s="130"/>
      <c r="J275" s="235"/>
      <c r="K275" s="236"/>
      <c r="L275" s="130"/>
      <c r="M275" s="235"/>
      <c r="N275" s="236"/>
      <c r="O275" s="129"/>
      <c r="P275" s="246">
        <v>0</v>
      </c>
      <c r="Q275" s="247"/>
      <c r="R275" s="129"/>
      <c r="S275" s="243"/>
      <c r="T275" s="244"/>
      <c r="U275" s="244"/>
      <c r="V275" s="244"/>
      <c r="W275" s="245"/>
      <c r="X275" s="7"/>
      <c r="AX275" s="101"/>
      <c r="AY275" s="101"/>
      <c r="AZ275" s="102">
        <f t="shared" si="27"/>
        <v>0</v>
      </c>
      <c r="BA275" s="101">
        <f t="shared" si="28"/>
        <v>0</v>
      </c>
      <c r="BB275" s="103">
        <f t="shared" si="29"/>
        <v>0</v>
      </c>
      <c r="BC275" s="1">
        <f t="shared" si="30"/>
        <v>0</v>
      </c>
      <c r="BD275" s="1">
        <f t="shared" si="31"/>
        <v>0</v>
      </c>
      <c r="BE275" s="1">
        <f t="shared" si="32"/>
        <v>0</v>
      </c>
    </row>
    <row r="276" spans="2:57" ht="14.4" thickBot="1" x14ac:dyDescent="0.3">
      <c r="B276" s="4"/>
      <c r="C276" s="131"/>
      <c r="D276" s="132"/>
      <c r="E276" s="235"/>
      <c r="F276" s="250"/>
      <c r="G276" s="250"/>
      <c r="H276" s="236"/>
      <c r="I276" s="130"/>
      <c r="J276" s="235"/>
      <c r="K276" s="236"/>
      <c r="L276" s="130"/>
      <c r="M276" s="235"/>
      <c r="N276" s="236"/>
      <c r="O276" s="129"/>
      <c r="P276" s="246">
        <v>0</v>
      </c>
      <c r="Q276" s="247"/>
      <c r="R276" s="129"/>
      <c r="S276" s="243"/>
      <c r="T276" s="244"/>
      <c r="U276" s="244"/>
      <c r="V276" s="244"/>
      <c r="W276" s="245"/>
      <c r="X276" s="7"/>
      <c r="AX276" s="101"/>
      <c r="AY276" s="101"/>
      <c r="AZ276" s="102">
        <f t="shared" si="27"/>
        <v>0</v>
      </c>
      <c r="BA276" s="101">
        <f t="shared" si="28"/>
        <v>0</v>
      </c>
      <c r="BB276" s="103">
        <f t="shared" si="29"/>
        <v>0</v>
      </c>
      <c r="BC276" s="1">
        <f t="shared" si="30"/>
        <v>0</v>
      </c>
      <c r="BD276" s="1">
        <f t="shared" si="31"/>
        <v>0</v>
      </c>
      <c r="BE276" s="1">
        <f t="shared" si="32"/>
        <v>0</v>
      </c>
    </row>
    <row r="277" spans="2:57" ht="14.4" thickBot="1" x14ac:dyDescent="0.3">
      <c r="B277" s="4"/>
      <c r="C277" s="131"/>
      <c r="D277" s="132"/>
      <c r="E277" s="235"/>
      <c r="F277" s="250"/>
      <c r="G277" s="250"/>
      <c r="H277" s="236"/>
      <c r="I277" s="130"/>
      <c r="J277" s="235"/>
      <c r="K277" s="236"/>
      <c r="L277" s="130"/>
      <c r="M277" s="235"/>
      <c r="N277" s="236"/>
      <c r="O277" s="129"/>
      <c r="P277" s="246">
        <v>0</v>
      </c>
      <c r="Q277" s="247"/>
      <c r="R277" s="129"/>
      <c r="S277" s="243"/>
      <c r="T277" s="244"/>
      <c r="U277" s="244"/>
      <c r="V277" s="244"/>
      <c r="W277" s="245"/>
      <c r="X277" s="7"/>
      <c r="AX277" s="101"/>
      <c r="AY277" s="101"/>
      <c r="AZ277" s="102">
        <f t="shared" si="27"/>
        <v>0</v>
      </c>
      <c r="BA277" s="101">
        <f t="shared" si="28"/>
        <v>0</v>
      </c>
      <c r="BB277" s="103">
        <f t="shared" si="29"/>
        <v>0</v>
      </c>
      <c r="BC277" s="1">
        <f t="shared" si="30"/>
        <v>0</v>
      </c>
      <c r="BD277" s="1">
        <f t="shared" si="31"/>
        <v>0</v>
      </c>
      <c r="BE277" s="1">
        <f t="shared" si="32"/>
        <v>0</v>
      </c>
    </row>
    <row r="278" spans="2:57" ht="14.4" thickBot="1" x14ac:dyDescent="0.3">
      <c r="B278" s="4"/>
      <c r="C278" s="131"/>
      <c r="D278" s="132"/>
      <c r="E278" s="235"/>
      <c r="F278" s="250"/>
      <c r="G278" s="250"/>
      <c r="H278" s="236"/>
      <c r="I278" s="130"/>
      <c r="J278" s="235"/>
      <c r="K278" s="236"/>
      <c r="L278" s="130"/>
      <c r="M278" s="235"/>
      <c r="N278" s="236"/>
      <c r="O278" s="129"/>
      <c r="P278" s="246">
        <v>0</v>
      </c>
      <c r="Q278" s="247"/>
      <c r="R278" s="129"/>
      <c r="S278" s="243"/>
      <c r="T278" s="244"/>
      <c r="U278" s="244"/>
      <c r="V278" s="244"/>
      <c r="W278" s="245"/>
      <c r="X278" s="7"/>
      <c r="AX278" s="101"/>
      <c r="AY278" s="101"/>
      <c r="AZ278" s="102">
        <f t="shared" si="27"/>
        <v>0</v>
      </c>
      <c r="BA278" s="101">
        <f t="shared" si="28"/>
        <v>0</v>
      </c>
      <c r="BB278" s="103">
        <f t="shared" si="29"/>
        <v>0</v>
      </c>
      <c r="BC278" s="1">
        <f t="shared" si="30"/>
        <v>0</v>
      </c>
      <c r="BD278" s="1">
        <f t="shared" si="31"/>
        <v>0</v>
      </c>
      <c r="BE278" s="1">
        <f t="shared" si="32"/>
        <v>0</v>
      </c>
    </row>
    <row r="279" spans="2:57" ht="14.4" thickBot="1" x14ac:dyDescent="0.3">
      <c r="B279" s="4"/>
      <c r="C279" s="131"/>
      <c r="D279" s="132"/>
      <c r="E279" s="235"/>
      <c r="F279" s="250"/>
      <c r="G279" s="250"/>
      <c r="H279" s="236"/>
      <c r="I279" s="130"/>
      <c r="J279" s="235"/>
      <c r="K279" s="236"/>
      <c r="L279" s="130"/>
      <c r="M279" s="235"/>
      <c r="N279" s="236"/>
      <c r="O279" s="129"/>
      <c r="P279" s="246">
        <v>0</v>
      </c>
      <c r="Q279" s="247"/>
      <c r="R279" s="129"/>
      <c r="S279" s="243"/>
      <c r="T279" s="244"/>
      <c r="U279" s="244"/>
      <c r="V279" s="244"/>
      <c r="W279" s="245"/>
      <c r="X279" s="7"/>
      <c r="AX279" s="101"/>
      <c r="AY279" s="101"/>
      <c r="AZ279" s="102">
        <f t="shared" si="27"/>
        <v>0</v>
      </c>
      <c r="BA279" s="101">
        <f t="shared" si="28"/>
        <v>0</v>
      </c>
      <c r="BB279" s="103">
        <f t="shared" si="29"/>
        <v>0</v>
      </c>
      <c r="BC279" s="1">
        <f t="shared" si="30"/>
        <v>0</v>
      </c>
      <c r="BD279" s="1">
        <f t="shared" si="31"/>
        <v>0</v>
      </c>
      <c r="BE279" s="1">
        <f t="shared" si="32"/>
        <v>0</v>
      </c>
    </row>
    <row r="280" spans="2:57" ht="14.4" thickBot="1" x14ac:dyDescent="0.3">
      <c r="B280" s="4"/>
      <c r="C280" s="131"/>
      <c r="D280" s="132"/>
      <c r="E280" s="235"/>
      <c r="F280" s="250"/>
      <c r="G280" s="250"/>
      <c r="H280" s="236"/>
      <c r="I280" s="130"/>
      <c r="J280" s="235"/>
      <c r="K280" s="236"/>
      <c r="L280" s="130"/>
      <c r="M280" s="235"/>
      <c r="N280" s="236"/>
      <c r="O280" s="129"/>
      <c r="P280" s="246">
        <v>0</v>
      </c>
      <c r="Q280" s="247"/>
      <c r="R280" s="129"/>
      <c r="S280" s="243"/>
      <c r="T280" s="244"/>
      <c r="U280" s="244"/>
      <c r="V280" s="244"/>
      <c r="W280" s="245"/>
      <c r="X280" s="7"/>
      <c r="AX280" s="101"/>
      <c r="AY280" s="101"/>
      <c r="AZ280" s="102">
        <f t="shared" si="27"/>
        <v>0</v>
      </c>
      <c r="BA280" s="101">
        <f t="shared" si="28"/>
        <v>0</v>
      </c>
      <c r="BB280" s="103">
        <f t="shared" si="29"/>
        <v>0</v>
      </c>
      <c r="BC280" s="1">
        <f t="shared" si="30"/>
        <v>0</v>
      </c>
      <c r="BD280" s="1">
        <f t="shared" si="31"/>
        <v>0</v>
      </c>
      <c r="BE280" s="1">
        <f t="shared" si="32"/>
        <v>0</v>
      </c>
    </row>
    <row r="281" spans="2:57" ht="14.4" thickBot="1" x14ac:dyDescent="0.3">
      <c r="B281" s="4"/>
      <c r="C281" s="131"/>
      <c r="D281" s="132"/>
      <c r="E281" s="235"/>
      <c r="F281" s="250"/>
      <c r="G281" s="250"/>
      <c r="H281" s="236"/>
      <c r="I281" s="130"/>
      <c r="J281" s="235"/>
      <c r="K281" s="236"/>
      <c r="L281" s="130"/>
      <c r="M281" s="235"/>
      <c r="N281" s="236"/>
      <c r="O281" s="129"/>
      <c r="P281" s="246">
        <v>0</v>
      </c>
      <c r="Q281" s="247"/>
      <c r="R281" s="129"/>
      <c r="S281" s="243"/>
      <c r="T281" s="244"/>
      <c r="U281" s="244"/>
      <c r="V281" s="244"/>
      <c r="W281" s="245"/>
      <c r="X281" s="7"/>
      <c r="AX281" s="101"/>
      <c r="AY281" s="101"/>
      <c r="AZ281" s="102">
        <f t="shared" si="27"/>
        <v>0</v>
      </c>
      <c r="BA281" s="101">
        <f t="shared" si="28"/>
        <v>0</v>
      </c>
      <c r="BB281" s="103">
        <f t="shared" si="29"/>
        <v>0</v>
      </c>
      <c r="BC281" s="1">
        <f t="shared" si="30"/>
        <v>0</v>
      </c>
      <c r="BD281" s="1">
        <f t="shared" si="31"/>
        <v>0</v>
      </c>
      <c r="BE281" s="1">
        <f t="shared" si="32"/>
        <v>0</v>
      </c>
    </row>
    <row r="282" spans="2:57" ht="14.4" thickBot="1" x14ac:dyDescent="0.3">
      <c r="B282" s="4"/>
      <c r="C282" s="131"/>
      <c r="D282" s="132"/>
      <c r="E282" s="235"/>
      <c r="F282" s="250"/>
      <c r="G282" s="250"/>
      <c r="H282" s="236"/>
      <c r="I282" s="130"/>
      <c r="J282" s="235"/>
      <c r="K282" s="236"/>
      <c r="L282" s="130"/>
      <c r="M282" s="235"/>
      <c r="N282" s="236"/>
      <c r="O282" s="129"/>
      <c r="P282" s="246">
        <v>0</v>
      </c>
      <c r="Q282" s="247"/>
      <c r="R282" s="129"/>
      <c r="S282" s="243"/>
      <c r="T282" s="244"/>
      <c r="U282" s="244"/>
      <c r="V282" s="244"/>
      <c r="W282" s="245"/>
      <c r="X282" s="7"/>
      <c r="AX282" s="101"/>
      <c r="AY282" s="101"/>
      <c r="AZ282" s="102">
        <f t="shared" si="27"/>
        <v>0</v>
      </c>
      <c r="BA282" s="101">
        <f t="shared" si="28"/>
        <v>0</v>
      </c>
      <c r="BB282" s="103">
        <f t="shared" si="29"/>
        <v>0</v>
      </c>
      <c r="BC282" s="1">
        <f t="shared" si="30"/>
        <v>0</v>
      </c>
      <c r="BD282" s="1">
        <f t="shared" si="31"/>
        <v>0</v>
      </c>
      <c r="BE282" s="1">
        <f t="shared" si="32"/>
        <v>0</v>
      </c>
    </row>
    <row r="283" spans="2:57" ht="14.4" thickBot="1" x14ac:dyDescent="0.3">
      <c r="B283" s="4"/>
      <c r="C283" s="131"/>
      <c r="D283" s="132"/>
      <c r="E283" s="235"/>
      <c r="F283" s="250"/>
      <c r="G283" s="250"/>
      <c r="H283" s="236"/>
      <c r="I283" s="130"/>
      <c r="J283" s="235"/>
      <c r="K283" s="236"/>
      <c r="L283" s="130"/>
      <c r="M283" s="235"/>
      <c r="N283" s="236"/>
      <c r="O283" s="129"/>
      <c r="P283" s="246">
        <v>0</v>
      </c>
      <c r="Q283" s="247"/>
      <c r="R283" s="129"/>
      <c r="S283" s="243"/>
      <c r="T283" s="244"/>
      <c r="U283" s="244"/>
      <c r="V283" s="244"/>
      <c r="W283" s="245"/>
      <c r="X283" s="7"/>
      <c r="AX283" s="101"/>
      <c r="AY283" s="101"/>
      <c r="AZ283" s="102">
        <f t="shared" si="27"/>
        <v>0</v>
      </c>
      <c r="BA283" s="101">
        <f t="shared" si="28"/>
        <v>0</v>
      </c>
      <c r="BB283" s="103">
        <f t="shared" si="29"/>
        <v>0</v>
      </c>
      <c r="BC283" s="1">
        <f t="shared" si="30"/>
        <v>0</v>
      </c>
      <c r="BD283" s="1">
        <f t="shared" si="31"/>
        <v>0</v>
      </c>
      <c r="BE283" s="1">
        <f t="shared" si="32"/>
        <v>0</v>
      </c>
    </row>
    <row r="284" spans="2:57" ht="14.4" thickBot="1" x14ac:dyDescent="0.3">
      <c r="B284" s="4"/>
      <c r="C284" s="131"/>
      <c r="D284" s="132"/>
      <c r="E284" s="235"/>
      <c r="F284" s="250"/>
      <c r="G284" s="250"/>
      <c r="H284" s="236"/>
      <c r="I284" s="130"/>
      <c r="J284" s="235"/>
      <c r="K284" s="236"/>
      <c r="L284" s="130"/>
      <c r="M284" s="235"/>
      <c r="N284" s="236"/>
      <c r="O284" s="129"/>
      <c r="P284" s="246">
        <v>0</v>
      </c>
      <c r="Q284" s="247"/>
      <c r="R284" s="129"/>
      <c r="S284" s="243"/>
      <c r="T284" s="244"/>
      <c r="U284" s="244"/>
      <c r="V284" s="244"/>
      <c r="W284" s="245"/>
      <c r="X284" s="7"/>
      <c r="AX284" s="101"/>
      <c r="AY284" s="101"/>
      <c r="AZ284" s="102">
        <f t="shared" si="27"/>
        <v>0</v>
      </c>
      <c r="BA284" s="101">
        <f t="shared" si="28"/>
        <v>0</v>
      </c>
      <c r="BB284" s="103">
        <f t="shared" si="29"/>
        <v>0</v>
      </c>
      <c r="BC284" s="1">
        <f t="shared" si="30"/>
        <v>0</v>
      </c>
      <c r="BD284" s="1">
        <f t="shared" si="31"/>
        <v>0</v>
      </c>
      <c r="BE284" s="1">
        <f t="shared" si="32"/>
        <v>0</v>
      </c>
    </row>
    <row r="285" spans="2:57" ht="14.4" thickBot="1" x14ac:dyDescent="0.3">
      <c r="B285" s="4"/>
      <c r="C285" s="131"/>
      <c r="D285" s="132"/>
      <c r="E285" s="235"/>
      <c r="F285" s="250"/>
      <c r="G285" s="250"/>
      <c r="H285" s="236"/>
      <c r="I285" s="130"/>
      <c r="J285" s="235"/>
      <c r="K285" s="236"/>
      <c r="L285" s="130"/>
      <c r="M285" s="235"/>
      <c r="N285" s="236"/>
      <c r="O285" s="129"/>
      <c r="P285" s="246">
        <v>0</v>
      </c>
      <c r="Q285" s="247"/>
      <c r="R285" s="129"/>
      <c r="S285" s="243"/>
      <c r="T285" s="244"/>
      <c r="U285" s="244"/>
      <c r="V285" s="244"/>
      <c r="W285" s="245"/>
      <c r="X285" s="7"/>
      <c r="AX285" s="101"/>
      <c r="AY285" s="101"/>
      <c r="AZ285" s="102">
        <f t="shared" si="27"/>
        <v>0</v>
      </c>
      <c r="BA285" s="101">
        <f t="shared" si="28"/>
        <v>0</v>
      </c>
      <c r="BB285" s="103">
        <f t="shared" si="29"/>
        <v>0</v>
      </c>
      <c r="BC285" s="1">
        <f t="shared" si="30"/>
        <v>0</v>
      </c>
      <c r="BD285" s="1">
        <f t="shared" si="31"/>
        <v>0</v>
      </c>
      <c r="BE285" s="1">
        <f t="shared" si="32"/>
        <v>0</v>
      </c>
    </row>
    <row r="286" spans="2:57" ht="14.4" thickBot="1" x14ac:dyDescent="0.3">
      <c r="B286" s="4"/>
      <c r="C286" s="131"/>
      <c r="D286" s="132"/>
      <c r="E286" s="235"/>
      <c r="F286" s="250"/>
      <c r="G286" s="250"/>
      <c r="H286" s="236"/>
      <c r="I286" s="130"/>
      <c r="J286" s="235"/>
      <c r="K286" s="236"/>
      <c r="L286" s="130"/>
      <c r="M286" s="235"/>
      <c r="N286" s="236"/>
      <c r="O286" s="129"/>
      <c r="P286" s="246">
        <v>0</v>
      </c>
      <c r="Q286" s="247"/>
      <c r="R286" s="129"/>
      <c r="S286" s="243"/>
      <c r="T286" s="244"/>
      <c r="U286" s="244"/>
      <c r="V286" s="244"/>
      <c r="W286" s="245"/>
      <c r="X286" s="7"/>
      <c r="AX286" s="101"/>
      <c r="AY286" s="101"/>
      <c r="AZ286" s="102">
        <f t="shared" si="27"/>
        <v>0</v>
      </c>
      <c r="BA286" s="101">
        <f t="shared" si="28"/>
        <v>0</v>
      </c>
      <c r="BB286" s="103">
        <f t="shared" si="29"/>
        <v>0</v>
      </c>
      <c r="BC286" s="1">
        <f t="shared" si="30"/>
        <v>0</v>
      </c>
      <c r="BD286" s="1">
        <f t="shared" si="31"/>
        <v>0</v>
      </c>
      <c r="BE286" s="1">
        <f t="shared" si="32"/>
        <v>0</v>
      </c>
    </row>
    <row r="287" spans="2:57" ht="14.4" thickBot="1" x14ac:dyDescent="0.3">
      <c r="B287" s="4"/>
      <c r="C287" s="131"/>
      <c r="D287" s="132"/>
      <c r="E287" s="235"/>
      <c r="F287" s="250"/>
      <c r="G287" s="250"/>
      <c r="H287" s="236"/>
      <c r="I287" s="130"/>
      <c r="J287" s="235"/>
      <c r="K287" s="236"/>
      <c r="L287" s="130"/>
      <c r="M287" s="235"/>
      <c r="N287" s="236"/>
      <c r="O287" s="129"/>
      <c r="P287" s="246">
        <v>0</v>
      </c>
      <c r="Q287" s="247"/>
      <c r="R287" s="129"/>
      <c r="S287" s="243"/>
      <c r="T287" s="244"/>
      <c r="U287" s="244"/>
      <c r="V287" s="244"/>
      <c r="W287" s="245"/>
      <c r="X287" s="7"/>
      <c r="AX287" s="101"/>
      <c r="AY287" s="101"/>
      <c r="AZ287" s="102">
        <f t="shared" si="27"/>
        <v>0</v>
      </c>
      <c r="BA287" s="101">
        <f t="shared" si="28"/>
        <v>0</v>
      </c>
      <c r="BB287" s="103">
        <f t="shared" si="29"/>
        <v>0</v>
      </c>
      <c r="BC287" s="1">
        <f t="shared" si="30"/>
        <v>0</v>
      </c>
      <c r="BD287" s="1">
        <f t="shared" si="31"/>
        <v>0</v>
      </c>
      <c r="BE287" s="1">
        <f t="shared" si="32"/>
        <v>0</v>
      </c>
    </row>
    <row r="288" spans="2:57" ht="14.4" thickBot="1" x14ac:dyDescent="0.3">
      <c r="B288" s="4"/>
      <c r="C288" s="131"/>
      <c r="D288" s="132"/>
      <c r="E288" s="235"/>
      <c r="F288" s="250"/>
      <c r="G288" s="250"/>
      <c r="H288" s="236"/>
      <c r="I288" s="130"/>
      <c r="J288" s="235"/>
      <c r="K288" s="236"/>
      <c r="L288" s="130"/>
      <c r="M288" s="235"/>
      <c r="N288" s="236"/>
      <c r="O288" s="129"/>
      <c r="P288" s="246">
        <v>0</v>
      </c>
      <c r="Q288" s="247"/>
      <c r="R288" s="129"/>
      <c r="S288" s="243"/>
      <c r="T288" s="244"/>
      <c r="U288" s="244"/>
      <c r="V288" s="244"/>
      <c r="W288" s="245"/>
      <c r="X288" s="7"/>
      <c r="AX288" s="101"/>
      <c r="AY288" s="101"/>
      <c r="AZ288" s="102">
        <f t="shared" si="27"/>
        <v>0</v>
      </c>
      <c r="BA288" s="101">
        <f t="shared" si="28"/>
        <v>0</v>
      </c>
      <c r="BB288" s="103">
        <f t="shared" si="29"/>
        <v>0</v>
      </c>
      <c r="BC288" s="1">
        <f t="shared" si="30"/>
        <v>0</v>
      </c>
      <c r="BD288" s="1">
        <f t="shared" si="31"/>
        <v>0</v>
      </c>
      <c r="BE288" s="1">
        <f t="shared" si="32"/>
        <v>0</v>
      </c>
    </row>
    <row r="289" spans="2:57" ht="14.4" thickBot="1" x14ac:dyDescent="0.3">
      <c r="B289" s="4"/>
      <c r="C289" s="131"/>
      <c r="D289" s="132"/>
      <c r="E289" s="235"/>
      <c r="F289" s="250"/>
      <c r="G289" s="250"/>
      <c r="H289" s="236"/>
      <c r="I289" s="130"/>
      <c r="J289" s="235"/>
      <c r="K289" s="236"/>
      <c r="L289" s="130"/>
      <c r="M289" s="235"/>
      <c r="N289" s="236"/>
      <c r="O289" s="129"/>
      <c r="P289" s="246">
        <v>0</v>
      </c>
      <c r="Q289" s="247"/>
      <c r="R289" s="129"/>
      <c r="S289" s="243"/>
      <c r="T289" s="244"/>
      <c r="U289" s="244"/>
      <c r="V289" s="244"/>
      <c r="W289" s="245"/>
      <c r="X289" s="7"/>
      <c r="AX289" s="101"/>
      <c r="AY289" s="101"/>
      <c r="AZ289" s="102">
        <f t="shared" si="27"/>
        <v>0</v>
      </c>
      <c r="BA289" s="101">
        <f t="shared" si="28"/>
        <v>0</v>
      </c>
      <c r="BB289" s="103">
        <f t="shared" si="29"/>
        <v>0</v>
      </c>
      <c r="BC289" s="1">
        <f t="shared" si="30"/>
        <v>0</v>
      </c>
      <c r="BD289" s="1">
        <f t="shared" si="31"/>
        <v>0</v>
      </c>
      <c r="BE289" s="1">
        <f t="shared" si="32"/>
        <v>0</v>
      </c>
    </row>
    <row r="290" spans="2:57" ht="14.4" thickBot="1" x14ac:dyDescent="0.3">
      <c r="B290" s="4"/>
      <c r="C290" s="131"/>
      <c r="D290" s="132"/>
      <c r="E290" s="235"/>
      <c r="F290" s="250"/>
      <c r="G290" s="250"/>
      <c r="H290" s="236"/>
      <c r="I290" s="130"/>
      <c r="J290" s="235"/>
      <c r="K290" s="236"/>
      <c r="L290" s="130"/>
      <c r="M290" s="235"/>
      <c r="N290" s="236"/>
      <c r="O290" s="129"/>
      <c r="P290" s="246">
        <v>0</v>
      </c>
      <c r="Q290" s="247"/>
      <c r="R290" s="129"/>
      <c r="S290" s="243"/>
      <c r="T290" s="244"/>
      <c r="U290" s="244"/>
      <c r="V290" s="244"/>
      <c r="W290" s="245"/>
      <c r="X290" s="7"/>
      <c r="AX290" s="101"/>
      <c r="AY290" s="101"/>
      <c r="AZ290" s="102">
        <f t="shared" si="27"/>
        <v>0</v>
      </c>
      <c r="BA290" s="101">
        <f t="shared" si="28"/>
        <v>0</v>
      </c>
      <c r="BB290" s="103">
        <f t="shared" si="29"/>
        <v>0</v>
      </c>
      <c r="BC290" s="1">
        <f t="shared" si="30"/>
        <v>0</v>
      </c>
      <c r="BD290" s="1">
        <f t="shared" si="31"/>
        <v>0</v>
      </c>
      <c r="BE290" s="1">
        <f t="shared" si="32"/>
        <v>0</v>
      </c>
    </row>
    <row r="291" spans="2:57" ht="14.4" thickBot="1" x14ac:dyDescent="0.3">
      <c r="B291" s="4"/>
      <c r="C291" s="131"/>
      <c r="D291" s="132"/>
      <c r="E291" s="235"/>
      <c r="F291" s="250"/>
      <c r="G291" s="250"/>
      <c r="H291" s="236"/>
      <c r="I291" s="130"/>
      <c r="J291" s="235"/>
      <c r="K291" s="236"/>
      <c r="L291" s="130"/>
      <c r="M291" s="235"/>
      <c r="N291" s="236"/>
      <c r="O291" s="129"/>
      <c r="P291" s="246">
        <v>0</v>
      </c>
      <c r="Q291" s="247"/>
      <c r="R291" s="129"/>
      <c r="S291" s="243"/>
      <c r="T291" s="244"/>
      <c r="U291" s="244"/>
      <c r="V291" s="244"/>
      <c r="W291" s="245"/>
      <c r="X291" s="7"/>
      <c r="AX291" s="101"/>
      <c r="AY291" s="101"/>
      <c r="AZ291" s="102">
        <f t="shared" si="27"/>
        <v>0</v>
      </c>
      <c r="BA291" s="101">
        <f t="shared" si="28"/>
        <v>0</v>
      </c>
      <c r="BB291" s="103">
        <f t="shared" si="29"/>
        <v>0</v>
      </c>
      <c r="BC291" s="1">
        <f t="shared" si="30"/>
        <v>0</v>
      </c>
      <c r="BD291" s="1">
        <f t="shared" si="31"/>
        <v>0</v>
      </c>
      <c r="BE291" s="1">
        <f t="shared" si="32"/>
        <v>0</v>
      </c>
    </row>
    <row r="292" spans="2:57" ht="14.4" thickBot="1" x14ac:dyDescent="0.3">
      <c r="B292" s="4"/>
      <c r="C292" s="131"/>
      <c r="D292" s="132"/>
      <c r="E292" s="235"/>
      <c r="F292" s="250"/>
      <c r="G292" s="250"/>
      <c r="H292" s="236"/>
      <c r="I292" s="130"/>
      <c r="J292" s="235"/>
      <c r="K292" s="236"/>
      <c r="L292" s="130"/>
      <c r="M292" s="235"/>
      <c r="N292" s="236"/>
      <c r="O292" s="129"/>
      <c r="P292" s="246">
        <v>0</v>
      </c>
      <c r="Q292" s="247"/>
      <c r="R292" s="129"/>
      <c r="S292" s="243"/>
      <c r="T292" s="244"/>
      <c r="U292" s="244"/>
      <c r="V292" s="244"/>
      <c r="W292" s="245"/>
      <c r="X292" s="7"/>
      <c r="AX292" s="101"/>
      <c r="AY292" s="101"/>
      <c r="AZ292" s="102">
        <f t="shared" si="27"/>
        <v>0</v>
      </c>
      <c r="BA292" s="101">
        <f t="shared" si="28"/>
        <v>0</v>
      </c>
      <c r="BB292" s="103">
        <f t="shared" si="29"/>
        <v>0</v>
      </c>
      <c r="BC292" s="1">
        <f t="shared" si="30"/>
        <v>0</v>
      </c>
      <c r="BD292" s="1">
        <f t="shared" si="31"/>
        <v>0</v>
      </c>
      <c r="BE292" s="1">
        <f t="shared" si="32"/>
        <v>0</v>
      </c>
    </row>
    <row r="293" spans="2:57" ht="14.4" thickBot="1" x14ac:dyDescent="0.3">
      <c r="B293" s="4"/>
      <c r="C293" s="131"/>
      <c r="D293" s="132"/>
      <c r="E293" s="235"/>
      <c r="F293" s="250"/>
      <c r="G293" s="250"/>
      <c r="H293" s="236"/>
      <c r="I293" s="130"/>
      <c r="J293" s="235"/>
      <c r="K293" s="236"/>
      <c r="L293" s="130"/>
      <c r="M293" s="235"/>
      <c r="N293" s="236"/>
      <c r="O293" s="129"/>
      <c r="P293" s="246">
        <v>0</v>
      </c>
      <c r="Q293" s="247"/>
      <c r="R293" s="129"/>
      <c r="S293" s="243"/>
      <c r="T293" s="244"/>
      <c r="U293" s="244"/>
      <c r="V293" s="244"/>
      <c r="W293" s="245"/>
      <c r="X293" s="7"/>
      <c r="AX293" s="101"/>
      <c r="AY293" s="101"/>
      <c r="AZ293" s="102">
        <f t="shared" si="27"/>
        <v>0</v>
      </c>
      <c r="BA293" s="101">
        <f t="shared" si="28"/>
        <v>0</v>
      </c>
      <c r="BB293" s="103">
        <f t="shared" si="29"/>
        <v>0</v>
      </c>
      <c r="BC293" s="1">
        <f t="shared" si="30"/>
        <v>0</v>
      </c>
      <c r="BD293" s="1">
        <f t="shared" si="31"/>
        <v>0</v>
      </c>
      <c r="BE293" s="1">
        <f t="shared" si="32"/>
        <v>0</v>
      </c>
    </row>
    <row r="294" spans="2:57" ht="14.4" thickBot="1" x14ac:dyDescent="0.3">
      <c r="B294" s="4"/>
      <c r="C294" s="131"/>
      <c r="D294" s="132"/>
      <c r="E294" s="235"/>
      <c r="F294" s="250"/>
      <c r="G294" s="250"/>
      <c r="H294" s="236"/>
      <c r="I294" s="130"/>
      <c r="J294" s="235"/>
      <c r="K294" s="236"/>
      <c r="L294" s="130"/>
      <c r="M294" s="235"/>
      <c r="N294" s="236"/>
      <c r="O294" s="129"/>
      <c r="P294" s="246">
        <v>0</v>
      </c>
      <c r="Q294" s="247"/>
      <c r="R294" s="129"/>
      <c r="S294" s="243"/>
      <c r="T294" s="244"/>
      <c r="U294" s="244"/>
      <c r="V294" s="244"/>
      <c r="W294" s="245"/>
      <c r="X294" s="7"/>
      <c r="AX294" s="101"/>
      <c r="AY294" s="101"/>
      <c r="AZ294" s="102">
        <f t="shared" si="27"/>
        <v>0</v>
      </c>
      <c r="BA294" s="101">
        <f t="shared" si="28"/>
        <v>0</v>
      </c>
      <c r="BB294" s="103">
        <f t="shared" si="29"/>
        <v>0</v>
      </c>
      <c r="BC294" s="1">
        <f t="shared" si="30"/>
        <v>0</v>
      </c>
      <c r="BD294" s="1">
        <f t="shared" si="31"/>
        <v>0</v>
      </c>
      <c r="BE294" s="1">
        <f t="shared" si="32"/>
        <v>0</v>
      </c>
    </row>
    <row r="295" spans="2:57" ht="14.4" thickBot="1" x14ac:dyDescent="0.3">
      <c r="B295" s="4"/>
      <c r="C295" s="131"/>
      <c r="D295" s="132"/>
      <c r="E295" s="235"/>
      <c r="F295" s="250"/>
      <c r="G295" s="250"/>
      <c r="H295" s="236"/>
      <c r="I295" s="130"/>
      <c r="J295" s="235"/>
      <c r="K295" s="236"/>
      <c r="L295" s="130"/>
      <c r="M295" s="235"/>
      <c r="N295" s="236"/>
      <c r="O295" s="129"/>
      <c r="P295" s="246">
        <v>0</v>
      </c>
      <c r="Q295" s="247"/>
      <c r="R295" s="129"/>
      <c r="S295" s="243"/>
      <c r="T295" s="244"/>
      <c r="U295" s="244"/>
      <c r="V295" s="244"/>
      <c r="W295" s="245"/>
      <c r="X295" s="7"/>
      <c r="AX295" s="101"/>
      <c r="AY295" s="101"/>
      <c r="AZ295" s="102">
        <f t="shared" si="27"/>
        <v>0</v>
      </c>
      <c r="BA295" s="101">
        <f t="shared" si="28"/>
        <v>0</v>
      </c>
      <c r="BB295" s="103">
        <f t="shared" si="29"/>
        <v>0</v>
      </c>
      <c r="BC295" s="1">
        <f t="shared" si="30"/>
        <v>0</v>
      </c>
      <c r="BD295" s="1">
        <f t="shared" si="31"/>
        <v>0</v>
      </c>
      <c r="BE295" s="1">
        <f t="shared" si="32"/>
        <v>0</v>
      </c>
    </row>
    <row r="296" spans="2:57" ht="14.4" thickBot="1" x14ac:dyDescent="0.3">
      <c r="B296" s="4"/>
      <c r="C296" s="131"/>
      <c r="D296" s="132"/>
      <c r="E296" s="235"/>
      <c r="F296" s="250"/>
      <c r="G296" s="250"/>
      <c r="H296" s="236"/>
      <c r="I296" s="130"/>
      <c r="J296" s="235"/>
      <c r="K296" s="236"/>
      <c r="L296" s="130"/>
      <c r="M296" s="235"/>
      <c r="N296" s="236"/>
      <c r="O296" s="129"/>
      <c r="P296" s="246">
        <v>0</v>
      </c>
      <c r="Q296" s="247"/>
      <c r="R296" s="129"/>
      <c r="S296" s="243"/>
      <c r="T296" s="244"/>
      <c r="U296" s="244"/>
      <c r="V296" s="244"/>
      <c r="W296" s="245"/>
      <c r="X296" s="7"/>
      <c r="AX296" s="101"/>
      <c r="AY296" s="101"/>
      <c r="AZ296" s="102">
        <f t="shared" si="27"/>
        <v>0</v>
      </c>
      <c r="BA296" s="101">
        <f t="shared" si="28"/>
        <v>0</v>
      </c>
      <c r="BB296" s="103">
        <f t="shared" si="29"/>
        <v>0</v>
      </c>
      <c r="BC296" s="1">
        <f t="shared" si="30"/>
        <v>0</v>
      </c>
      <c r="BD296" s="1">
        <f t="shared" si="31"/>
        <v>0</v>
      </c>
      <c r="BE296" s="1">
        <f t="shared" si="32"/>
        <v>0</v>
      </c>
    </row>
    <row r="297" spans="2:57" ht="14.4" thickBot="1" x14ac:dyDescent="0.3">
      <c r="B297" s="4"/>
      <c r="C297" s="131"/>
      <c r="D297" s="132"/>
      <c r="E297" s="235"/>
      <c r="F297" s="250"/>
      <c r="G297" s="250"/>
      <c r="H297" s="236"/>
      <c r="I297" s="130"/>
      <c r="J297" s="235"/>
      <c r="K297" s="236"/>
      <c r="L297" s="130"/>
      <c r="M297" s="235"/>
      <c r="N297" s="236"/>
      <c r="O297" s="129"/>
      <c r="P297" s="246">
        <v>0</v>
      </c>
      <c r="Q297" s="247"/>
      <c r="R297" s="129"/>
      <c r="S297" s="243"/>
      <c r="T297" s="244"/>
      <c r="U297" s="244"/>
      <c r="V297" s="244"/>
      <c r="W297" s="245"/>
      <c r="X297" s="7"/>
      <c r="AX297" s="101"/>
      <c r="AY297" s="101"/>
      <c r="AZ297" s="102">
        <f t="shared" si="27"/>
        <v>0</v>
      </c>
      <c r="BA297" s="101">
        <f t="shared" si="28"/>
        <v>0</v>
      </c>
      <c r="BB297" s="103">
        <f t="shared" si="29"/>
        <v>0</v>
      </c>
      <c r="BC297" s="1">
        <f t="shared" si="30"/>
        <v>0</v>
      </c>
      <c r="BD297" s="1">
        <f t="shared" si="31"/>
        <v>0</v>
      </c>
      <c r="BE297" s="1">
        <f t="shared" si="32"/>
        <v>0</v>
      </c>
    </row>
    <row r="298" spans="2:57" ht="14.4" thickBot="1" x14ac:dyDescent="0.3">
      <c r="B298" s="4"/>
      <c r="C298" s="131"/>
      <c r="D298" s="132"/>
      <c r="E298" s="235"/>
      <c r="F298" s="250"/>
      <c r="G298" s="250"/>
      <c r="H298" s="236"/>
      <c r="I298" s="130"/>
      <c r="J298" s="235"/>
      <c r="K298" s="236"/>
      <c r="L298" s="130"/>
      <c r="M298" s="235"/>
      <c r="N298" s="236"/>
      <c r="O298" s="129"/>
      <c r="P298" s="246">
        <v>0</v>
      </c>
      <c r="Q298" s="247"/>
      <c r="R298" s="129"/>
      <c r="S298" s="243"/>
      <c r="T298" s="244"/>
      <c r="U298" s="244"/>
      <c r="V298" s="244"/>
      <c r="W298" s="245"/>
      <c r="X298" s="7"/>
      <c r="AX298" s="101"/>
      <c r="AY298" s="101"/>
      <c r="AZ298" s="102">
        <f t="shared" si="27"/>
        <v>0</v>
      </c>
      <c r="BA298" s="101">
        <f t="shared" si="28"/>
        <v>0</v>
      </c>
      <c r="BB298" s="103">
        <f t="shared" si="29"/>
        <v>0</v>
      </c>
      <c r="BC298" s="1">
        <f t="shared" si="30"/>
        <v>0</v>
      </c>
      <c r="BD298" s="1">
        <f t="shared" si="31"/>
        <v>0</v>
      </c>
      <c r="BE298" s="1">
        <f t="shared" si="32"/>
        <v>0</v>
      </c>
    </row>
    <row r="299" spans="2:57" ht="14.4" thickBot="1" x14ac:dyDescent="0.3">
      <c r="B299" s="4"/>
      <c r="C299" s="131"/>
      <c r="D299" s="132"/>
      <c r="E299" s="235"/>
      <c r="F299" s="250"/>
      <c r="G299" s="250"/>
      <c r="H299" s="236"/>
      <c r="I299" s="130"/>
      <c r="J299" s="235"/>
      <c r="K299" s="236"/>
      <c r="L299" s="130"/>
      <c r="M299" s="235"/>
      <c r="N299" s="236"/>
      <c r="O299" s="129"/>
      <c r="P299" s="246">
        <v>0</v>
      </c>
      <c r="Q299" s="247"/>
      <c r="R299" s="129"/>
      <c r="S299" s="243"/>
      <c r="T299" s="244"/>
      <c r="U299" s="244"/>
      <c r="V299" s="244"/>
      <c r="W299" s="245"/>
      <c r="X299" s="7"/>
      <c r="AX299" s="101"/>
      <c r="AY299" s="101"/>
      <c r="AZ299" s="102">
        <f t="shared" si="27"/>
        <v>0</v>
      </c>
      <c r="BA299" s="101">
        <f t="shared" si="28"/>
        <v>0</v>
      </c>
      <c r="BB299" s="103">
        <f t="shared" si="29"/>
        <v>0</v>
      </c>
      <c r="BC299" s="1">
        <f t="shared" si="30"/>
        <v>0</v>
      </c>
      <c r="BD299" s="1">
        <f t="shared" si="31"/>
        <v>0</v>
      </c>
      <c r="BE299" s="1">
        <f t="shared" si="32"/>
        <v>0</v>
      </c>
    </row>
    <row r="300" spans="2:57" ht="14.4" thickBot="1" x14ac:dyDescent="0.3">
      <c r="B300" s="4"/>
      <c r="C300" s="131"/>
      <c r="D300" s="132"/>
      <c r="E300" s="235"/>
      <c r="F300" s="250"/>
      <c r="G300" s="250"/>
      <c r="H300" s="236"/>
      <c r="I300" s="130"/>
      <c r="J300" s="235"/>
      <c r="K300" s="236"/>
      <c r="L300" s="130"/>
      <c r="M300" s="235"/>
      <c r="N300" s="236"/>
      <c r="O300" s="129"/>
      <c r="P300" s="246">
        <v>0</v>
      </c>
      <c r="Q300" s="247"/>
      <c r="R300" s="129"/>
      <c r="S300" s="243"/>
      <c r="T300" s="244"/>
      <c r="U300" s="244"/>
      <c r="V300" s="244"/>
      <c r="W300" s="245"/>
      <c r="X300" s="7"/>
      <c r="AX300" s="101"/>
      <c r="AY300" s="101"/>
      <c r="AZ300" s="102">
        <f t="shared" si="27"/>
        <v>0</v>
      </c>
      <c r="BA300" s="101">
        <f t="shared" si="28"/>
        <v>0</v>
      </c>
      <c r="BB300" s="103">
        <f t="shared" si="29"/>
        <v>0</v>
      </c>
      <c r="BC300" s="1">
        <f t="shared" si="30"/>
        <v>0</v>
      </c>
      <c r="BD300" s="1">
        <f t="shared" si="31"/>
        <v>0</v>
      </c>
      <c r="BE300" s="1">
        <f t="shared" si="32"/>
        <v>0</v>
      </c>
    </row>
    <row r="301" spans="2:57" ht="14.4" thickBot="1" x14ac:dyDescent="0.3">
      <c r="B301" s="4"/>
      <c r="C301" s="131"/>
      <c r="D301" s="132"/>
      <c r="E301" s="235"/>
      <c r="F301" s="250"/>
      <c r="G301" s="250"/>
      <c r="H301" s="236"/>
      <c r="I301" s="130"/>
      <c r="J301" s="235"/>
      <c r="K301" s="236"/>
      <c r="L301" s="130"/>
      <c r="M301" s="235"/>
      <c r="N301" s="236"/>
      <c r="O301" s="129"/>
      <c r="P301" s="246">
        <v>0</v>
      </c>
      <c r="Q301" s="247"/>
      <c r="R301" s="129"/>
      <c r="S301" s="243"/>
      <c r="T301" s="244"/>
      <c r="U301" s="244"/>
      <c r="V301" s="244"/>
      <c r="W301" s="245"/>
      <c r="X301" s="7"/>
      <c r="AX301" s="101"/>
      <c r="AY301" s="101"/>
      <c r="AZ301" s="102">
        <f t="shared" si="27"/>
        <v>0</v>
      </c>
      <c r="BA301" s="101">
        <f t="shared" si="28"/>
        <v>0</v>
      </c>
      <c r="BB301" s="103">
        <f t="shared" si="29"/>
        <v>0</v>
      </c>
      <c r="BC301" s="1">
        <f t="shared" si="30"/>
        <v>0</v>
      </c>
      <c r="BD301" s="1">
        <f t="shared" si="31"/>
        <v>0</v>
      </c>
      <c r="BE301" s="1">
        <f t="shared" si="32"/>
        <v>0</v>
      </c>
    </row>
    <row r="302" spans="2:57" ht="14.4" thickBot="1" x14ac:dyDescent="0.3">
      <c r="B302" s="4"/>
      <c r="C302" s="131"/>
      <c r="D302" s="132"/>
      <c r="E302" s="235"/>
      <c r="F302" s="250"/>
      <c r="G302" s="250"/>
      <c r="H302" s="236"/>
      <c r="I302" s="130"/>
      <c r="J302" s="235"/>
      <c r="K302" s="236"/>
      <c r="L302" s="130"/>
      <c r="M302" s="235"/>
      <c r="N302" s="236"/>
      <c r="O302" s="129"/>
      <c r="P302" s="246">
        <v>0</v>
      </c>
      <c r="Q302" s="247"/>
      <c r="R302" s="129"/>
      <c r="S302" s="243"/>
      <c r="T302" s="244"/>
      <c r="U302" s="244"/>
      <c r="V302" s="244"/>
      <c r="W302" s="245"/>
      <c r="X302" s="7"/>
      <c r="AX302" s="101"/>
      <c r="AY302" s="101"/>
      <c r="AZ302" s="102">
        <f t="shared" si="27"/>
        <v>0</v>
      </c>
      <c r="BA302" s="101">
        <f t="shared" si="28"/>
        <v>0</v>
      </c>
      <c r="BB302" s="103">
        <f t="shared" si="29"/>
        <v>0</v>
      </c>
      <c r="BC302" s="1">
        <f t="shared" si="30"/>
        <v>0</v>
      </c>
      <c r="BD302" s="1">
        <f t="shared" si="31"/>
        <v>0</v>
      </c>
      <c r="BE302" s="1">
        <f t="shared" si="32"/>
        <v>0</v>
      </c>
    </row>
    <row r="303" spans="2:57" ht="14.4" thickBot="1" x14ac:dyDescent="0.3">
      <c r="B303" s="4"/>
      <c r="C303" s="131"/>
      <c r="D303" s="132"/>
      <c r="E303" s="235"/>
      <c r="F303" s="250"/>
      <c r="G303" s="250"/>
      <c r="H303" s="236"/>
      <c r="I303" s="130"/>
      <c r="J303" s="235"/>
      <c r="K303" s="236"/>
      <c r="L303" s="130"/>
      <c r="M303" s="235"/>
      <c r="N303" s="236"/>
      <c r="O303" s="129"/>
      <c r="P303" s="246">
        <v>0</v>
      </c>
      <c r="Q303" s="247"/>
      <c r="R303" s="129"/>
      <c r="S303" s="243"/>
      <c r="T303" s="244"/>
      <c r="U303" s="244"/>
      <c r="V303" s="244"/>
      <c r="W303" s="245"/>
      <c r="X303" s="7"/>
      <c r="AX303" s="101"/>
      <c r="AY303" s="101"/>
      <c r="AZ303" s="102">
        <f t="shared" si="27"/>
        <v>0</v>
      </c>
      <c r="BA303" s="101">
        <f t="shared" si="28"/>
        <v>0</v>
      </c>
      <c r="BB303" s="103">
        <f t="shared" si="29"/>
        <v>0</v>
      </c>
      <c r="BC303" s="1">
        <f t="shared" si="30"/>
        <v>0</v>
      </c>
      <c r="BD303" s="1">
        <f t="shared" si="31"/>
        <v>0</v>
      </c>
      <c r="BE303" s="1">
        <f t="shared" si="32"/>
        <v>0</v>
      </c>
    </row>
    <row r="304" spans="2:57" ht="14.4" thickBot="1" x14ac:dyDescent="0.3">
      <c r="B304" s="4"/>
      <c r="C304" s="131"/>
      <c r="D304" s="132"/>
      <c r="E304" s="235"/>
      <c r="F304" s="250"/>
      <c r="G304" s="250"/>
      <c r="H304" s="236"/>
      <c r="I304" s="130"/>
      <c r="J304" s="235"/>
      <c r="K304" s="236"/>
      <c r="L304" s="130"/>
      <c r="M304" s="235"/>
      <c r="N304" s="236"/>
      <c r="O304" s="129"/>
      <c r="P304" s="246">
        <v>0</v>
      </c>
      <c r="Q304" s="247"/>
      <c r="R304" s="129"/>
      <c r="S304" s="243"/>
      <c r="T304" s="244"/>
      <c r="U304" s="244"/>
      <c r="V304" s="244"/>
      <c r="W304" s="245"/>
      <c r="X304" s="7"/>
      <c r="AX304" s="101"/>
      <c r="AY304" s="101"/>
      <c r="AZ304" s="102">
        <f t="shared" si="27"/>
        <v>0</v>
      </c>
      <c r="BA304" s="101">
        <f t="shared" si="28"/>
        <v>0</v>
      </c>
      <c r="BB304" s="103">
        <f t="shared" si="29"/>
        <v>0</v>
      </c>
      <c r="BC304" s="1">
        <f t="shared" si="30"/>
        <v>0</v>
      </c>
      <c r="BD304" s="1">
        <f t="shared" si="31"/>
        <v>0</v>
      </c>
      <c r="BE304" s="1">
        <f t="shared" si="32"/>
        <v>0</v>
      </c>
    </row>
    <row r="305" spans="2:57" ht="14.4" thickBot="1" x14ac:dyDescent="0.3">
      <c r="B305" s="4"/>
      <c r="C305" s="131"/>
      <c r="D305" s="132"/>
      <c r="E305" s="235"/>
      <c r="F305" s="250"/>
      <c r="G305" s="250"/>
      <c r="H305" s="236"/>
      <c r="I305" s="130"/>
      <c r="J305" s="235"/>
      <c r="K305" s="236"/>
      <c r="L305" s="130"/>
      <c r="M305" s="235"/>
      <c r="N305" s="236"/>
      <c r="O305" s="129"/>
      <c r="P305" s="246">
        <v>0</v>
      </c>
      <c r="Q305" s="247"/>
      <c r="R305" s="129"/>
      <c r="S305" s="243"/>
      <c r="T305" s="244"/>
      <c r="U305" s="244"/>
      <c r="V305" s="244"/>
      <c r="W305" s="245"/>
      <c r="X305" s="7"/>
      <c r="AX305" s="101"/>
      <c r="AY305" s="101"/>
      <c r="AZ305" s="102">
        <f t="shared" si="27"/>
        <v>0</v>
      </c>
      <c r="BA305" s="101">
        <f t="shared" si="28"/>
        <v>0</v>
      </c>
      <c r="BB305" s="103">
        <f t="shared" si="29"/>
        <v>0</v>
      </c>
      <c r="BC305" s="1">
        <f t="shared" si="30"/>
        <v>0</v>
      </c>
      <c r="BD305" s="1">
        <f t="shared" si="31"/>
        <v>0</v>
      </c>
      <c r="BE305" s="1">
        <f t="shared" si="32"/>
        <v>0</v>
      </c>
    </row>
    <row r="306" spans="2:57" ht="14.4" thickBot="1" x14ac:dyDescent="0.3">
      <c r="B306" s="4"/>
      <c r="C306" s="131"/>
      <c r="D306" s="132"/>
      <c r="E306" s="235"/>
      <c r="F306" s="250"/>
      <c r="G306" s="250"/>
      <c r="H306" s="236"/>
      <c r="I306" s="130"/>
      <c r="J306" s="235"/>
      <c r="K306" s="236"/>
      <c r="L306" s="130"/>
      <c r="M306" s="235"/>
      <c r="N306" s="236"/>
      <c r="O306" s="129"/>
      <c r="P306" s="246">
        <v>0</v>
      </c>
      <c r="Q306" s="247"/>
      <c r="R306" s="129"/>
      <c r="S306" s="243"/>
      <c r="T306" s="244"/>
      <c r="U306" s="244"/>
      <c r="V306" s="244"/>
      <c r="W306" s="245"/>
      <c r="X306" s="7"/>
      <c r="AX306" s="101"/>
      <c r="AY306" s="101"/>
      <c r="AZ306" s="102">
        <f t="shared" si="27"/>
        <v>0</v>
      </c>
      <c r="BA306" s="101">
        <f t="shared" si="28"/>
        <v>0</v>
      </c>
      <c r="BB306" s="103">
        <f t="shared" si="29"/>
        <v>0</v>
      </c>
      <c r="BC306" s="1">
        <f t="shared" si="30"/>
        <v>0</v>
      </c>
      <c r="BD306" s="1">
        <f t="shared" si="31"/>
        <v>0</v>
      </c>
      <c r="BE306" s="1">
        <f t="shared" si="32"/>
        <v>0</v>
      </c>
    </row>
    <row r="307" spans="2:57" ht="14.4" thickBot="1" x14ac:dyDescent="0.3">
      <c r="B307" s="4"/>
      <c r="C307" s="131"/>
      <c r="D307" s="132"/>
      <c r="E307" s="235"/>
      <c r="F307" s="250"/>
      <c r="G307" s="250"/>
      <c r="H307" s="236"/>
      <c r="I307" s="130"/>
      <c r="J307" s="235"/>
      <c r="K307" s="236"/>
      <c r="L307" s="130"/>
      <c r="M307" s="235"/>
      <c r="N307" s="236"/>
      <c r="O307" s="129"/>
      <c r="P307" s="246">
        <v>0</v>
      </c>
      <c r="Q307" s="247"/>
      <c r="R307" s="129"/>
      <c r="S307" s="243"/>
      <c r="T307" s="244"/>
      <c r="U307" s="244"/>
      <c r="V307" s="244"/>
      <c r="W307" s="245"/>
      <c r="X307" s="7"/>
      <c r="AX307" s="101"/>
      <c r="AY307" s="101"/>
      <c r="AZ307" s="102">
        <f t="shared" si="27"/>
        <v>0</v>
      </c>
      <c r="BA307" s="101">
        <f t="shared" si="28"/>
        <v>0</v>
      </c>
      <c r="BB307" s="103">
        <f t="shared" si="29"/>
        <v>0</v>
      </c>
      <c r="BC307" s="1">
        <f t="shared" si="30"/>
        <v>0</v>
      </c>
      <c r="BD307" s="1">
        <f t="shared" si="31"/>
        <v>0</v>
      </c>
      <c r="BE307" s="1">
        <f t="shared" si="32"/>
        <v>0</v>
      </c>
    </row>
    <row r="308" spans="2:57" ht="14.4" thickBot="1" x14ac:dyDescent="0.3">
      <c r="B308" s="4"/>
      <c r="C308" s="131"/>
      <c r="D308" s="132"/>
      <c r="E308" s="235"/>
      <c r="F308" s="250"/>
      <c r="G308" s="250"/>
      <c r="H308" s="236"/>
      <c r="I308" s="130"/>
      <c r="J308" s="235"/>
      <c r="K308" s="236"/>
      <c r="L308" s="130"/>
      <c r="M308" s="235"/>
      <c r="N308" s="236"/>
      <c r="O308" s="129"/>
      <c r="P308" s="246">
        <v>0</v>
      </c>
      <c r="Q308" s="247"/>
      <c r="R308" s="129"/>
      <c r="S308" s="243"/>
      <c r="T308" s="244"/>
      <c r="U308" s="244"/>
      <c r="V308" s="244"/>
      <c r="W308" s="245"/>
      <c r="X308" s="7"/>
      <c r="AX308" s="101"/>
      <c r="AY308" s="101"/>
      <c r="AZ308" s="102">
        <f t="shared" si="27"/>
        <v>0</v>
      </c>
      <c r="BA308" s="101">
        <f t="shared" si="28"/>
        <v>0</v>
      </c>
      <c r="BB308" s="103">
        <f t="shared" si="29"/>
        <v>0</v>
      </c>
      <c r="BC308" s="1">
        <f t="shared" si="30"/>
        <v>0</v>
      </c>
      <c r="BD308" s="1">
        <f t="shared" si="31"/>
        <v>0</v>
      </c>
      <c r="BE308" s="1">
        <f t="shared" si="32"/>
        <v>0</v>
      </c>
    </row>
    <row r="309" spans="2:57" ht="14.4" thickBot="1" x14ac:dyDescent="0.3">
      <c r="B309" s="4"/>
      <c r="C309" s="131"/>
      <c r="D309" s="132"/>
      <c r="E309" s="235"/>
      <c r="F309" s="250"/>
      <c r="G309" s="250"/>
      <c r="H309" s="236"/>
      <c r="I309" s="130"/>
      <c r="J309" s="235"/>
      <c r="K309" s="236"/>
      <c r="L309" s="130"/>
      <c r="M309" s="235"/>
      <c r="N309" s="236"/>
      <c r="O309" s="129"/>
      <c r="P309" s="246">
        <v>0</v>
      </c>
      <c r="Q309" s="247"/>
      <c r="R309" s="129"/>
      <c r="S309" s="243"/>
      <c r="T309" s="244"/>
      <c r="U309" s="244"/>
      <c r="V309" s="244"/>
      <c r="W309" s="245"/>
      <c r="X309" s="7"/>
      <c r="AX309" s="101"/>
      <c r="AY309" s="101"/>
      <c r="AZ309" s="102">
        <f t="shared" si="27"/>
        <v>0</v>
      </c>
      <c r="BA309" s="101">
        <f t="shared" si="28"/>
        <v>0</v>
      </c>
      <c r="BB309" s="103">
        <f t="shared" si="29"/>
        <v>0</v>
      </c>
      <c r="BC309" s="1">
        <f t="shared" si="30"/>
        <v>0</v>
      </c>
      <c r="BD309" s="1">
        <f t="shared" si="31"/>
        <v>0</v>
      </c>
      <c r="BE309" s="1">
        <f t="shared" si="32"/>
        <v>0</v>
      </c>
    </row>
    <row r="310" spans="2:57" ht="14.4" thickBot="1" x14ac:dyDescent="0.3">
      <c r="B310" s="4"/>
      <c r="C310" s="131"/>
      <c r="D310" s="132"/>
      <c r="E310" s="235"/>
      <c r="F310" s="250"/>
      <c r="G310" s="250"/>
      <c r="H310" s="236"/>
      <c r="I310" s="130"/>
      <c r="J310" s="235"/>
      <c r="K310" s="236"/>
      <c r="L310" s="130"/>
      <c r="M310" s="235"/>
      <c r="N310" s="236"/>
      <c r="O310" s="129"/>
      <c r="P310" s="246">
        <v>0</v>
      </c>
      <c r="Q310" s="247"/>
      <c r="R310" s="129"/>
      <c r="S310" s="243"/>
      <c r="T310" s="244"/>
      <c r="U310" s="244"/>
      <c r="V310" s="244"/>
      <c r="W310" s="245"/>
      <c r="X310" s="7"/>
      <c r="AX310" s="101"/>
      <c r="AY310" s="101"/>
      <c r="AZ310" s="102">
        <f t="shared" si="27"/>
        <v>0</v>
      </c>
      <c r="BA310" s="101">
        <f t="shared" si="28"/>
        <v>0</v>
      </c>
      <c r="BB310" s="103">
        <f t="shared" si="29"/>
        <v>0</v>
      </c>
      <c r="BC310" s="1">
        <f t="shared" si="30"/>
        <v>0</v>
      </c>
      <c r="BD310" s="1">
        <f t="shared" si="31"/>
        <v>0</v>
      </c>
      <c r="BE310" s="1">
        <f t="shared" si="32"/>
        <v>0</v>
      </c>
    </row>
    <row r="311" spans="2:57" ht="14.4" thickBot="1" x14ac:dyDescent="0.3">
      <c r="B311" s="4"/>
      <c r="C311" s="131"/>
      <c r="D311" s="132"/>
      <c r="E311" s="235"/>
      <c r="F311" s="250"/>
      <c r="G311" s="250"/>
      <c r="H311" s="236"/>
      <c r="I311" s="130"/>
      <c r="J311" s="235"/>
      <c r="K311" s="236"/>
      <c r="L311" s="130"/>
      <c r="M311" s="235"/>
      <c r="N311" s="236"/>
      <c r="O311" s="129"/>
      <c r="P311" s="246">
        <v>0</v>
      </c>
      <c r="Q311" s="247"/>
      <c r="R311" s="129"/>
      <c r="S311" s="243"/>
      <c r="T311" s="244"/>
      <c r="U311" s="244"/>
      <c r="V311" s="244"/>
      <c r="W311" s="245"/>
      <c r="X311" s="7"/>
      <c r="AX311" s="101"/>
      <c r="AY311" s="101"/>
      <c r="AZ311" s="102">
        <f t="shared" si="27"/>
        <v>0</v>
      </c>
      <c r="BA311" s="101">
        <f t="shared" si="28"/>
        <v>0</v>
      </c>
      <c r="BB311" s="103">
        <f t="shared" si="29"/>
        <v>0</v>
      </c>
      <c r="BC311" s="1">
        <f t="shared" si="30"/>
        <v>0</v>
      </c>
      <c r="BD311" s="1">
        <f t="shared" si="31"/>
        <v>0</v>
      </c>
      <c r="BE311" s="1">
        <f t="shared" si="32"/>
        <v>0</v>
      </c>
    </row>
    <row r="312" spans="2:57" ht="14.4" thickBot="1" x14ac:dyDescent="0.3">
      <c r="B312" s="4"/>
      <c r="C312" s="131"/>
      <c r="D312" s="132"/>
      <c r="E312" s="235"/>
      <c r="F312" s="250"/>
      <c r="G312" s="250"/>
      <c r="H312" s="236"/>
      <c r="I312" s="130"/>
      <c r="J312" s="235"/>
      <c r="K312" s="236"/>
      <c r="L312" s="130"/>
      <c r="M312" s="235"/>
      <c r="N312" s="236"/>
      <c r="O312" s="129"/>
      <c r="P312" s="246">
        <v>0</v>
      </c>
      <c r="Q312" s="247"/>
      <c r="R312" s="129"/>
      <c r="S312" s="243"/>
      <c r="T312" s="244"/>
      <c r="U312" s="244"/>
      <c r="V312" s="244"/>
      <c r="W312" s="245"/>
      <c r="X312" s="7"/>
      <c r="AX312" s="101"/>
      <c r="AY312" s="101"/>
      <c r="AZ312" s="102">
        <f t="shared" si="27"/>
        <v>0</v>
      </c>
      <c r="BA312" s="101">
        <f t="shared" si="28"/>
        <v>0</v>
      </c>
      <c r="BB312" s="103">
        <f t="shared" si="29"/>
        <v>0</v>
      </c>
      <c r="BC312" s="1">
        <f t="shared" si="30"/>
        <v>0</v>
      </c>
      <c r="BD312" s="1">
        <f t="shared" si="31"/>
        <v>0</v>
      </c>
      <c r="BE312" s="1">
        <f t="shared" si="32"/>
        <v>0</v>
      </c>
    </row>
    <row r="313" spans="2:57" ht="14.4" thickBot="1" x14ac:dyDescent="0.3">
      <c r="B313" s="4"/>
      <c r="C313" s="131"/>
      <c r="D313" s="132"/>
      <c r="E313" s="235"/>
      <c r="F313" s="250"/>
      <c r="G313" s="250"/>
      <c r="H313" s="236"/>
      <c r="I313" s="130"/>
      <c r="J313" s="235"/>
      <c r="K313" s="236"/>
      <c r="L313" s="130"/>
      <c r="M313" s="235"/>
      <c r="N313" s="236"/>
      <c r="O313" s="129"/>
      <c r="P313" s="246">
        <v>0</v>
      </c>
      <c r="Q313" s="247"/>
      <c r="R313" s="129"/>
      <c r="S313" s="243"/>
      <c r="T313" s="244"/>
      <c r="U313" s="244"/>
      <c r="V313" s="244"/>
      <c r="W313" s="245"/>
      <c r="X313" s="7"/>
      <c r="AX313" s="101"/>
      <c r="AY313" s="101"/>
      <c r="AZ313" s="102">
        <f t="shared" si="27"/>
        <v>0</v>
      </c>
      <c r="BA313" s="101">
        <f t="shared" si="28"/>
        <v>0</v>
      </c>
      <c r="BB313" s="103">
        <f t="shared" si="29"/>
        <v>0</v>
      </c>
      <c r="BC313" s="1">
        <f t="shared" si="30"/>
        <v>0</v>
      </c>
      <c r="BD313" s="1">
        <f t="shared" si="31"/>
        <v>0</v>
      </c>
      <c r="BE313" s="1">
        <f t="shared" si="32"/>
        <v>0</v>
      </c>
    </row>
    <row r="314" spans="2:57" ht="14.4" thickBot="1" x14ac:dyDescent="0.3">
      <c r="B314" s="4"/>
      <c r="C314" s="131"/>
      <c r="D314" s="132"/>
      <c r="E314" s="235"/>
      <c r="F314" s="250"/>
      <c r="G314" s="250"/>
      <c r="H314" s="236"/>
      <c r="I314" s="130"/>
      <c r="J314" s="235"/>
      <c r="K314" s="236"/>
      <c r="L314" s="130"/>
      <c r="M314" s="235"/>
      <c r="N314" s="236"/>
      <c r="O314" s="129"/>
      <c r="P314" s="246">
        <v>0</v>
      </c>
      <c r="Q314" s="247"/>
      <c r="R314" s="129"/>
      <c r="S314" s="243"/>
      <c r="T314" s="244"/>
      <c r="U314" s="244"/>
      <c r="V314" s="244"/>
      <c r="W314" s="245"/>
      <c r="X314" s="7"/>
      <c r="AX314" s="101"/>
      <c r="AY314" s="101"/>
      <c r="AZ314" s="102">
        <f t="shared" si="27"/>
        <v>0</v>
      </c>
      <c r="BA314" s="101">
        <f t="shared" si="28"/>
        <v>0</v>
      </c>
      <c r="BB314" s="103">
        <f t="shared" si="29"/>
        <v>0</v>
      </c>
      <c r="BC314" s="1">
        <f t="shared" si="30"/>
        <v>0</v>
      </c>
      <c r="BD314" s="1">
        <f t="shared" si="31"/>
        <v>0</v>
      </c>
      <c r="BE314" s="1">
        <f t="shared" si="32"/>
        <v>0</v>
      </c>
    </row>
    <row r="315" spans="2:57" ht="14.4" thickBot="1" x14ac:dyDescent="0.3">
      <c r="B315" s="4"/>
      <c r="C315" s="131"/>
      <c r="D315" s="132"/>
      <c r="E315" s="235"/>
      <c r="F315" s="250"/>
      <c r="G315" s="250"/>
      <c r="H315" s="236"/>
      <c r="I315" s="130"/>
      <c r="J315" s="235"/>
      <c r="K315" s="236"/>
      <c r="L315" s="130"/>
      <c r="M315" s="235"/>
      <c r="N315" s="236"/>
      <c r="O315" s="129"/>
      <c r="P315" s="246">
        <v>0</v>
      </c>
      <c r="Q315" s="247"/>
      <c r="R315" s="129"/>
      <c r="S315" s="243"/>
      <c r="T315" s="244"/>
      <c r="U315" s="244"/>
      <c r="V315" s="244"/>
      <c r="W315" s="245"/>
      <c r="X315" s="7"/>
      <c r="AX315" s="101"/>
      <c r="AY315" s="101"/>
      <c r="AZ315" s="102">
        <f t="shared" si="27"/>
        <v>0</v>
      </c>
      <c r="BA315" s="101">
        <f t="shared" si="28"/>
        <v>0</v>
      </c>
      <c r="BB315" s="103">
        <f t="shared" si="29"/>
        <v>0</v>
      </c>
      <c r="BC315" s="1">
        <f t="shared" si="30"/>
        <v>0</v>
      </c>
      <c r="BD315" s="1">
        <f t="shared" si="31"/>
        <v>0</v>
      </c>
      <c r="BE315" s="1">
        <f t="shared" si="32"/>
        <v>0</v>
      </c>
    </row>
    <row r="316" spans="2:57" ht="14.4" thickBot="1" x14ac:dyDescent="0.3">
      <c r="B316" s="4"/>
      <c r="C316" s="131"/>
      <c r="D316" s="132"/>
      <c r="E316" s="235"/>
      <c r="F316" s="250"/>
      <c r="G316" s="250"/>
      <c r="H316" s="236"/>
      <c r="I316" s="130"/>
      <c r="J316" s="235"/>
      <c r="K316" s="236"/>
      <c r="L316" s="130"/>
      <c r="M316" s="235"/>
      <c r="N316" s="236"/>
      <c r="O316" s="129"/>
      <c r="P316" s="246">
        <v>0</v>
      </c>
      <c r="Q316" s="247"/>
      <c r="R316" s="129"/>
      <c r="S316" s="243"/>
      <c r="T316" s="244"/>
      <c r="U316" s="244"/>
      <c r="V316" s="244"/>
      <c r="W316" s="245"/>
      <c r="X316" s="7"/>
      <c r="AX316" s="101"/>
      <c r="AY316" s="101"/>
      <c r="AZ316" s="102">
        <f t="shared" si="27"/>
        <v>0</v>
      </c>
      <c r="BA316" s="101">
        <f t="shared" si="28"/>
        <v>0</v>
      </c>
      <c r="BB316" s="103">
        <f t="shared" si="29"/>
        <v>0</v>
      </c>
      <c r="BC316" s="1">
        <f t="shared" si="30"/>
        <v>0</v>
      </c>
      <c r="BD316" s="1">
        <f t="shared" si="31"/>
        <v>0</v>
      </c>
      <c r="BE316" s="1">
        <f t="shared" si="32"/>
        <v>0</v>
      </c>
    </row>
    <row r="317" spans="2:57" ht="14.4" thickBot="1" x14ac:dyDescent="0.3">
      <c r="B317" s="4"/>
      <c r="C317" s="131"/>
      <c r="D317" s="132"/>
      <c r="E317" s="235"/>
      <c r="F317" s="250"/>
      <c r="G317" s="250"/>
      <c r="H317" s="236"/>
      <c r="I317" s="130"/>
      <c r="J317" s="235"/>
      <c r="K317" s="236"/>
      <c r="L317" s="130"/>
      <c r="M317" s="235"/>
      <c r="N317" s="236"/>
      <c r="O317" s="129"/>
      <c r="P317" s="246">
        <v>0</v>
      </c>
      <c r="Q317" s="247"/>
      <c r="R317" s="129"/>
      <c r="S317" s="243"/>
      <c r="T317" s="244"/>
      <c r="U317" s="244"/>
      <c r="V317" s="244"/>
      <c r="W317" s="245"/>
      <c r="X317" s="7"/>
      <c r="AX317" s="101"/>
      <c r="AY317" s="101"/>
      <c r="AZ317" s="102">
        <f t="shared" si="27"/>
        <v>0</v>
      </c>
      <c r="BA317" s="101">
        <f t="shared" si="28"/>
        <v>0</v>
      </c>
      <c r="BB317" s="103">
        <f t="shared" si="29"/>
        <v>0</v>
      </c>
      <c r="BC317" s="1">
        <f t="shared" si="30"/>
        <v>0</v>
      </c>
      <c r="BD317" s="1">
        <f t="shared" si="31"/>
        <v>0</v>
      </c>
      <c r="BE317" s="1">
        <f t="shared" si="32"/>
        <v>0</v>
      </c>
    </row>
    <row r="318" spans="2:57" ht="14.4" thickBot="1" x14ac:dyDescent="0.3">
      <c r="B318" s="4"/>
      <c r="C318" s="131"/>
      <c r="D318" s="132"/>
      <c r="E318" s="235"/>
      <c r="F318" s="250"/>
      <c r="G318" s="250"/>
      <c r="H318" s="236"/>
      <c r="I318" s="130"/>
      <c r="J318" s="235"/>
      <c r="K318" s="236"/>
      <c r="L318" s="130"/>
      <c r="M318" s="235"/>
      <c r="N318" s="236"/>
      <c r="O318" s="129"/>
      <c r="P318" s="246">
        <v>0</v>
      </c>
      <c r="Q318" s="247"/>
      <c r="R318" s="129"/>
      <c r="S318" s="243"/>
      <c r="T318" s="244"/>
      <c r="U318" s="244"/>
      <c r="V318" s="244"/>
      <c r="W318" s="245"/>
      <c r="X318" s="7"/>
      <c r="AX318" s="101"/>
      <c r="AY318" s="101"/>
      <c r="AZ318" s="102">
        <f t="shared" si="27"/>
        <v>0</v>
      </c>
      <c r="BA318" s="101">
        <f t="shared" si="28"/>
        <v>0</v>
      </c>
      <c r="BB318" s="103">
        <f t="shared" si="29"/>
        <v>0</v>
      </c>
      <c r="BC318" s="1">
        <f t="shared" si="30"/>
        <v>0</v>
      </c>
      <c r="BD318" s="1">
        <f t="shared" si="31"/>
        <v>0</v>
      </c>
      <c r="BE318" s="1">
        <f t="shared" si="32"/>
        <v>0</v>
      </c>
    </row>
    <row r="319" spans="2:57" ht="14.4" thickBot="1" x14ac:dyDescent="0.3">
      <c r="B319" s="4"/>
      <c r="C319" s="131"/>
      <c r="D319" s="132"/>
      <c r="E319" s="235"/>
      <c r="F319" s="250"/>
      <c r="G319" s="250"/>
      <c r="H319" s="236"/>
      <c r="I319" s="130"/>
      <c r="J319" s="235"/>
      <c r="K319" s="236"/>
      <c r="L319" s="130"/>
      <c r="M319" s="235"/>
      <c r="N319" s="236"/>
      <c r="O319" s="129"/>
      <c r="P319" s="246">
        <v>0</v>
      </c>
      <c r="Q319" s="247"/>
      <c r="R319" s="129"/>
      <c r="S319" s="243"/>
      <c r="T319" s="244"/>
      <c r="U319" s="244"/>
      <c r="V319" s="244"/>
      <c r="W319" s="245"/>
      <c r="X319" s="7"/>
      <c r="AX319" s="101"/>
      <c r="AY319" s="101"/>
      <c r="AZ319" s="102">
        <f t="shared" si="27"/>
        <v>0</v>
      </c>
      <c r="BA319" s="101">
        <f t="shared" si="28"/>
        <v>0</v>
      </c>
      <c r="BB319" s="103">
        <f t="shared" si="29"/>
        <v>0</v>
      </c>
      <c r="BC319" s="1">
        <f t="shared" si="30"/>
        <v>0</v>
      </c>
      <c r="BD319" s="1">
        <f t="shared" si="31"/>
        <v>0</v>
      </c>
      <c r="BE319" s="1">
        <f t="shared" si="32"/>
        <v>0</v>
      </c>
    </row>
    <row r="320" spans="2:57" ht="14.4" thickBot="1" x14ac:dyDescent="0.3">
      <c r="B320" s="4"/>
      <c r="C320" s="131"/>
      <c r="D320" s="132"/>
      <c r="E320" s="235"/>
      <c r="F320" s="250"/>
      <c r="G320" s="250"/>
      <c r="H320" s="236"/>
      <c r="I320" s="130"/>
      <c r="J320" s="235"/>
      <c r="K320" s="236"/>
      <c r="L320" s="130"/>
      <c r="M320" s="235"/>
      <c r="N320" s="236"/>
      <c r="O320" s="129"/>
      <c r="P320" s="246">
        <v>0</v>
      </c>
      <c r="Q320" s="247"/>
      <c r="R320" s="129"/>
      <c r="S320" s="243"/>
      <c r="T320" s="244"/>
      <c r="U320" s="244"/>
      <c r="V320" s="244"/>
      <c r="W320" s="245"/>
      <c r="X320" s="7"/>
      <c r="AX320" s="101"/>
      <c r="AY320" s="101"/>
      <c r="AZ320" s="102">
        <f t="shared" si="27"/>
        <v>0</v>
      </c>
      <c r="BA320" s="101">
        <f t="shared" si="28"/>
        <v>0</v>
      </c>
      <c r="BB320" s="103">
        <f t="shared" si="29"/>
        <v>0</v>
      </c>
      <c r="BC320" s="1">
        <f t="shared" si="30"/>
        <v>0</v>
      </c>
      <c r="BD320" s="1">
        <f t="shared" si="31"/>
        <v>0</v>
      </c>
      <c r="BE320" s="1">
        <f t="shared" si="32"/>
        <v>0</v>
      </c>
    </row>
    <row r="321" spans="2:57" ht="14.4" thickBot="1" x14ac:dyDescent="0.3">
      <c r="B321" s="4"/>
      <c r="C321" s="131"/>
      <c r="D321" s="132"/>
      <c r="E321" s="235"/>
      <c r="F321" s="250"/>
      <c r="G321" s="250"/>
      <c r="H321" s="236"/>
      <c r="I321" s="130"/>
      <c r="J321" s="235"/>
      <c r="K321" s="236"/>
      <c r="L321" s="130"/>
      <c r="M321" s="235"/>
      <c r="N321" s="236"/>
      <c r="O321" s="129"/>
      <c r="P321" s="246">
        <v>0</v>
      </c>
      <c r="Q321" s="247"/>
      <c r="R321" s="129"/>
      <c r="S321" s="243"/>
      <c r="T321" s="244"/>
      <c r="U321" s="244"/>
      <c r="V321" s="244"/>
      <c r="W321" s="245"/>
      <c r="X321" s="7"/>
      <c r="AX321" s="101"/>
      <c r="AY321" s="101"/>
      <c r="AZ321" s="102">
        <f t="shared" si="27"/>
        <v>0</v>
      </c>
      <c r="BA321" s="101">
        <f t="shared" si="28"/>
        <v>0</v>
      </c>
      <c r="BB321" s="103">
        <f t="shared" si="29"/>
        <v>0</v>
      </c>
      <c r="BC321" s="1">
        <f t="shared" si="30"/>
        <v>0</v>
      </c>
      <c r="BD321" s="1">
        <f t="shared" si="31"/>
        <v>0</v>
      </c>
      <c r="BE321" s="1">
        <f t="shared" si="32"/>
        <v>0</v>
      </c>
    </row>
    <row r="322" spans="2:57" ht="14.4" thickBot="1" x14ac:dyDescent="0.3">
      <c r="B322" s="4"/>
      <c r="C322" s="131"/>
      <c r="D322" s="132"/>
      <c r="E322" s="235"/>
      <c r="F322" s="250"/>
      <c r="G322" s="250"/>
      <c r="H322" s="236"/>
      <c r="I322" s="130"/>
      <c r="J322" s="235"/>
      <c r="K322" s="236"/>
      <c r="L322" s="130"/>
      <c r="M322" s="235"/>
      <c r="N322" s="236"/>
      <c r="O322" s="129"/>
      <c r="P322" s="246">
        <v>0</v>
      </c>
      <c r="Q322" s="247"/>
      <c r="R322" s="129"/>
      <c r="S322" s="243"/>
      <c r="T322" s="244"/>
      <c r="U322" s="244"/>
      <c r="V322" s="244"/>
      <c r="W322" s="245"/>
      <c r="X322" s="7"/>
      <c r="AX322" s="101"/>
      <c r="AY322" s="101"/>
      <c r="AZ322" s="102">
        <f t="shared" si="27"/>
        <v>0</v>
      </c>
      <c r="BA322" s="101">
        <f t="shared" si="28"/>
        <v>0</v>
      </c>
      <c r="BB322" s="103">
        <f t="shared" si="29"/>
        <v>0</v>
      </c>
      <c r="BC322" s="1">
        <f t="shared" si="30"/>
        <v>0</v>
      </c>
      <c r="BD322" s="1">
        <f t="shared" si="31"/>
        <v>0</v>
      </c>
      <c r="BE322" s="1">
        <f t="shared" si="32"/>
        <v>0</v>
      </c>
    </row>
    <row r="323" spans="2:57" ht="14.4" thickBot="1" x14ac:dyDescent="0.3">
      <c r="B323" s="4"/>
      <c r="C323" s="131"/>
      <c r="D323" s="132"/>
      <c r="E323" s="235"/>
      <c r="F323" s="250"/>
      <c r="G323" s="250"/>
      <c r="H323" s="236"/>
      <c r="I323" s="130"/>
      <c r="J323" s="235"/>
      <c r="K323" s="236"/>
      <c r="L323" s="130"/>
      <c r="M323" s="235"/>
      <c r="N323" s="236"/>
      <c r="O323" s="129"/>
      <c r="P323" s="246">
        <v>0</v>
      </c>
      <c r="Q323" s="247"/>
      <c r="R323" s="129"/>
      <c r="S323" s="243"/>
      <c r="T323" s="244"/>
      <c r="U323" s="244"/>
      <c r="V323" s="244"/>
      <c r="W323" s="245"/>
      <c r="X323" s="7"/>
      <c r="AX323" s="101"/>
      <c r="AY323" s="101"/>
      <c r="AZ323" s="102">
        <f t="shared" si="27"/>
        <v>0</v>
      </c>
      <c r="BA323" s="101">
        <f t="shared" si="28"/>
        <v>0</v>
      </c>
      <c r="BB323" s="103">
        <f t="shared" si="29"/>
        <v>0</v>
      </c>
      <c r="BC323" s="1">
        <f t="shared" si="30"/>
        <v>0</v>
      </c>
      <c r="BD323" s="1">
        <f t="shared" si="31"/>
        <v>0</v>
      </c>
      <c r="BE323" s="1">
        <f t="shared" si="32"/>
        <v>0</v>
      </c>
    </row>
    <row r="324" spans="2:57" ht="14.4" thickBot="1" x14ac:dyDescent="0.3">
      <c r="B324" s="4"/>
      <c r="C324" s="131"/>
      <c r="D324" s="132"/>
      <c r="E324" s="235"/>
      <c r="F324" s="250"/>
      <c r="G324" s="250"/>
      <c r="H324" s="236"/>
      <c r="I324" s="130"/>
      <c r="J324" s="235"/>
      <c r="K324" s="236"/>
      <c r="L324" s="130"/>
      <c r="M324" s="235"/>
      <c r="N324" s="236"/>
      <c r="O324" s="129"/>
      <c r="P324" s="246">
        <v>0</v>
      </c>
      <c r="Q324" s="247"/>
      <c r="R324" s="129"/>
      <c r="S324" s="243"/>
      <c r="T324" s="244"/>
      <c r="U324" s="244"/>
      <c r="V324" s="244"/>
      <c r="W324" s="245"/>
      <c r="X324" s="7"/>
      <c r="AX324" s="101"/>
      <c r="AY324" s="101"/>
      <c r="AZ324" s="102">
        <f t="shared" si="27"/>
        <v>0</v>
      </c>
      <c r="BA324" s="101">
        <f t="shared" si="28"/>
        <v>0</v>
      </c>
      <c r="BB324" s="103">
        <f t="shared" si="29"/>
        <v>0</v>
      </c>
      <c r="BC324" s="1">
        <f t="shared" si="30"/>
        <v>0</v>
      </c>
      <c r="BD324" s="1">
        <f t="shared" si="31"/>
        <v>0</v>
      </c>
      <c r="BE324" s="1">
        <f t="shared" si="32"/>
        <v>0</v>
      </c>
    </row>
    <row r="325" spans="2:57" ht="14.4" thickBot="1" x14ac:dyDescent="0.3">
      <c r="B325" s="4"/>
      <c r="C325" s="131"/>
      <c r="D325" s="132"/>
      <c r="E325" s="235"/>
      <c r="F325" s="250"/>
      <c r="G325" s="250"/>
      <c r="H325" s="236"/>
      <c r="I325" s="130"/>
      <c r="J325" s="235"/>
      <c r="K325" s="236"/>
      <c r="L325" s="130"/>
      <c r="M325" s="235"/>
      <c r="N325" s="236"/>
      <c r="O325" s="129"/>
      <c r="P325" s="246">
        <v>0</v>
      </c>
      <c r="Q325" s="247"/>
      <c r="R325" s="129"/>
      <c r="S325" s="243"/>
      <c r="T325" s="244"/>
      <c r="U325" s="244"/>
      <c r="V325" s="244"/>
      <c r="W325" s="245"/>
      <c r="X325" s="7"/>
      <c r="AX325" s="101"/>
      <c r="AY325" s="101"/>
      <c r="AZ325" s="102">
        <f t="shared" si="27"/>
        <v>0</v>
      </c>
      <c r="BA325" s="101">
        <f t="shared" si="28"/>
        <v>0</v>
      </c>
      <c r="BB325" s="103">
        <f t="shared" si="29"/>
        <v>0</v>
      </c>
      <c r="BC325" s="1">
        <f t="shared" si="30"/>
        <v>0</v>
      </c>
      <c r="BD325" s="1">
        <f t="shared" si="31"/>
        <v>0</v>
      </c>
      <c r="BE325" s="1">
        <f t="shared" si="32"/>
        <v>0</v>
      </c>
    </row>
    <row r="326" spans="2:57" ht="14.4" thickBot="1" x14ac:dyDescent="0.3">
      <c r="B326" s="4"/>
      <c r="C326" s="131"/>
      <c r="D326" s="132"/>
      <c r="E326" s="235"/>
      <c r="F326" s="250"/>
      <c r="G326" s="250"/>
      <c r="H326" s="236"/>
      <c r="I326" s="130"/>
      <c r="J326" s="235"/>
      <c r="K326" s="236"/>
      <c r="L326" s="130"/>
      <c r="M326" s="235"/>
      <c r="N326" s="236"/>
      <c r="O326" s="129"/>
      <c r="P326" s="246">
        <v>0</v>
      </c>
      <c r="Q326" s="247"/>
      <c r="R326" s="129"/>
      <c r="S326" s="243"/>
      <c r="T326" s="244"/>
      <c r="U326" s="244"/>
      <c r="V326" s="244"/>
      <c r="W326" s="245"/>
      <c r="X326" s="7"/>
      <c r="AX326" s="101"/>
      <c r="AY326" s="101"/>
      <c r="AZ326" s="102">
        <f t="shared" si="27"/>
        <v>0</v>
      </c>
      <c r="BA326" s="101">
        <f t="shared" si="28"/>
        <v>0</v>
      </c>
      <c r="BB326" s="103">
        <f t="shared" si="29"/>
        <v>0</v>
      </c>
      <c r="BC326" s="1">
        <f t="shared" si="30"/>
        <v>0</v>
      </c>
      <c r="BD326" s="1">
        <f t="shared" si="31"/>
        <v>0</v>
      </c>
      <c r="BE326" s="1">
        <f t="shared" si="32"/>
        <v>0</v>
      </c>
    </row>
    <row r="327" spans="2:57" ht="14.4" thickBot="1" x14ac:dyDescent="0.3">
      <c r="B327" s="4"/>
      <c r="C327" s="131"/>
      <c r="D327" s="132"/>
      <c r="E327" s="235"/>
      <c r="F327" s="250"/>
      <c r="G327" s="250"/>
      <c r="H327" s="236"/>
      <c r="I327" s="130"/>
      <c r="J327" s="235"/>
      <c r="K327" s="236"/>
      <c r="L327" s="130"/>
      <c r="M327" s="235"/>
      <c r="N327" s="236"/>
      <c r="O327" s="129"/>
      <c r="P327" s="246">
        <v>0</v>
      </c>
      <c r="Q327" s="247"/>
      <c r="R327" s="129"/>
      <c r="S327" s="243"/>
      <c r="T327" s="244"/>
      <c r="U327" s="244"/>
      <c r="V327" s="244"/>
      <c r="W327" s="245"/>
      <c r="X327" s="7"/>
      <c r="AX327" s="101"/>
      <c r="AY327" s="101"/>
      <c r="AZ327" s="102">
        <f t="shared" si="27"/>
        <v>0</v>
      </c>
      <c r="BA327" s="101">
        <f t="shared" si="28"/>
        <v>0</v>
      </c>
      <c r="BB327" s="103">
        <f t="shared" si="29"/>
        <v>0</v>
      </c>
      <c r="BC327" s="1">
        <f t="shared" si="30"/>
        <v>0</v>
      </c>
      <c r="BD327" s="1">
        <f t="shared" si="31"/>
        <v>0</v>
      </c>
      <c r="BE327" s="1">
        <f t="shared" si="32"/>
        <v>0</v>
      </c>
    </row>
    <row r="328" spans="2:57" ht="14.4" thickBot="1" x14ac:dyDescent="0.3">
      <c r="B328" s="4"/>
      <c r="C328" s="131"/>
      <c r="D328" s="132"/>
      <c r="E328" s="235"/>
      <c r="F328" s="250"/>
      <c r="G328" s="250"/>
      <c r="H328" s="236"/>
      <c r="I328" s="130"/>
      <c r="J328" s="235"/>
      <c r="K328" s="236"/>
      <c r="L328" s="130"/>
      <c r="M328" s="235"/>
      <c r="N328" s="236"/>
      <c r="O328" s="129"/>
      <c r="P328" s="246">
        <v>0</v>
      </c>
      <c r="Q328" s="247"/>
      <c r="R328" s="129"/>
      <c r="S328" s="243"/>
      <c r="T328" s="244"/>
      <c r="U328" s="244"/>
      <c r="V328" s="244"/>
      <c r="W328" s="245"/>
      <c r="X328" s="7"/>
      <c r="AX328" s="101"/>
      <c r="AY328" s="101"/>
      <c r="AZ328" s="102">
        <f t="shared" ref="AZ328:AZ371" si="33">+C328</f>
        <v>0</v>
      </c>
      <c r="BA328" s="101">
        <f t="shared" ref="BA328:BA371" si="34">+J328</f>
        <v>0</v>
      </c>
      <c r="BB328" s="103">
        <f t="shared" ref="BB328:BB371" si="35">+P328</f>
        <v>0</v>
      </c>
      <c r="BC328" s="1">
        <f t="shared" ref="BC328:BC371" si="36">SUMIFS($BB$71:$BB$371,$AZ$71:$AZ$371,$AX328,$BA$71:$BA$371,"Despesas")</f>
        <v>0</v>
      </c>
      <c r="BD328" s="1">
        <f t="shared" ref="BD328:BD371" si="37">SUMIFS($BB$71:$BB$371,$AZ$71:$AZ$371,$AX328,$BA$71:$BA$371,"Dívidas")</f>
        <v>0</v>
      </c>
      <c r="BE328" s="1">
        <f t="shared" ref="BE328:BE371" si="38">SUMIFS($BB$71:$BB$371,$AZ$71:$AZ$371,$AX328,$BA$71:$BA$371,"Investimentos")</f>
        <v>0</v>
      </c>
    </row>
    <row r="329" spans="2:57" ht="14.4" thickBot="1" x14ac:dyDescent="0.3">
      <c r="B329" s="4"/>
      <c r="C329" s="131"/>
      <c r="D329" s="132"/>
      <c r="E329" s="235"/>
      <c r="F329" s="250"/>
      <c r="G329" s="250"/>
      <c r="H329" s="236"/>
      <c r="I329" s="130"/>
      <c r="J329" s="235"/>
      <c r="K329" s="236"/>
      <c r="L329" s="130"/>
      <c r="M329" s="235"/>
      <c r="N329" s="236"/>
      <c r="O329" s="129"/>
      <c r="P329" s="246">
        <v>0</v>
      </c>
      <c r="Q329" s="247"/>
      <c r="R329" s="129"/>
      <c r="S329" s="243"/>
      <c r="T329" s="244"/>
      <c r="U329" s="244"/>
      <c r="V329" s="244"/>
      <c r="W329" s="245"/>
      <c r="X329" s="7"/>
      <c r="AX329" s="101"/>
      <c r="AY329" s="101"/>
      <c r="AZ329" s="102">
        <f t="shared" si="33"/>
        <v>0</v>
      </c>
      <c r="BA329" s="101">
        <f t="shared" si="34"/>
        <v>0</v>
      </c>
      <c r="BB329" s="103">
        <f t="shared" si="35"/>
        <v>0</v>
      </c>
      <c r="BC329" s="1">
        <f t="shared" si="36"/>
        <v>0</v>
      </c>
      <c r="BD329" s="1">
        <f t="shared" si="37"/>
        <v>0</v>
      </c>
      <c r="BE329" s="1">
        <f t="shared" si="38"/>
        <v>0</v>
      </c>
    </row>
    <row r="330" spans="2:57" ht="14.4" thickBot="1" x14ac:dyDescent="0.3">
      <c r="B330" s="4"/>
      <c r="C330" s="131"/>
      <c r="D330" s="132"/>
      <c r="E330" s="235"/>
      <c r="F330" s="250"/>
      <c r="G330" s="250"/>
      <c r="H330" s="236"/>
      <c r="I330" s="130"/>
      <c r="J330" s="235"/>
      <c r="K330" s="236"/>
      <c r="L330" s="130"/>
      <c r="M330" s="235"/>
      <c r="N330" s="236"/>
      <c r="O330" s="129"/>
      <c r="P330" s="246">
        <v>0</v>
      </c>
      <c r="Q330" s="247"/>
      <c r="R330" s="129"/>
      <c r="S330" s="243"/>
      <c r="T330" s="244"/>
      <c r="U330" s="244"/>
      <c r="V330" s="244"/>
      <c r="W330" s="245"/>
      <c r="X330" s="7"/>
      <c r="AX330" s="101"/>
      <c r="AY330" s="101"/>
      <c r="AZ330" s="102">
        <f t="shared" si="33"/>
        <v>0</v>
      </c>
      <c r="BA330" s="101">
        <f t="shared" si="34"/>
        <v>0</v>
      </c>
      <c r="BB330" s="103">
        <f t="shared" si="35"/>
        <v>0</v>
      </c>
      <c r="BC330" s="1">
        <f t="shared" si="36"/>
        <v>0</v>
      </c>
      <c r="BD330" s="1">
        <f t="shared" si="37"/>
        <v>0</v>
      </c>
      <c r="BE330" s="1">
        <f t="shared" si="38"/>
        <v>0</v>
      </c>
    </row>
    <row r="331" spans="2:57" ht="14.4" thickBot="1" x14ac:dyDescent="0.3">
      <c r="B331" s="4"/>
      <c r="C331" s="131"/>
      <c r="D331" s="132"/>
      <c r="E331" s="235"/>
      <c r="F331" s="250"/>
      <c r="G331" s="250"/>
      <c r="H331" s="236"/>
      <c r="I331" s="130"/>
      <c r="J331" s="235"/>
      <c r="K331" s="236"/>
      <c r="L331" s="130"/>
      <c r="M331" s="235"/>
      <c r="N331" s="236"/>
      <c r="O331" s="129"/>
      <c r="P331" s="246">
        <v>0</v>
      </c>
      <c r="Q331" s="247"/>
      <c r="R331" s="129"/>
      <c r="S331" s="243"/>
      <c r="T331" s="244"/>
      <c r="U331" s="244"/>
      <c r="V331" s="244"/>
      <c r="W331" s="245"/>
      <c r="X331" s="7"/>
      <c r="AX331" s="101"/>
      <c r="AY331" s="101"/>
      <c r="AZ331" s="102">
        <f t="shared" si="33"/>
        <v>0</v>
      </c>
      <c r="BA331" s="101">
        <f t="shared" si="34"/>
        <v>0</v>
      </c>
      <c r="BB331" s="103">
        <f t="shared" si="35"/>
        <v>0</v>
      </c>
      <c r="BC331" s="1">
        <f t="shared" si="36"/>
        <v>0</v>
      </c>
      <c r="BD331" s="1">
        <f t="shared" si="37"/>
        <v>0</v>
      </c>
      <c r="BE331" s="1">
        <f t="shared" si="38"/>
        <v>0</v>
      </c>
    </row>
    <row r="332" spans="2:57" ht="14.4" thickBot="1" x14ac:dyDescent="0.3">
      <c r="B332" s="4"/>
      <c r="C332" s="131"/>
      <c r="D332" s="132"/>
      <c r="E332" s="235"/>
      <c r="F332" s="250"/>
      <c r="G332" s="250"/>
      <c r="H332" s="236"/>
      <c r="I332" s="130"/>
      <c r="J332" s="235"/>
      <c r="K332" s="236"/>
      <c r="L332" s="130"/>
      <c r="M332" s="235"/>
      <c r="N332" s="236"/>
      <c r="O332" s="129"/>
      <c r="P332" s="246">
        <v>0</v>
      </c>
      <c r="Q332" s="247"/>
      <c r="R332" s="129"/>
      <c r="S332" s="243"/>
      <c r="T332" s="244"/>
      <c r="U332" s="244"/>
      <c r="V332" s="244"/>
      <c r="W332" s="245"/>
      <c r="X332" s="7"/>
      <c r="AX332" s="101"/>
      <c r="AY332" s="101"/>
      <c r="AZ332" s="102">
        <f t="shared" si="33"/>
        <v>0</v>
      </c>
      <c r="BA332" s="101">
        <f t="shared" si="34"/>
        <v>0</v>
      </c>
      <c r="BB332" s="103">
        <f t="shared" si="35"/>
        <v>0</v>
      </c>
      <c r="BC332" s="1">
        <f t="shared" si="36"/>
        <v>0</v>
      </c>
      <c r="BD332" s="1">
        <f t="shared" si="37"/>
        <v>0</v>
      </c>
      <c r="BE332" s="1">
        <f t="shared" si="38"/>
        <v>0</v>
      </c>
    </row>
    <row r="333" spans="2:57" ht="14.4" thickBot="1" x14ac:dyDescent="0.3">
      <c r="B333" s="4"/>
      <c r="C333" s="131"/>
      <c r="D333" s="132"/>
      <c r="E333" s="235"/>
      <c r="F333" s="250"/>
      <c r="G333" s="250"/>
      <c r="H333" s="236"/>
      <c r="I333" s="130"/>
      <c r="J333" s="235"/>
      <c r="K333" s="236"/>
      <c r="L333" s="130"/>
      <c r="M333" s="235"/>
      <c r="N333" s="236"/>
      <c r="O333" s="129"/>
      <c r="P333" s="246">
        <v>0</v>
      </c>
      <c r="Q333" s="247"/>
      <c r="R333" s="129"/>
      <c r="S333" s="243"/>
      <c r="T333" s="244"/>
      <c r="U333" s="244"/>
      <c r="V333" s="244"/>
      <c r="W333" s="245"/>
      <c r="X333" s="7"/>
      <c r="AX333" s="101"/>
      <c r="AY333" s="101"/>
      <c r="AZ333" s="102">
        <f t="shared" si="33"/>
        <v>0</v>
      </c>
      <c r="BA333" s="101">
        <f t="shared" si="34"/>
        <v>0</v>
      </c>
      <c r="BB333" s="103">
        <f t="shared" si="35"/>
        <v>0</v>
      </c>
      <c r="BC333" s="1">
        <f t="shared" si="36"/>
        <v>0</v>
      </c>
      <c r="BD333" s="1">
        <f t="shared" si="37"/>
        <v>0</v>
      </c>
      <c r="BE333" s="1">
        <f t="shared" si="38"/>
        <v>0</v>
      </c>
    </row>
    <row r="334" spans="2:57" ht="14.4" thickBot="1" x14ac:dyDescent="0.3">
      <c r="B334" s="4"/>
      <c r="C334" s="131"/>
      <c r="D334" s="132"/>
      <c r="E334" s="235"/>
      <c r="F334" s="250"/>
      <c r="G334" s="250"/>
      <c r="H334" s="236"/>
      <c r="I334" s="130"/>
      <c r="J334" s="235"/>
      <c r="K334" s="236"/>
      <c r="L334" s="130"/>
      <c r="M334" s="235"/>
      <c r="N334" s="236"/>
      <c r="O334" s="129"/>
      <c r="P334" s="246">
        <v>0</v>
      </c>
      <c r="Q334" s="247"/>
      <c r="R334" s="129"/>
      <c r="S334" s="243"/>
      <c r="T334" s="244"/>
      <c r="U334" s="244"/>
      <c r="V334" s="244"/>
      <c r="W334" s="245"/>
      <c r="X334" s="7"/>
      <c r="AX334" s="101"/>
      <c r="AY334" s="101"/>
      <c r="AZ334" s="102">
        <f t="shared" si="33"/>
        <v>0</v>
      </c>
      <c r="BA334" s="101">
        <f t="shared" si="34"/>
        <v>0</v>
      </c>
      <c r="BB334" s="103">
        <f t="shared" si="35"/>
        <v>0</v>
      </c>
      <c r="BC334" s="1">
        <f t="shared" si="36"/>
        <v>0</v>
      </c>
      <c r="BD334" s="1">
        <f t="shared" si="37"/>
        <v>0</v>
      </c>
      <c r="BE334" s="1">
        <f t="shared" si="38"/>
        <v>0</v>
      </c>
    </row>
    <row r="335" spans="2:57" ht="14.4" thickBot="1" x14ac:dyDescent="0.3">
      <c r="B335" s="4"/>
      <c r="C335" s="131"/>
      <c r="D335" s="132"/>
      <c r="E335" s="235"/>
      <c r="F335" s="250"/>
      <c r="G335" s="250"/>
      <c r="H335" s="236"/>
      <c r="I335" s="130"/>
      <c r="J335" s="235"/>
      <c r="K335" s="236"/>
      <c r="L335" s="130"/>
      <c r="M335" s="235"/>
      <c r="N335" s="236"/>
      <c r="O335" s="129"/>
      <c r="P335" s="246">
        <v>0</v>
      </c>
      <c r="Q335" s="247"/>
      <c r="R335" s="129"/>
      <c r="S335" s="243"/>
      <c r="T335" s="244"/>
      <c r="U335" s="244"/>
      <c r="V335" s="244"/>
      <c r="W335" s="245"/>
      <c r="X335" s="7"/>
      <c r="AX335" s="101"/>
      <c r="AY335" s="101"/>
      <c r="AZ335" s="102">
        <f t="shared" si="33"/>
        <v>0</v>
      </c>
      <c r="BA335" s="101">
        <f t="shared" si="34"/>
        <v>0</v>
      </c>
      <c r="BB335" s="103">
        <f t="shared" si="35"/>
        <v>0</v>
      </c>
      <c r="BC335" s="1">
        <f t="shared" si="36"/>
        <v>0</v>
      </c>
      <c r="BD335" s="1">
        <f t="shared" si="37"/>
        <v>0</v>
      </c>
      <c r="BE335" s="1">
        <f t="shared" si="38"/>
        <v>0</v>
      </c>
    </row>
    <row r="336" spans="2:57" ht="14.4" thickBot="1" x14ac:dyDescent="0.3">
      <c r="B336" s="4"/>
      <c r="C336" s="131"/>
      <c r="D336" s="132"/>
      <c r="E336" s="235"/>
      <c r="F336" s="250"/>
      <c r="G336" s="250"/>
      <c r="H336" s="236"/>
      <c r="I336" s="130"/>
      <c r="J336" s="235"/>
      <c r="K336" s="236"/>
      <c r="L336" s="130"/>
      <c r="M336" s="235"/>
      <c r="N336" s="236"/>
      <c r="O336" s="129"/>
      <c r="P336" s="246">
        <v>0</v>
      </c>
      <c r="Q336" s="247"/>
      <c r="R336" s="129"/>
      <c r="S336" s="243"/>
      <c r="T336" s="244"/>
      <c r="U336" s="244"/>
      <c r="V336" s="244"/>
      <c r="W336" s="245"/>
      <c r="X336" s="7"/>
      <c r="AX336" s="101"/>
      <c r="AY336" s="101"/>
      <c r="AZ336" s="102">
        <f t="shared" si="33"/>
        <v>0</v>
      </c>
      <c r="BA336" s="101">
        <f t="shared" si="34"/>
        <v>0</v>
      </c>
      <c r="BB336" s="103">
        <f t="shared" si="35"/>
        <v>0</v>
      </c>
      <c r="BC336" s="1">
        <f t="shared" si="36"/>
        <v>0</v>
      </c>
      <c r="BD336" s="1">
        <f t="shared" si="37"/>
        <v>0</v>
      </c>
      <c r="BE336" s="1">
        <f t="shared" si="38"/>
        <v>0</v>
      </c>
    </row>
    <row r="337" spans="2:57" ht="14.4" thickBot="1" x14ac:dyDescent="0.3">
      <c r="B337" s="4"/>
      <c r="C337" s="131"/>
      <c r="D337" s="132"/>
      <c r="E337" s="235"/>
      <c r="F337" s="250"/>
      <c r="G337" s="250"/>
      <c r="H337" s="236"/>
      <c r="I337" s="130"/>
      <c r="J337" s="235"/>
      <c r="K337" s="236"/>
      <c r="L337" s="130"/>
      <c r="M337" s="235"/>
      <c r="N337" s="236"/>
      <c r="O337" s="129"/>
      <c r="P337" s="246">
        <v>0</v>
      </c>
      <c r="Q337" s="247"/>
      <c r="R337" s="129"/>
      <c r="S337" s="243"/>
      <c r="T337" s="244"/>
      <c r="U337" s="244"/>
      <c r="V337" s="244"/>
      <c r="W337" s="245"/>
      <c r="X337" s="7"/>
      <c r="AX337" s="101"/>
      <c r="AY337" s="101"/>
      <c r="AZ337" s="102">
        <f t="shared" si="33"/>
        <v>0</v>
      </c>
      <c r="BA337" s="101">
        <f t="shared" si="34"/>
        <v>0</v>
      </c>
      <c r="BB337" s="103">
        <f t="shared" si="35"/>
        <v>0</v>
      </c>
      <c r="BC337" s="1">
        <f t="shared" si="36"/>
        <v>0</v>
      </c>
      <c r="BD337" s="1">
        <f t="shared" si="37"/>
        <v>0</v>
      </c>
      <c r="BE337" s="1">
        <f t="shared" si="38"/>
        <v>0</v>
      </c>
    </row>
    <row r="338" spans="2:57" ht="14.4" thickBot="1" x14ac:dyDescent="0.3">
      <c r="B338" s="4"/>
      <c r="C338" s="131"/>
      <c r="D338" s="132"/>
      <c r="E338" s="235"/>
      <c r="F338" s="250"/>
      <c r="G338" s="250"/>
      <c r="H338" s="236"/>
      <c r="I338" s="130"/>
      <c r="J338" s="235"/>
      <c r="K338" s="236"/>
      <c r="L338" s="130"/>
      <c r="M338" s="235"/>
      <c r="N338" s="236"/>
      <c r="O338" s="129"/>
      <c r="P338" s="246">
        <v>0</v>
      </c>
      <c r="Q338" s="247"/>
      <c r="R338" s="129"/>
      <c r="S338" s="243"/>
      <c r="T338" s="244"/>
      <c r="U338" s="244"/>
      <c r="V338" s="244"/>
      <c r="W338" s="245"/>
      <c r="X338" s="7"/>
      <c r="AX338" s="101"/>
      <c r="AY338" s="101"/>
      <c r="AZ338" s="102">
        <f t="shared" si="33"/>
        <v>0</v>
      </c>
      <c r="BA338" s="101">
        <f t="shared" si="34"/>
        <v>0</v>
      </c>
      <c r="BB338" s="103">
        <f t="shared" si="35"/>
        <v>0</v>
      </c>
      <c r="BC338" s="1">
        <f t="shared" si="36"/>
        <v>0</v>
      </c>
      <c r="BD338" s="1">
        <f t="shared" si="37"/>
        <v>0</v>
      </c>
      <c r="BE338" s="1">
        <f t="shared" si="38"/>
        <v>0</v>
      </c>
    </row>
    <row r="339" spans="2:57" ht="14.4" thickBot="1" x14ac:dyDescent="0.3">
      <c r="B339" s="4"/>
      <c r="C339" s="131"/>
      <c r="D339" s="132"/>
      <c r="E339" s="235"/>
      <c r="F339" s="250"/>
      <c r="G339" s="250"/>
      <c r="H339" s="236"/>
      <c r="I339" s="130"/>
      <c r="J339" s="235"/>
      <c r="K339" s="236"/>
      <c r="L339" s="130"/>
      <c r="M339" s="235"/>
      <c r="N339" s="236"/>
      <c r="O339" s="129"/>
      <c r="P339" s="246">
        <v>0</v>
      </c>
      <c r="Q339" s="247"/>
      <c r="R339" s="129"/>
      <c r="S339" s="243"/>
      <c r="T339" s="244"/>
      <c r="U339" s="244"/>
      <c r="V339" s="244"/>
      <c r="W339" s="245"/>
      <c r="X339" s="7"/>
      <c r="AX339" s="101"/>
      <c r="AY339" s="101"/>
      <c r="AZ339" s="102">
        <f t="shared" si="33"/>
        <v>0</v>
      </c>
      <c r="BA339" s="101">
        <f t="shared" si="34"/>
        <v>0</v>
      </c>
      <c r="BB339" s="103">
        <f t="shared" si="35"/>
        <v>0</v>
      </c>
      <c r="BC339" s="1">
        <f t="shared" si="36"/>
        <v>0</v>
      </c>
      <c r="BD339" s="1">
        <f t="shared" si="37"/>
        <v>0</v>
      </c>
      <c r="BE339" s="1">
        <f t="shared" si="38"/>
        <v>0</v>
      </c>
    </row>
    <row r="340" spans="2:57" ht="14.4" thickBot="1" x14ac:dyDescent="0.3">
      <c r="B340" s="4"/>
      <c r="C340" s="131"/>
      <c r="D340" s="132"/>
      <c r="E340" s="235"/>
      <c r="F340" s="250"/>
      <c r="G340" s="250"/>
      <c r="H340" s="236"/>
      <c r="I340" s="130"/>
      <c r="J340" s="235"/>
      <c r="K340" s="236"/>
      <c r="L340" s="130"/>
      <c r="M340" s="235"/>
      <c r="N340" s="236"/>
      <c r="O340" s="129"/>
      <c r="P340" s="246">
        <v>0</v>
      </c>
      <c r="Q340" s="247"/>
      <c r="R340" s="129"/>
      <c r="S340" s="243"/>
      <c r="T340" s="244"/>
      <c r="U340" s="244"/>
      <c r="V340" s="244"/>
      <c r="W340" s="245"/>
      <c r="X340" s="7"/>
      <c r="AX340" s="101"/>
      <c r="AY340" s="101"/>
      <c r="AZ340" s="102">
        <f t="shared" si="33"/>
        <v>0</v>
      </c>
      <c r="BA340" s="101">
        <f t="shared" si="34"/>
        <v>0</v>
      </c>
      <c r="BB340" s="103">
        <f t="shared" si="35"/>
        <v>0</v>
      </c>
      <c r="BC340" s="1">
        <f t="shared" si="36"/>
        <v>0</v>
      </c>
      <c r="BD340" s="1">
        <f t="shared" si="37"/>
        <v>0</v>
      </c>
      <c r="BE340" s="1">
        <f t="shared" si="38"/>
        <v>0</v>
      </c>
    </row>
    <row r="341" spans="2:57" ht="14.4" thickBot="1" x14ac:dyDescent="0.3">
      <c r="B341" s="4"/>
      <c r="C341" s="131"/>
      <c r="D341" s="132"/>
      <c r="E341" s="235"/>
      <c r="F341" s="250"/>
      <c r="G341" s="250"/>
      <c r="H341" s="236"/>
      <c r="I341" s="130"/>
      <c r="J341" s="235"/>
      <c r="K341" s="236"/>
      <c r="L341" s="130"/>
      <c r="M341" s="235"/>
      <c r="N341" s="236"/>
      <c r="O341" s="129"/>
      <c r="P341" s="246">
        <v>0</v>
      </c>
      <c r="Q341" s="247"/>
      <c r="R341" s="129"/>
      <c r="S341" s="243"/>
      <c r="T341" s="244"/>
      <c r="U341" s="244"/>
      <c r="V341" s="244"/>
      <c r="W341" s="245"/>
      <c r="X341" s="7"/>
      <c r="AX341" s="101"/>
      <c r="AY341" s="101"/>
      <c r="AZ341" s="102">
        <f t="shared" si="33"/>
        <v>0</v>
      </c>
      <c r="BA341" s="101">
        <f t="shared" si="34"/>
        <v>0</v>
      </c>
      <c r="BB341" s="103">
        <f t="shared" si="35"/>
        <v>0</v>
      </c>
      <c r="BC341" s="1">
        <f t="shared" si="36"/>
        <v>0</v>
      </c>
      <c r="BD341" s="1">
        <f t="shared" si="37"/>
        <v>0</v>
      </c>
      <c r="BE341" s="1">
        <f t="shared" si="38"/>
        <v>0</v>
      </c>
    </row>
    <row r="342" spans="2:57" ht="14.4" thickBot="1" x14ac:dyDescent="0.3">
      <c r="B342" s="4"/>
      <c r="C342" s="131"/>
      <c r="D342" s="132"/>
      <c r="E342" s="235"/>
      <c r="F342" s="250"/>
      <c r="G342" s="250"/>
      <c r="H342" s="236"/>
      <c r="I342" s="130"/>
      <c r="J342" s="235"/>
      <c r="K342" s="236"/>
      <c r="L342" s="130"/>
      <c r="M342" s="235"/>
      <c r="N342" s="236"/>
      <c r="O342" s="129"/>
      <c r="P342" s="246">
        <v>0</v>
      </c>
      <c r="Q342" s="247"/>
      <c r="R342" s="129"/>
      <c r="S342" s="243"/>
      <c r="T342" s="244"/>
      <c r="U342" s="244"/>
      <c r="V342" s="244"/>
      <c r="W342" s="245"/>
      <c r="X342" s="7"/>
      <c r="AX342" s="101"/>
      <c r="AY342" s="101"/>
      <c r="AZ342" s="102">
        <f t="shared" si="33"/>
        <v>0</v>
      </c>
      <c r="BA342" s="101">
        <f t="shared" si="34"/>
        <v>0</v>
      </c>
      <c r="BB342" s="103">
        <f t="shared" si="35"/>
        <v>0</v>
      </c>
      <c r="BC342" s="1">
        <f t="shared" si="36"/>
        <v>0</v>
      </c>
      <c r="BD342" s="1">
        <f t="shared" si="37"/>
        <v>0</v>
      </c>
      <c r="BE342" s="1">
        <f t="shared" si="38"/>
        <v>0</v>
      </c>
    </row>
    <row r="343" spans="2:57" ht="14.4" thickBot="1" x14ac:dyDescent="0.3">
      <c r="B343" s="4"/>
      <c r="C343" s="131"/>
      <c r="D343" s="132"/>
      <c r="E343" s="235"/>
      <c r="F343" s="250"/>
      <c r="G343" s="250"/>
      <c r="H343" s="236"/>
      <c r="I343" s="130"/>
      <c r="J343" s="235"/>
      <c r="K343" s="236"/>
      <c r="L343" s="130"/>
      <c r="M343" s="235"/>
      <c r="N343" s="236"/>
      <c r="O343" s="129"/>
      <c r="P343" s="246">
        <v>0</v>
      </c>
      <c r="Q343" s="247"/>
      <c r="R343" s="129"/>
      <c r="S343" s="243"/>
      <c r="T343" s="244"/>
      <c r="U343" s="244"/>
      <c r="V343" s="244"/>
      <c r="W343" s="245"/>
      <c r="X343" s="7"/>
      <c r="AX343" s="101"/>
      <c r="AY343" s="101"/>
      <c r="AZ343" s="102">
        <f t="shared" si="33"/>
        <v>0</v>
      </c>
      <c r="BA343" s="101">
        <f t="shared" si="34"/>
        <v>0</v>
      </c>
      <c r="BB343" s="103">
        <f t="shared" si="35"/>
        <v>0</v>
      </c>
      <c r="BC343" s="1">
        <f t="shared" si="36"/>
        <v>0</v>
      </c>
      <c r="BD343" s="1">
        <f t="shared" si="37"/>
        <v>0</v>
      </c>
      <c r="BE343" s="1">
        <f t="shared" si="38"/>
        <v>0</v>
      </c>
    </row>
    <row r="344" spans="2:57" ht="14.4" thickBot="1" x14ac:dyDescent="0.3">
      <c r="B344" s="4"/>
      <c r="C344" s="131"/>
      <c r="D344" s="132"/>
      <c r="E344" s="235"/>
      <c r="F344" s="250"/>
      <c r="G344" s="250"/>
      <c r="H344" s="236"/>
      <c r="I344" s="130"/>
      <c r="J344" s="235"/>
      <c r="K344" s="236"/>
      <c r="L344" s="130"/>
      <c r="M344" s="235"/>
      <c r="N344" s="236"/>
      <c r="O344" s="129"/>
      <c r="P344" s="246">
        <v>0</v>
      </c>
      <c r="Q344" s="247"/>
      <c r="R344" s="129"/>
      <c r="S344" s="243"/>
      <c r="T344" s="244"/>
      <c r="U344" s="244"/>
      <c r="V344" s="244"/>
      <c r="W344" s="245"/>
      <c r="X344" s="7"/>
      <c r="AX344" s="101"/>
      <c r="AY344" s="101"/>
      <c r="AZ344" s="102">
        <f t="shared" si="33"/>
        <v>0</v>
      </c>
      <c r="BA344" s="101">
        <f t="shared" si="34"/>
        <v>0</v>
      </c>
      <c r="BB344" s="103">
        <f t="shared" si="35"/>
        <v>0</v>
      </c>
      <c r="BC344" s="1">
        <f t="shared" si="36"/>
        <v>0</v>
      </c>
      <c r="BD344" s="1">
        <f t="shared" si="37"/>
        <v>0</v>
      </c>
      <c r="BE344" s="1">
        <f t="shared" si="38"/>
        <v>0</v>
      </c>
    </row>
    <row r="345" spans="2:57" ht="14.4" thickBot="1" x14ac:dyDescent="0.3">
      <c r="B345" s="4"/>
      <c r="C345" s="131"/>
      <c r="D345" s="132"/>
      <c r="E345" s="235"/>
      <c r="F345" s="250"/>
      <c r="G345" s="250"/>
      <c r="H345" s="236"/>
      <c r="I345" s="130"/>
      <c r="J345" s="235"/>
      <c r="K345" s="236"/>
      <c r="L345" s="130"/>
      <c r="M345" s="235"/>
      <c r="N345" s="236"/>
      <c r="O345" s="129"/>
      <c r="P345" s="246">
        <v>0</v>
      </c>
      <c r="Q345" s="247"/>
      <c r="R345" s="129"/>
      <c r="S345" s="243"/>
      <c r="T345" s="244"/>
      <c r="U345" s="244"/>
      <c r="V345" s="244"/>
      <c r="W345" s="245"/>
      <c r="X345" s="7"/>
      <c r="AX345" s="101"/>
      <c r="AY345" s="101"/>
      <c r="AZ345" s="102">
        <f t="shared" si="33"/>
        <v>0</v>
      </c>
      <c r="BA345" s="101">
        <f t="shared" si="34"/>
        <v>0</v>
      </c>
      <c r="BB345" s="103">
        <f t="shared" si="35"/>
        <v>0</v>
      </c>
      <c r="BC345" s="1">
        <f t="shared" si="36"/>
        <v>0</v>
      </c>
      <c r="BD345" s="1">
        <f t="shared" si="37"/>
        <v>0</v>
      </c>
      <c r="BE345" s="1">
        <f t="shared" si="38"/>
        <v>0</v>
      </c>
    </row>
    <row r="346" spans="2:57" ht="14.4" thickBot="1" x14ac:dyDescent="0.3">
      <c r="B346" s="4"/>
      <c r="C346" s="131"/>
      <c r="D346" s="132"/>
      <c r="E346" s="235"/>
      <c r="F346" s="250"/>
      <c r="G346" s="250"/>
      <c r="H346" s="236"/>
      <c r="I346" s="130"/>
      <c r="J346" s="235"/>
      <c r="K346" s="236"/>
      <c r="L346" s="130"/>
      <c r="M346" s="235"/>
      <c r="N346" s="236"/>
      <c r="O346" s="129"/>
      <c r="P346" s="246">
        <v>0</v>
      </c>
      <c r="Q346" s="247"/>
      <c r="R346" s="129"/>
      <c r="S346" s="243"/>
      <c r="T346" s="244"/>
      <c r="U346" s="244"/>
      <c r="V346" s="244"/>
      <c r="W346" s="245"/>
      <c r="X346" s="7"/>
      <c r="AX346" s="101"/>
      <c r="AY346" s="101"/>
      <c r="AZ346" s="102">
        <f t="shared" si="33"/>
        <v>0</v>
      </c>
      <c r="BA346" s="101">
        <f t="shared" si="34"/>
        <v>0</v>
      </c>
      <c r="BB346" s="103">
        <f t="shared" si="35"/>
        <v>0</v>
      </c>
      <c r="BC346" s="1">
        <f t="shared" si="36"/>
        <v>0</v>
      </c>
      <c r="BD346" s="1">
        <f t="shared" si="37"/>
        <v>0</v>
      </c>
      <c r="BE346" s="1">
        <f t="shared" si="38"/>
        <v>0</v>
      </c>
    </row>
    <row r="347" spans="2:57" ht="14.4" thickBot="1" x14ac:dyDescent="0.3">
      <c r="B347" s="4"/>
      <c r="C347" s="131"/>
      <c r="D347" s="132"/>
      <c r="E347" s="235"/>
      <c r="F347" s="250"/>
      <c r="G347" s="250"/>
      <c r="H347" s="236"/>
      <c r="I347" s="130"/>
      <c r="J347" s="235"/>
      <c r="K347" s="236"/>
      <c r="L347" s="130"/>
      <c r="M347" s="235"/>
      <c r="N347" s="236"/>
      <c r="O347" s="129"/>
      <c r="P347" s="246">
        <v>0</v>
      </c>
      <c r="Q347" s="247"/>
      <c r="R347" s="129"/>
      <c r="S347" s="243"/>
      <c r="T347" s="244"/>
      <c r="U347" s="244"/>
      <c r="V347" s="244"/>
      <c r="W347" s="245"/>
      <c r="X347" s="7"/>
      <c r="AX347" s="101"/>
      <c r="AY347" s="101"/>
      <c r="AZ347" s="102">
        <f t="shared" si="33"/>
        <v>0</v>
      </c>
      <c r="BA347" s="101">
        <f t="shared" si="34"/>
        <v>0</v>
      </c>
      <c r="BB347" s="103">
        <f t="shared" si="35"/>
        <v>0</v>
      </c>
      <c r="BC347" s="1">
        <f t="shared" si="36"/>
        <v>0</v>
      </c>
      <c r="BD347" s="1">
        <f t="shared" si="37"/>
        <v>0</v>
      </c>
      <c r="BE347" s="1">
        <f t="shared" si="38"/>
        <v>0</v>
      </c>
    </row>
    <row r="348" spans="2:57" ht="14.4" thickBot="1" x14ac:dyDescent="0.3">
      <c r="B348" s="4"/>
      <c r="C348" s="131"/>
      <c r="D348" s="132"/>
      <c r="E348" s="235"/>
      <c r="F348" s="250"/>
      <c r="G348" s="250"/>
      <c r="H348" s="236"/>
      <c r="I348" s="130"/>
      <c r="J348" s="235"/>
      <c r="K348" s="236"/>
      <c r="L348" s="130"/>
      <c r="M348" s="235"/>
      <c r="N348" s="236"/>
      <c r="O348" s="129"/>
      <c r="P348" s="246">
        <v>0</v>
      </c>
      <c r="Q348" s="247"/>
      <c r="R348" s="129"/>
      <c r="S348" s="243"/>
      <c r="T348" s="244"/>
      <c r="U348" s="244"/>
      <c r="V348" s="244"/>
      <c r="W348" s="245"/>
      <c r="X348" s="7"/>
      <c r="AX348" s="101"/>
      <c r="AY348" s="101"/>
      <c r="AZ348" s="102">
        <f t="shared" si="33"/>
        <v>0</v>
      </c>
      <c r="BA348" s="101">
        <f t="shared" si="34"/>
        <v>0</v>
      </c>
      <c r="BB348" s="103">
        <f t="shared" si="35"/>
        <v>0</v>
      </c>
      <c r="BC348" s="1">
        <f t="shared" si="36"/>
        <v>0</v>
      </c>
      <c r="BD348" s="1">
        <f t="shared" si="37"/>
        <v>0</v>
      </c>
      <c r="BE348" s="1">
        <f t="shared" si="38"/>
        <v>0</v>
      </c>
    </row>
    <row r="349" spans="2:57" ht="14.4" thickBot="1" x14ac:dyDescent="0.3">
      <c r="B349" s="4"/>
      <c r="C349" s="131"/>
      <c r="D349" s="132"/>
      <c r="E349" s="235"/>
      <c r="F349" s="250"/>
      <c r="G349" s="250"/>
      <c r="H349" s="236"/>
      <c r="I349" s="130"/>
      <c r="J349" s="235"/>
      <c r="K349" s="236"/>
      <c r="L349" s="130"/>
      <c r="M349" s="235"/>
      <c r="N349" s="236"/>
      <c r="O349" s="129"/>
      <c r="P349" s="246">
        <v>0</v>
      </c>
      <c r="Q349" s="247"/>
      <c r="R349" s="129"/>
      <c r="S349" s="243"/>
      <c r="T349" s="244"/>
      <c r="U349" s="244"/>
      <c r="V349" s="244"/>
      <c r="W349" s="245"/>
      <c r="X349" s="7"/>
      <c r="AX349" s="101"/>
      <c r="AY349" s="101"/>
      <c r="AZ349" s="102">
        <f t="shared" si="33"/>
        <v>0</v>
      </c>
      <c r="BA349" s="101">
        <f t="shared" si="34"/>
        <v>0</v>
      </c>
      <c r="BB349" s="103">
        <f t="shared" si="35"/>
        <v>0</v>
      </c>
      <c r="BC349" s="1">
        <f t="shared" si="36"/>
        <v>0</v>
      </c>
      <c r="BD349" s="1">
        <f t="shared" si="37"/>
        <v>0</v>
      </c>
      <c r="BE349" s="1">
        <f t="shared" si="38"/>
        <v>0</v>
      </c>
    </row>
    <row r="350" spans="2:57" ht="14.4" thickBot="1" x14ac:dyDescent="0.3">
      <c r="B350" s="4"/>
      <c r="C350" s="131"/>
      <c r="D350" s="132"/>
      <c r="E350" s="235"/>
      <c r="F350" s="250"/>
      <c r="G350" s="250"/>
      <c r="H350" s="236"/>
      <c r="I350" s="130"/>
      <c r="J350" s="235"/>
      <c r="K350" s="236"/>
      <c r="L350" s="130"/>
      <c r="M350" s="235"/>
      <c r="N350" s="236"/>
      <c r="O350" s="129"/>
      <c r="P350" s="246">
        <v>0</v>
      </c>
      <c r="Q350" s="247"/>
      <c r="R350" s="129"/>
      <c r="S350" s="243"/>
      <c r="T350" s="244"/>
      <c r="U350" s="244"/>
      <c r="V350" s="244"/>
      <c r="W350" s="245"/>
      <c r="X350" s="7"/>
      <c r="AX350" s="101"/>
      <c r="AY350" s="101"/>
      <c r="AZ350" s="102">
        <f t="shared" si="33"/>
        <v>0</v>
      </c>
      <c r="BA350" s="101">
        <f t="shared" si="34"/>
        <v>0</v>
      </c>
      <c r="BB350" s="103">
        <f t="shared" si="35"/>
        <v>0</v>
      </c>
      <c r="BC350" s="1">
        <f t="shared" si="36"/>
        <v>0</v>
      </c>
      <c r="BD350" s="1">
        <f t="shared" si="37"/>
        <v>0</v>
      </c>
      <c r="BE350" s="1">
        <f t="shared" si="38"/>
        <v>0</v>
      </c>
    </row>
    <row r="351" spans="2:57" ht="14.4" thickBot="1" x14ac:dyDescent="0.3">
      <c r="B351" s="4"/>
      <c r="C351" s="131"/>
      <c r="D351" s="132"/>
      <c r="E351" s="235"/>
      <c r="F351" s="250"/>
      <c r="G351" s="250"/>
      <c r="H351" s="236"/>
      <c r="I351" s="130"/>
      <c r="J351" s="235"/>
      <c r="K351" s="236"/>
      <c r="L351" s="130"/>
      <c r="M351" s="235"/>
      <c r="N351" s="236"/>
      <c r="O351" s="129"/>
      <c r="P351" s="246">
        <v>0</v>
      </c>
      <c r="Q351" s="247"/>
      <c r="R351" s="129"/>
      <c r="S351" s="243"/>
      <c r="T351" s="244"/>
      <c r="U351" s="244"/>
      <c r="V351" s="244"/>
      <c r="W351" s="245"/>
      <c r="X351" s="7"/>
      <c r="AX351" s="101"/>
      <c r="AY351" s="101"/>
      <c r="AZ351" s="102">
        <f t="shared" si="33"/>
        <v>0</v>
      </c>
      <c r="BA351" s="101">
        <f t="shared" si="34"/>
        <v>0</v>
      </c>
      <c r="BB351" s="103">
        <f t="shared" si="35"/>
        <v>0</v>
      </c>
      <c r="BC351" s="1">
        <f t="shared" si="36"/>
        <v>0</v>
      </c>
      <c r="BD351" s="1">
        <f t="shared" si="37"/>
        <v>0</v>
      </c>
      <c r="BE351" s="1">
        <f t="shared" si="38"/>
        <v>0</v>
      </c>
    </row>
    <row r="352" spans="2:57" ht="14.4" thickBot="1" x14ac:dyDescent="0.3">
      <c r="B352" s="4"/>
      <c r="C352" s="131"/>
      <c r="D352" s="132"/>
      <c r="E352" s="235"/>
      <c r="F352" s="250"/>
      <c r="G352" s="250"/>
      <c r="H352" s="236"/>
      <c r="I352" s="130"/>
      <c r="J352" s="235"/>
      <c r="K352" s="236"/>
      <c r="L352" s="130"/>
      <c r="M352" s="235"/>
      <c r="N352" s="236"/>
      <c r="O352" s="129"/>
      <c r="P352" s="246">
        <v>0</v>
      </c>
      <c r="Q352" s="247"/>
      <c r="R352" s="129"/>
      <c r="S352" s="243"/>
      <c r="T352" s="244"/>
      <c r="U352" s="244"/>
      <c r="V352" s="244"/>
      <c r="W352" s="245"/>
      <c r="X352" s="7"/>
      <c r="AX352" s="101"/>
      <c r="AY352" s="101"/>
      <c r="AZ352" s="102">
        <f t="shared" si="33"/>
        <v>0</v>
      </c>
      <c r="BA352" s="101">
        <f t="shared" si="34"/>
        <v>0</v>
      </c>
      <c r="BB352" s="103">
        <f t="shared" si="35"/>
        <v>0</v>
      </c>
      <c r="BC352" s="1">
        <f t="shared" si="36"/>
        <v>0</v>
      </c>
      <c r="BD352" s="1">
        <f t="shared" si="37"/>
        <v>0</v>
      </c>
      <c r="BE352" s="1">
        <f t="shared" si="38"/>
        <v>0</v>
      </c>
    </row>
    <row r="353" spans="2:57" ht="14.4" thickBot="1" x14ac:dyDescent="0.3">
      <c r="B353" s="4"/>
      <c r="C353" s="131"/>
      <c r="D353" s="132"/>
      <c r="E353" s="235"/>
      <c r="F353" s="250"/>
      <c r="G353" s="250"/>
      <c r="H353" s="236"/>
      <c r="I353" s="130"/>
      <c r="J353" s="235"/>
      <c r="K353" s="236"/>
      <c r="L353" s="130"/>
      <c r="M353" s="235"/>
      <c r="N353" s="236"/>
      <c r="O353" s="129"/>
      <c r="P353" s="246">
        <v>0</v>
      </c>
      <c r="Q353" s="247"/>
      <c r="R353" s="129"/>
      <c r="S353" s="243"/>
      <c r="T353" s="244"/>
      <c r="U353" s="244"/>
      <c r="V353" s="244"/>
      <c r="W353" s="245"/>
      <c r="X353" s="7"/>
      <c r="AX353" s="101"/>
      <c r="AY353" s="101"/>
      <c r="AZ353" s="102">
        <f t="shared" si="33"/>
        <v>0</v>
      </c>
      <c r="BA353" s="101">
        <f t="shared" si="34"/>
        <v>0</v>
      </c>
      <c r="BB353" s="103">
        <f t="shared" si="35"/>
        <v>0</v>
      </c>
      <c r="BC353" s="1">
        <f t="shared" si="36"/>
        <v>0</v>
      </c>
      <c r="BD353" s="1">
        <f t="shared" si="37"/>
        <v>0</v>
      </c>
      <c r="BE353" s="1">
        <f t="shared" si="38"/>
        <v>0</v>
      </c>
    </row>
    <row r="354" spans="2:57" ht="14.4" thickBot="1" x14ac:dyDescent="0.3">
      <c r="B354" s="4"/>
      <c r="C354" s="131"/>
      <c r="D354" s="132"/>
      <c r="E354" s="235"/>
      <c r="F354" s="250"/>
      <c r="G354" s="250"/>
      <c r="H354" s="236"/>
      <c r="I354" s="130"/>
      <c r="J354" s="235"/>
      <c r="K354" s="236"/>
      <c r="L354" s="130"/>
      <c r="M354" s="235"/>
      <c r="N354" s="236"/>
      <c r="O354" s="129"/>
      <c r="P354" s="246">
        <v>0</v>
      </c>
      <c r="Q354" s="247"/>
      <c r="R354" s="129"/>
      <c r="S354" s="243"/>
      <c r="T354" s="244"/>
      <c r="U354" s="244"/>
      <c r="V354" s="244"/>
      <c r="W354" s="245"/>
      <c r="X354" s="7"/>
      <c r="AX354" s="101"/>
      <c r="AY354" s="101"/>
      <c r="AZ354" s="102">
        <f t="shared" si="33"/>
        <v>0</v>
      </c>
      <c r="BA354" s="101">
        <f t="shared" si="34"/>
        <v>0</v>
      </c>
      <c r="BB354" s="103">
        <f t="shared" si="35"/>
        <v>0</v>
      </c>
      <c r="BC354" s="1">
        <f t="shared" si="36"/>
        <v>0</v>
      </c>
      <c r="BD354" s="1">
        <f t="shared" si="37"/>
        <v>0</v>
      </c>
      <c r="BE354" s="1">
        <f t="shared" si="38"/>
        <v>0</v>
      </c>
    </row>
    <row r="355" spans="2:57" ht="14.4" thickBot="1" x14ac:dyDescent="0.3">
      <c r="B355" s="4"/>
      <c r="C355" s="131"/>
      <c r="D355" s="132"/>
      <c r="E355" s="235"/>
      <c r="F355" s="250"/>
      <c r="G355" s="250"/>
      <c r="H355" s="236"/>
      <c r="I355" s="130"/>
      <c r="J355" s="235"/>
      <c r="K355" s="236"/>
      <c r="L355" s="130"/>
      <c r="M355" s="235"/>
      <c r="N355" s="236"/>
      <c r="O355" s="129"/>
      <c r="P355" s="246">
        <v>0</v>
      </c>
      <c r="Q355" s="247"/>
      <c r="R355" s="129"/>
      <c r="S355" s="243"/>
      <c r="T355" s="244"/>
      <c r="U355" s="244"/>
      <c r="V355" s="244"/>
      <c r="W355" s="245"/>
      <c r="X355" s="7"/>
      <c r="AX355" s="101"/>
      <c r="AY355" s="101"/>
      <c r="AZ355" s="102">
        <f t="shared" si="33"/>
        <v>0</v>
      </c>
      <c r="BA355" s="101">
        <f t="shared" si="34"/>
        <v>0</v>
      </c>
      <c r="BB355" s="103">
        <f t="shared" si="35"/>
        <v>0</v>
      </c>
      <c r="BC355" s="1">
        <f t="shared" si="36"/>
        <v>0</v>
      </c>
      <c r="BD355" s="1">
        <f t="shared" si="37"/>
        <v>0</v>
      </c>
      <c r="BE355" s="1">
        <f t="shared" si="38"/>
        <v>0</v>
      </c>
    </row>
    <row r="356" spans="2:57" ht="14.4" thickBot="1" x14ac:dyDescent="0.3">
      <c r="B356" s="4"/>
      <c r="C356" s="131"/>
      <c r="D356" s="132"/>
      <c r="E356" s="235"/>
      <c r="F356" s="250"/>
      <c r="G356" s="250"/>
      <c r="H356" s="236"/>
      <c r="I356" s="130"/>
      <c r="J356" s="235"/>
      <c r="K356" s="236"/>
      <c r="L356" s="130"/>
      <c r="M356" s="235"/>
      <c r="N356" s="236"/>
      <c r="O356" s="129"/>
      <c r="P356" s="246">
        <v>0</v>
      </c>
      <c r="Q356" s="247"/>
      <c r="R356" s="129"/>
      <c r="S356" s="243"/>
      <c r="T356" s="244"/>
      <c r="U356" s="244"/>
      <c r="V356" s="244"/>
      <c r="W356" s="245"/>
      <c r="X356" s="7"/>
      <c r="AX356" s="101"/>
      <c r="AY356" s="101"/>
      <c r="AZ356" s="102">
        <f t="shared" si="33"/>
        <v>0</v>
      </c>
      <c r="BA356" s="101">
        <f t="shared" si="34"/>
        <v>0</v>
      </c>
      <c r="BB356" s="103">
        <f t="shared" si="35"/>
        <v>0</v>
      </c>
      <c r="BC356" s="1">
        <f t="shared" si="36"/>
        <v>0</v>
      </c>
      <c r="BD356" s="1">
        <f t="shared" si="37"/>
        <v>0</v>
      </c>
      <c r="BE356" s="1">
        <f t="shared" si="38"/>
        <v>0</v>
      </c>
    </row>
    <row r="357" spans="2:57" ht="14.4" thickBot="1" x14ac:dyDescent="0.3">
      <c r="B357" s="4"/>
      <c r="C357" s="131"/>
      <c r="D357" s="132"/>
      <c r="E357" s="235"/>
      <c r="F357" s="250"/>
      <c r="G357" s="250"/>
      <c r="H357" s="236"/>
      <c r="I357" s="130"/>
      <c r="J357" s="235"/>
      <c r="K357" s="236"/>
      <c r="L357" s="130"/>
      <c r="M357" s="235"/>
      <c r="N357" s="236"/>
      <c r="O357" s="129"/>
      <c r="P357" s="246">
        <v>0</v>
      </c>
      <c r="Q357" s="247"/>
      <c r="R357" s="129"/>
      <c r="S357" s="243"/>
      <c r="T357" s="244"/>
      <c r="U357" s="244"/>
      <c r="V357" s="244"/>
      <c r="W357" s="245"/>
      <c r="X357" s="7"/>
      <c r="AX357" s="101"/>
      <c r="AY357" s="101"/>
      <c r="AZ357" s="102">
        <f t="shared" si="33"/>
        <v>0</v>
      </c>
      <c r="BA357" s="101">
        <f t="shared" si="34"/>
        <v>0</v>
      </c>
      <c r="BB357" s="103">
        <f t="shared" si="35"/>
        <v>0</v>
      </c>
      <c r="BC357" s="1">
        <f t="shared" si="36"/>
        <v>0</v>
      </c>
      <c r="BD357" s="1">
        <f t="shared" si="37"/>
        <v>0</v>
      </c>
      <c r="BE357" s="1">
        <f t="shared" si="38"/>
        <v>0</v>
      </c>
    </row>
    <row r="358" spans="2:57" ht="14.4" thickBot="1" x14ac:dyDescent="0.3">
      <c r="B358" s="4"/>
      <c r="C358" s="131"/>
      <c r="D358" s="132"/>
      <c r="E358" s="235"/>
      <c r="F358" s="250"/>
      <c r="G358" s="250"/>
      <c r="H358" s="236"/>
      <c r="I358" s="130"/>
      <c r="J358" s="235"/>
      <c r="K358" s="236"/>
      <c r="L358" s="130"/>
      <c r="M358" s="235"/>
      <c r="N358" s="236"/>
      <c r="O358" s="129"/>
      <c r="P358" s="246">
        <v>0</v>
      </c>
      <c r="Q358" s="247"/>
      <c r="R358" s="129"/>
      <c r="S358" s="243"/>
      <c r="T358" s="244"/>
      <c r="U358" s="244"/>
      <c r="V358" s="244"/>
      <c r="W358" s="245"/>
      <c r="X358" s="7"/>
      <c r="AX358" s="101"/>
      <c r="AY358" s="101"/>
      <c r="AZ358" s="102">
        <f t="shared" si="33"/>
        <v>0</v>
      </c>
      <c r="BA358" s="101">
        <f t="shared" si="34"/>
        <v>0</v>
      </c>
      <c r="BB358" s="103">
        <f t="shared" si="35"/>
        <v>0</v>
      </c>
      <c r="BC358" s="1">
        <f t="shared" si="36"/>
        <v>0</v>
      </c>
      <c r="BD358" s="1">
        <f t="shared" si="37"/>
        <v>0</v>
      </c>
      <c r="BE358" s="1">
        <f t="shared" si="38"/>
        <v>0</v>
      </c>
    </row>
    <row r="359" spans="2:57" ht="14.4" thickBot="1" x14ac:dyDescent="0.3">
      <c r="B359" s="4"/>
      <c r="C359" s="131"/>
      <c r="D359" s="132"/>
      <c r="E359" s="235"/>
      <c r="F359" s="250"/>
      <c r="G359" s="250"/>
      <c r="H359" s="236"/>
      <c r="I359" s="130"/>
      <c r="J359" s="235"/>
      <c r="K359" s="236"/>
      <c r="L359" s="130"/>
      <c r="M359" s="235"/>
      <c r="N359" s="236"/>
      <c r="O359" s="129"/>
      <c r="P359" s="246">
        <v>0</v>
      </c>
      <c r="Q359" s="247"/>
      <c r="R359" s="129"/>
      <c r="S359" s="243"/>
      <c r="T359" s="244"/>
      <c r="U359" s="244"/>
      <c r="V359" s="244"/>
      <c r="W359" s="245"/>
      <c r="X359" s="7"/>
      <c r="AX359" s="101"/>
      <c r="AY359" s="101"/>
      <c r="AZ359" s="102">
        <f t="shared" si="33"/>
        <v>0</v>
      </c>
      <c r="BA359" s="101">
        <f t="shared" si="34"/>
        <v>0</v>
      </c>
      <c r="BB359" s="103">
        <f t="shared" si="35"/>
        <v>0</v>
      </c>
      <c r="BC359" s="1">
        <f t="shared" si="36"/>
        <v>0</v>
      </c>
      <c r="BD359" s="1">
        <f t="shared" si="37"/>
        <v>0</v>
      </c>
      <c r="BE359" s="1">
        <f t="shared" si="38"/>
        <v>0</v>
      </c>
    </row>
    <row r="360" spans="2:57" ht="14.4" thickBot="1" x14ac:dyDescent="0.3">
      <c r="B360" s="4"/>
      <c r="C360" s="131"/>
      <c r="D360" s="132"/>
      <c r="E360" s="235"/>
      <c r="F360" s="250"/>
      <c r="G360" s="250"/>
      <c r="H360" s="236"/>
      <c r="I360" s="130"/>
      <c r="J360" s="235"/>
      <c r="K360" s="236"/>
      <c r="L360" s="130"/>
      <c r="M360" s="235"/>
      <c r="N360" s="236"/>
      <c r="O360" s="129"/>
      <c r="P360" s="246">
        <v>0</v>
      </c>
      <c r="Q360" s="247"/>
      <c r="R360" s="129"/>
      <c r="S360" s="243"/>
      <c r="T360" s="244"/>
      <c r="U360" s="244"/>
      <c r="V360" s="244"/>
      <c r="W360" s="245"/>
      <c r="X360" s="7"/>
      <c r="AX360" s="101"/>
      <c r="AY360" s="101"/>
      <c r="AZ360" s="102">
        <f t="shared" si="33"/>
        <v>0</v>
      </c>
      <c r="BA360" s="101">
        <f t="shared" si="34"/>
        <v>0</v>
      </c>
      <c r="BB360" s="103">
        <f t="shared" si="35"/>
        <v>0</v>
      </c>
      <c r="BC360" s="1">
        <f t="shared" si="36"/>
        <v>0</v>
      </c>
      <c r="BD360" s="1">
        <f t="shared" si="37"/>
        <v>0</v>
      </c>
      <c r="BE360" s="1">
        <f t="shared" si="38"/>
        <v>0</v>
      </c>
    </row>
    <row r="361" spans="2:57" ht="14.4" thickBot="1" x14ac:dyDescent="0.3">
      <c r="B361" s="4"/>
      <c r="C361" s="131"/>
      <c r="D361" s="132"/>
      <c r="E361" s="235"/>
      <c r="F361" s="250"/>
      <c r="G361" s="250"/>
      <c r="H361" s="236"/>
      <c r="I361" s="130"/>
      <c r="J361" s="235"/>
      <c r="K361" s="236"/>
      <c r="L361" s="130"/>
      <c r="M361" s="235"/>
      <c r="N361" s="236"/>
      <c r="O361" s="129"/>
      <c r="P361" s="246">
        <v>0</v>
      </c>
      <c r="Q361" s="247"/>
      <c r="R361" s="129"/>
      <c r="S361" s="243"/>
      <c r="T361" s="244"/>
      <c r="U361" s="244"/>
      <c r="V361" s="244"/>
      <c r="W361" s="245"/>
      <c r="X361" s="7"/>
      <c r="AX361" s="101"/>
      <c r="AY361" s="101"/>
      <c r="AZ361" s="102">
        <f t="shared" si="33"/>
        <v>0</v>
      </c>
      <c r="BA361" s="101">
        <f t="shared" si="34"/>
        <v>0</v>
      </c>
      <c r="BB361" s="103">
        <f t="shared" si="35"/>
        <v>0</v>
      </c>
      <c r="BC361" s="1">
        <f t="shared" si="36"/>
        <v>0</v>
      </c>
      <c r="BD361" s="1">
        <f t="shared" si="37"/>
        <v>0</v>
      </c>
      <c r="BE361" s="1">
        <f t="shared" si="38"/>
        <v>0</v>
      </c>
    </row>
    <row r="362" spans="2:57" ht="14.4" thickBot="1" x14ac:dyDescent="0.3">
      <c r="B362" s="4"/>
      <c r="C362" s="131"/>
      <c r="D362" s="132"/>
      <c r="E362" s="235"/>
      <c r="F362" s="250"/>
      <c r="G362" s="250"/>
      <c r="H362" s="236"/>
      <c r="I362" s="130"/>
      <c r="J362" s="235"/>
      <c r="K362" s="236"/>
      <c r="L362" s="130"/>
      <c r="M362" s="235"/>
      <c r="N362" s="236"/>
      <c r="O362" s="129"/>
      <c r="P362" s="246">
        <v>0</v>
      </c>
      <c r="Q362" s="247"/>
      <c r="R362" s="129"/>
      <c r="S362" s="243"/>
      <c r="T362" s="244"/>
      <c r="U362" s="244"/>
      <c r="V362" s="244"/>
      <c r="W362" s="245"/>
      <c r="X362" s="7"/>
      <c r="AX362" s="101"/>
      <c r="AY362" s="101"/>
      <c r="AZ362" s="102">
        <f t="shared" si="33"/>
        <v>0</v>
      </c>
      <c r="BA362" s="101">
        <f t="shared" si="34"/>
        <v>0</v>
      </c>
      <c r="BB362" s="103">
        <f t="shared" si="35"/>
        <v>0</v>
      </c>
      <c r="BC362" s="1">
        <f t="shared" si="36"/>
        <v>0</v>
      </c>
      <c r="BD362" s="1">
        <f t="shared" si="37"/>
        <v>0</v>
      </c>
      <c r="BE362" s="1">
        <f t="shared" si="38"/>
        <v>0</v>
      </c>
    </row>
    <row r="363" spans="2:57" ht="14.4" thickBot="1" x14ac:dyDescent="0.3">
      <c r="B363" s="4"/>
      <c r="C363" s="131"/>
      <c r="D363" s="132"/>
      <c r="E363" s="235"/>
      <c r="F363" s="250"/>
      <c r="G363" s="250"/>
      <c r="H363" s="236"/>
      <c r="I363" s="130"/>
      <c r="J363" s="235"/>
      <c r="K363" s="236"/>
      <c r="L363" s="130"/>
      <c r="M363" s="235"/>
      <c r="N363" s="236"/>
      <c r="O363" s="129"/>
      <c r="P363" s="246">
        <v>0</v>
      </c>
      <c r="Q363" s="247"/>
      <c r="R363" s="129"/>
      <c r="S363" s="243"/>
      <c r="T363" s="244"/>
      <c r="U363" s="244"/>
      <c r="V363" s="244"/>
      <c r="W363" s="245"/>
      <c r="X363" s="7"/>
      <c r="AX363" s="101"/>
      <c r="AY363" s="101"/>
      <c r="AZ363" s="102">
        <f t="shared" si="33"/>
        <v>0</v>
      </c>
      <c r="BA363" s="101">
        <f t="shared" si="34"/>
        <v>0</v>
      </c>
      <c r="BB363" s="103">
        <f t="shared" si="35"/>
        <v>0</v>
      </c>
      <c r="BC363" s="1">
        <f t="shared" si="36"/>
        <v>0</v>
      </c>
      <c r="BD363" s="1">
        <f t="shared" si="37"/>
        <v>0</v>
      </c>
      <c r="BE363" s="1">
        <f t="shared" si="38"/>
        <v>0</v>
      </c>
    </row>
    <row r="364" spans="2:57" ht="14.4" thickBot="1" x14ac:dyDescent="0.3">
      <c r="B364" s="4"/>
      <c r="C364" s="131"/>
      <c r="D364" s="132"/>
      <c r="E364" s="235"/>
      <c r="F364" s="250"/>
      <c r="G364" s="250"/>
      <c r="H364" s="236"/>
      <c r="I364" s="130"/>
      <c r="J364" s="235"/>
      <c r="K364" s="236"/>
      <c r="L364" s="130"/>
      <c r="M364" s="235"/>
      <c r="N364" s="236"/>
      <c r="O364" s="129"/>
      <c r="P364" s="246">
        <v>0</v>
      </c>
      <c r="Q364" s="247"/>
      <c r="R364" s="129"/>
      <c r="S364" s="243"/>
      <c r="T364" s="244"/>
      <c r="U364" s="244"/>
      <c r="V364" s="244"/>
      <c r="W364" s="245"/>
      <c r="X364" s="7"/>
      <c r="AX364" s="101"/>
      <c r="AY364" s="101"/>
      <c r="AZ364" s="102">
        <f t="shared" si="33"/>
        <v>0</v>
      </c>
      <c r="BA364" s="101">
        <f t="shared" si="34"/>
        <v>0</v>
      </c>
      <c r="BB364" s="103">
        <f t="shared" si="35"/>
        <v>0</v>
      </c>
      <c r="BC364" s="1">
        <f t="shared" si="36"/>
        <v>0</v>
      </c>
      <c r="BD364" s="1">
        <f t="shared" si="37"/>
        <v>0</v>
      </c>
      <c r="BE364" s="1">
        <f t="shared" si="38"/>
        <v>0</v>
      </c>
    </row>
    <row r="365" spans="2:57" ht="14.4" thickBot="1" x14ac:dyDescent="0.3">
      <c r="B365" s="4"/>
      <c r="C365" s="131"/>
      <c r="D365" s="132"/>
      <c r="E365" s="235"/>
      <c r="F365" s="250"/>
      <c r="G365" s="250"/>
      <c r="H365" s="236"/>
      <c r="I365" s="130"/>
      <c r="J365" s="235"/>
      <c r="K365" s="236"/>
      <c r="L365" s="130"/>
      <c r="M365" s="235"/>
      <c r="N365" s="236"/>
      <c r="O365" s="129"/>
      <c r="P365" s="246">
        <v>0</v>
      </c>
      <c r="Q365" s="247"/>
      <c r="R365" s="129"/>
      <c r="S365" s="243"/>
      <c r="T365" s="244"/>
      <c r="U365" s="244"/>
      <c r="V365" s="244"/>
      <c r="W365" s="245"/>
      <c r="X365" s="7"/>
      <c r="AX365" s="101"/>
      <c r="AY365" s="101"/>
      <c r="AZ365" s="102">
        <f t="shared" si="33"/>
        <v>0</v>
      </c>
      <c r="BA365" s="101">
        <f t="shared" si="34"/>
        <v>0</v>
      </c>
      <c r="BB365" s="103">
        <f t="shared" si="35"/>
        <v>0</v>
      </c>
      <c r="BC365" s="1">
        <f t="shared" si="36"/>
        <v>0</v>
      </c>
      <c r="BD365" s="1">
        <f t="shared" si="37"/>
        <v>0</v>
      </c>
      <c r="BE365" s="1">
        <f t="shared" si="38"/>
        <v>0</v>
      </c>
    </row>
    <row r="366" spans="2:57" ht="14.4" thickBot="1" x14ac:dyDescent="0.3">
      <c r="B366" s="4"/>
      <c r="C366" s="131"/>
      <c r="D366" s="132"/>
      <c r="E366" s="235"/>
      <c r="F366" s="250"/>
      <c r="G366" s="250"/>
      <c r="H366" s="236"/>
      <c r="I366" s="130"/>
      <c r="J366" s="235"/>
      <c r="K366" s="236"/>
      <c r="L366" s="130"/>
      <c r="M366" s="235"/>
      <c r="N366" s="236"/>
      <c r="O366" s="129"/>
      <c r="P366" s="246">
        <v>0</v>
      </c>
      <c r="Q366" s="247"/>
      <c r="R366" s="129"/>
      <c r="S366" s="243"/>
      <c r="T366" s="244"/>
      <c r="U366" s="244"/>
      <c r="V366" s="244"/>
      <c r="W366" s="245"/>
      <c r="X366" s="7"/>
      <c r="AX366" s="101"/>
      <c r="AY366" s="101"/>
      <c r="AZ366" s="102">
        <f t="shared" si="33"/>
        <v>0</v>
      </c>
      <c r="BA366" s="101">
        <f t="shared" si="34"/>
        <v>0</v>
      </c>
      <c r="BB366" s="103">
        <f t="shared" si="35"/>
        <v>0</v>
      </c>
      <c r="BC366" s="1">
        <f t="shared" si="36"/>
        <v>0</v>
      </c>
      <c r="BD366" s="1">
        <f t="shared" si="37"/>
        <v>0</v>
      </c>
      <c r="BE366" s="1">
        <f t="shared" si="38"/>
        <v>0</v>
      </c>
    </row>
    <row r="367" spans="2:57" ht="14.4" thickBot="1" x14ac:dyDescent="0.3">
      <c r="B367" s="4"/>
      <c r="C367" s="131"/>
      <c r="D367" s="132"/>
      <c r="E367" s="235"/>
      <c r="F367" s="250"/>
      <c r="G367" s="250"/>
      <c r="H367" s="236"/>
      <c r="I367" s="130"/>
      <c r="J367" s="235"/>
      <c r="K367" s="236"/>
      <c r="L367" s="130"/>
      <c r="M367" s="235"/>
      <c r="N367" s="236"/>
      <c r="O367" s="129"/>
      <c r="P367" s="246">
        <v>0</v>
      </c>
      <c r="Q367" s="247"/>
      <c r="R367" s="129"/>
      <c r="S367" s="243"/>
      <c r="T367" s="244"/>
      <c r="U367" s="244"/>
      <c r="V367" s="244"/>
      <c r="W367" s="245"/>
      <c r="X367" s="7"/>
      <c r="AX367" s="101"/>
      <c r="AY367" s="101"/>
      <c r="AZ367" s="102">
        <f t="shared" si="33"/>
        <v>0</v>
      </c>
      <c r="BA367" s="101">
        <f t="shared" si="34"/>
        <v>0</v>
      </c>
      <c r="BB367" s="103">
        <f t="shared" si="35"/>
        <v>0</v>
      </c>
      <c r="BC367" s="1">
        <f t="shared" si="36"/>
        <v>0</v>
      </c>
      <c r="BD367" s="1">
        <f t="shared" si="37"/>
        <v>0</v>
      </c>
      <c r="BE367" s="1">
        <f t="shared" si="38"/>
        <v>0</v>
      </c>
    </row>
    <row r="368" spans="2:57" ht="14.4" thickBot="1" x14ac:dyDescent="0.3">
      <c r="B368" s="4"/>
      <c r="C368" s="131"/>
      <c r="D368" s="132"/>
      <c r="E368" s="235"/>
      <c r="F368" s="250"/>
      <c r="G368" s="250"/>
      <c r="H368" s="236"/>
      <c r="I368" s="130"/>
      <c r="J368" s="235"/>
      <c r="K368" s="236"/>
      <c r="L368" s="130"/>
      <c r="M368" s="235"/>
      <c r="N368" s="236"/>
      <c r="O368" s="129"/>
      <c r="P368" s="246">
        <v>0</v>
      </c>
      <c r="Q368" s="247"/>
      <c r="R368" s="129"/>
      <c r="S368" s="243"/>
      <c r="T368" s="244"/>
      <c r="U368" s="244"/>
      <c r="V368" s="244"/>
      <c r="W368" s="245"/>
      <c r="X368" s="7"/>
      <c r="AX368" s="101"/>
      <c r="AY368" s="101"/>
      <c r="AZ368" s="102">
        <f t="shared" si="33"/>
        <v>0</v>
      </c>
      <c r="BA368" s="101">
        <f t="shared" si="34"/>
        <v>0</v>
      </c>
      <c r="BB368" s="103">
        <f t="shared" si="35"/>
        <v>0</v>
      </c>
      <c r="BC368" s="1">
        <f t="shared" si="36"/>
        <v>0</v>
      </c>
      <c r="BD368" s="1">
        <f t="shared" si="37"/>
        <v>0</v>
      </c>
      <c r="BE368" s="1">
        <f t="shared" si="38"/>
        <v>0</v>
      </c>
    </row>
    <row r="369" spans="2:57" ht="14.4" thickBot="1" x14ac:dyDescent="0.3">
      <c r="B369" s="4"/>
      <c r="C369" s="131"/>
      <c r="D369" s="132"/>
      <c r="E369" s="235"/>
      <c r="F369" s="250"/>
      <c r="G369" s="250"/>
      <c r="H369" s="236"/>
      <c r="I369" s="130"/>
      <c r="J369" s="235"/>
      <c r="K369" s="236"/>
      <c r="L369" s="130"/>
      <c r="M369" s="235"/>
      <c r="N369" s="236"/>
      <c r="O369" s="129"/>
      <c r="P369" s="246">
        <v>0</v>
      </c>
      <c r="Q369" s="247"/>
      <c r="R369" s="129"/>
      <c r="S369" s="243"/>
      <c r="T369" s="244"/>
      <c r="U369" s="244"/>
      <c r="V369" s="244"/>
      <c r="W369" s="245"/>
      <c r="X369" s="7"/>
      <c r="AX369" s="101"/>
      <c r="AY369" s="101"/>
      <c r="AZ369" s="102">
        <f t="shared" si="33"/>
        <v>0</v>
      </c>
      <c r="BA369" s="101">
        <f t="shared" si="34"/>
        <v>0</v>
      </c>
      <c r="BB369" s="103">
        <f t="shared" si="35"/>
        <v>0</v>
      </c>
      <c r="BC369" s="1">
        <f t="shared" si="36"/>
        <v>0</v>
      </c>
      <c r="BD369" s="1">
        <f t="shared" si="37"/>
        <v>0</v>
      </c>
      <c r="BE369" s="1">
        <f t="shared" si="38"/>
        <v>0</v>
      </c>
    </row>
    <row r="370" spans="2:57" ht="14.4" thickBot="1" x14ac:dyDescent="0.3">
      <c r="B370" s="4"/>
      <c r="C370" s="131"/>
      <c r="D370" s="132"/>
      <c r="E370" s="235"/>
      <c r="F370" s="250"/>
      <c r="G370" s="250"/>
      <c r="H370" s="236"/>
      <c r="I370" s="130"/>
      <c r="J370" s="235"/>
      <c r="K370" s="236"/>
      <c r="L370" s="130"/>
      <c r="M370" s="235"/>
      <c r="N370" s="236"/>
      <c r="O370" s="129"/>
      <c r="P370" s="246">
        <v>0</v>
      </c>
      <c r="Q370" s="247"/>
      <c r="R370" s="129"/>
      <c r="S370" s="243"/>
      <c r="T370" s="244"/>
      <c r="U370" s="244"/>
      <c r="V370" s="244"/>
      <c r="W370" s="245"/>
      <c r="X370" s="7"/>
      <c r="AX370" s="101"/>
      <c r="AY370" s="101"/>
      <c r="AZ370" s="102">
        <f t="shared" si="33"/>
        <v>0</v>
      </c>
      <c r="BA370" s="101">
        <f t="shared" si="34"/>
        <v>0</v>
      </c>
      <c r="BB370" s="103">
        <f t="shared" si="35"/>
        <v>0</v>
      </c>
      <c r="BC370" s="1">
        <f t="shared" si="36"/>
        <v>0</v>
      </c>
      <c r="BD370" s="1">
        <f t="shared" si="37"/>
        <v>0</v>
      </c>
      <c r="BE370" s="1">
        <f t="shared" si="38"/>
        <v>0</v>
      </c>
    </row>
    <row r="371" spans="2:57" ht="14.4" thickBot="1" x14ac:dyDescent="0.3">
      <c r="B371" s="4"/>
      <c r="C371" s="131"/>
      <c r="D371" s="132"/>
      <c r="E371" s="235"/>
      <c r="F371" s="250"/>
      <c r="G371" s="250"/>
      <c r="H371" s="236"/>
      <c r="I371" s="130"/>
      <c r="J371" s="235"/>
      <c r="K371" s="236"/>
      <c r="L371" s="130"/>
      <c r="M371" s="235"/>
      <c r="N371" s="236"/>
      <c r="O371" s="129"/>
      <c r="P371" s="246">
        <v>0</v>
      </c>
      <c r="Q371" s="247"/>
      <c r="R371" s="129"/>
      <c r="S371" s="243"/>
      <c r="T371" s="244"/>
      <c r="U371" s="244"/>
      <c r="V371" s="244"/>
      <c r="W371" s="245"/>
      <c r="X371" s="7"/>
      <c r="AX371" s="101"/>
      <c r="AY371" s="101"/>
      <c r="AZ371" s="102">
        <f t="shared" si="33"/>
        <v>0</v>
      </c>
      <c r="BA371" s="101">
        <f t="shared" si="34"/>
        <v>0</v>
      </c>
      <c r="BB371" s="103">
        <f t="shared" si="35"/>
        <v>0</v>
      </c>
      <c r="BC371" s="1">
        <f t="shared" si="36"/>
        <v>0</v>
      </c>
      <c r="BD371" s="1">
        <f t="shared" si="37"/>
        <v>0</v>
      </c>
      <c r="BE371" s="1">
        <f t="shared" si="38"/>
        <v>0</v>
      </c>
    </row>
  </sheetData>
  <mergeCells count="1551">
    <mergeCell ref="E370:H370"/>
    <mergeCell ref="J370:K370"/>
    <mergeCell ref="M370:N370"/>
    <mergeCell ref="P370:Q370"/>
    <mergeCell ref="S370:W370"/>
    <mergeCell ref="E371:H371"/>
    <mergeCell ref="J371:K371"/>
    <mergeCell ref="M371:N371"/>
    <mergeCell ref="P371:Q371"/>
    <mergeCell ref="S371:W371"/>
    <mergeCell ref="E368:H368"/>
    <mergeCell ref="J368:K368"/>
    <mergeCell ref="M368:N368"/>
    <mergeCell ref="P368:Q368"/>
    <mergeCell ref="S368:W368"/>
    <mergeCell ref="E369:H369"/>
    <mergeCell ref="J369:K369"/>
    <mergeCell ref="M369:N369"/>
    <mergeCell ref="P369:Q369"/>
    <mergeCell ref="S369:W369"/>
    <mergeCell ref="E366:H366"/>
    <mergeCell ref="J366:K366"/>
    <mergeCell ref="M366:N366"/>
    <mergeCell ref="P366:Q366"/>
    <mergeCell ref="S366:W366"/>
    <mergeCell ref="E367:H367"/>
    <mergeCell ref="J367:K367"/>
    <mergeCell ref="M367:N367"/>
    <mergeCell ref="P367:Q367"/>
    <mergeCell ref="S367:W367"/>
    <mergeCell ref="E364:H364"/>
    <mergeCell ref="J364:K364"/>
    <mergeCell ref="M364:N364"/>
    <mergeCell ref="P364:Q364"/>
    <mergeCell ref="S364:W364"/>
    <mergeCell ref="E365:H365"/>
    <mergeCell ref="J365:K365"/>
    <mergeCell ref="M365:N365"/>
    <mergeCell ref="P365:Q365"/>
    <mergeCell ref="S365:W365"/>
    <mergeCell ref="E362:H362"/>
    <mergeCell ref="J362:K362"/>
    <mergeCell ref="M362:N362"/>
    <mergeCell ref="P362:Q362"/>
    <mergeCell ref="S362:W362"/>
    <mergeCell ref="E363:H363"/>
    <mergeCell ref="J363:K363"/>
    <mergeCell ref="M363:N363"/>
    <mergeCell ref="P363:Q363"/>
    <mergeCell ref="S363:W363"/>
    <mergeCell ref="E360:H360"/>
    <mergeCell ref="J360:K360"/>
    <mergeCell ref="M360:N360"/>
    <mergeCell ref="P360:Q360"/>
    <mergeCell ref="S360:W360"/>
    <mergeCell ref="E361:H361"/>
    <mergeCell ref="J361:K361"/>
    <mergeCell ref="M361:N361"/>
    <mergeCell ref="P361:Q361"/>
    <mergeCell ref="S361:W361"/>
    <mergeCell ref="E358:H358"/>
    <mergeCell ref="J358:K358"/>
    <mergeCell ref="M358:N358"/>
    <mergeCell ref="P358:Q358"/>
    <mergeCell ref="S358:W358"/>
    <mergeCell ref="E359:H359"/>
    <mergeCell ref="J359:K359"/>
    <mergeCell ref="M359:N359"/>
    <mergeCell ref="P359:Q359"/>
    <mergeCell ref="S359:W359"/>
    <mergeCell ref="E356:H356"/>
    <mergeCell ref="J356:K356"/>
    <mergeCell ref="M356:N356"/>
    <mergeCell ref="P356:Q356"/>
    <mergeCell ref="S356:W356"/>
    <mergeCell ref="E357:H357"/>
    <mergeCell ref="J357:K357"/>
    <mergeCell ref="M357:N357"/>
    <mergeCell ref="P357:Q357"/>
    <mergeCell ref="S357:W357"/>
    <mergeCell ref="E354:H354"/>
    <mergeCell ref="J354:K354"/>
    <mergeCell ref="M354:N354"/>
    <mergeCell ref="P354:Q354"/>
    <mergeCell ref="S354:W354"/>
    <mergeCell ref="E355:H355"/>
    <mergeCell ref="J355:K355"/>
    <mergeCell ref="M355:N355"/>
    <mergeCell ref="P355:Q355"/>
    <mergeCell ref="S355:W355"/>
    <mergeCell ref="E352:H352"/>
    <mergeCell ref="J352:K352"/>
    <mergeCell ref="M352:N352"/>
    <mergeCell ref="P352:Q352"/>
    <mergeCell ref="S352:W352"/>
    <mergeCell ref="E353:H353"/>
    <mergeCell ref="J353:K353"/>
    <mergeCell ref="M353:N353"/>
    <mergeCell ref="P353:Q353"/>
    <mergeCell ref="S353:W353"/>
    <mergeCell ref="E350:H350"/>
    <mergeCell ref="J350:K350"/>
    <mergeCell ref="M350:N350"/>
    <mergeCell ref="P350:Q350"/>
    <mergeCell ref="S350:W350"/>
    <mergeCell ref="E351:H351"/>
    <mergeCell ref="J351:K351"/>
    <mergeCell ref="M351:N351"/>
    <mergeCell ref="P351:Q351"/>
    <mergeCell ref="S351:W351"/>
    <mergeCell ref="E348:H348"/>
    <mergeCell ref="J348:K348"/>
    <mergeCell ref="M348:N348"/>
    <mergeCell ref="P348:Q348"/>
    <mergeCell ref="S348:W348"/>
    <mergeCell ref="E349:H349"/>
    <mergeCell ref="J349:K349"/>
    <mergeCell ref="M349:N349"/>
    <mergeCell ref="P349:Q349"/>
    <mergeCell ref="S349:W349"/>
    <mergeCell ref="E346:H346"/>
    <mergeCell ref="J346:K346"/>
    <mergeCell ref="M346:N346"/>
    <mergeCell ref="P346:Q346"/>
    <mergeCell ref="S346:W346"/>
    <mergeCell ref="E347:H347"/>
    <mergeCell ref="J347:K347"/>
    <mergeCell ref="M347:N347"/>
    <mergeCell ref="P347:Q347"/>
    <mergeCell ref="S347:W347"/>
    <mergeCell ref="E344:H344"/>
    <mergeCell ref="J344:K344"/>
    <mergeCell ref="M344:N344"/>
    <mergeCell ref="P344:Q344"/>
    <mergeCell ref="S344:W344"/>
    <mergeCell ref="E345:H345"/>
    <mergeCell ref="J345:K345"/>
    <mergeCell ref="M345:N345"/>
    <mergeCell ref="P345:Q345"/>
    <mergeCell ref="S345:W345"/>
    <mergeCell ref="E342:H342"/>
    <mergeCell ref="J342:K342"/>
    <mergeCell ref="M342:N342"/>
    <mergeCell ref="P342:Q342"/>
    <mergeCell ref="S342:W342"/>
    <mergeCell ref="E343:H343"/>
    <mergeCell ref="J343:K343"/>
    <mergeCell ref="M343:N343"/>
    <mergeCell ref="P343:Q343"/>
    <mergeCell ref="S343:W343"/>
    <mergeCell ref="E340:H340"/>
    <mergeCell ref="J340:K340"/>
    <mergeCell ref="M340:N340"/>
    <mergeCell ref="P340:Q340"/>
    <mergeCell ref="S340:W340"/>
    <mergeCell ref="E341:H341"/>
    <mergeCell ref="J341:K341"/>
    <mergeCell ref="M341:N341"/>
    <mergeCell ref="P341:Q341"/>
    <mergeCell ref="S341:W341"/>
    <mergeCell ref="E338:H338"/>
    <mergeCell ref="J338:K338"/>
    <mergeCell ref="M338:N338"/>
    <mergeCell ref="P338:Q338"/>
    <mergeCell ref="S338:W338"/>
    <mergeCell ref="E339:H339"/>
    <mergeCell ref="J339:K339"/>
    <mergeCell ref="M339:N339"/>
    <mergeCell ref="P339:Q339"/>
    <mergeCell ref="S339:W339"/>
    <mergeCell ref="E336:H336"/>
    <mergeCell ref="J336:K336"/>
    <mergeCell ref="M336:N336"/>
    <mergeCell ref="P336:Q336"/>
    <mergeCell ref="S336:W336"/>
    <mergeCell ref="E337:H337"/>
    <mergeCell ref="J337:K337"/>
    <mergeCell ref="M337:N337"/>
    <mergeCell ref="P337:Q337"/>
    <mergeCell ref="S337:W337"/>
    <mergeCell ref="E334:H334"/>
    <mergeCell ref="J334:K334"/>
    <mergeCell ref="M334:N334"/>
    <mergeCell ref="P334:Q334"/>
    <mergeCell ref="S334:W334"/>
    <mergeCell ref="E335:H335"/>
    <mergeCell ref="J335:K335"/>
    <mergeCell ref="M335:N335"/>
    <mergeCell ref="P335:Q335"/>
    <mergeCell ref="S335:W335"/>
    <mergeCell ref="E332:H332"/>
    <mergeCell ref="J332:K332"/>
    <mergeCell ref="M332:N332"/>
    <mergeCell ref="P332:Q332"/>
    <mergeCell ref="S332:W332"/>
    <mergeCell ref="E333:H333"/>
    <mergeCell ref="J333:K333"/>
    <mergeCell ref="M333:N333"/>
    <mergeCell ref="P333:Q333"/>
    <mergeCell ref="S333:W333"/>
    <mergeCell ref="E330:H330"/>
    <mergeCell ref="J330:K330"/>
    <mergeCell ref="M330:N330"/>
    <mergeCell ref="P330:Q330"/>
    <mergeCell ref="S330:W330"/>
    <mergeCell ref="E331:H331"/>
    <mergeCell ref="J331:K331"/>
    <mergeCell ref="M331:N331"/>
    <mergeCell ref="P331:Q331"/>
    <mergeCell ref="S331:W331"/>
    <mergeCell ref="E328:H328"/>
    <mergeCell ref="J328:K328"/>
    <mergeCell ref="M328:N328"/>
    <mergeCell ref="P328:Q328"/>
    <mergeCell ref="S328:W328"/>
    <mergeCell ref="E329:H329"/>
    <mergeCell ref="J329:K329"/>
    <mergeCell ref="M329:N329"/>
    <mergeCell ref="P329:Q329"/>
    <mergeCell ref="S329:W329"/>
    <mergeCell ref="E326:H326"/>
    <mergeCell ref="J326:K326"/>
    <mergeCell ref="M326:N326"/>
    <mergeCell ref="P326:Q326"/>
    <mergeCell ref="S326:W326"/>
    <mergeCell ref="E327:H327"/>
    <mergeCell ref="J327:K327"/>
    <mergeCell ref="M327:N327"/>
    <mergeCell ref="P327:Q327"/>
    <mergeCell ref="S327:W327"/>
    <mergeCell ref="E324:H324"/>
    <mergeCell ref="J324:K324"/>
    <mergeCell ref="M324:N324"/>
    <mergeCell ref="P324:Q324"/>
    <mergeCell ref="S324:W324"/>
    <mergeCell ref="E325:H325"/>
    <mergeCell ref="J325:K325"/>
    <mergeCell ref="M325:N325"/>
    <mergeCell ref="P325:Q325"/>
    <mergeCell ref="S325:W325"/>
    <mergeCell ref="E322:H322"/>
    <mergeCell ref="J322:K322"/>
    <mergeCell ref="M322:N322"/>
    <mergeCell ref="P322:Q322"/>
    <mergeCell ref="S322:W322"/>
    <mergeCell ref="E323:H323"/>
    <mergeCell ref="J323:K323"/>
    <mergeCell ref="M323:N323"/>
    <mergeCell ref="P323:Q323"/>
    <mergeCell ref="S323:W323"/>
    <mergeCell ref="E320:H320"/>
    <mergeCell ref="J320:K320"/>
    <mergeCell ref="M320:N320"/>
    <mergeCell ref="P320:Q320"/>
    <mergeCell ref="S320:W320"/>
    <mergeCell ref="E321:H321"/>
    <mergeCell ref="J321:K321"/>
    <mergeCell ref="M321:N321"/>
    <mergeCell ref="P321:Q321"/>
    <mergeCell ref="S321:W321"/>
    <mergeCell ref="E318:H318"/>
    <mergeCell ref="J318:K318"/>
    <mergeCell ref="M318:N318"/>
    <mergeCell ref="P318:Q318"/>
    <mergeCell ref="S318:W318"/>
    <mergeCell ref="E319:H319"/>
    <mergeCell ref="J319:K319"/>
    <mergeCell ref="M319:N319"/>
    <mergeCell ref="P319:Q319"/>
    <mergeCell ref="S319:W319"/>
    <mergeCell ref="E316:H316"/>
    <mergeCell ref="J316:K316"/>
    <mergeCell ref="M316:N316"/>
    <mergeCell ref="P316:Q316"/>
    <mergeCell ref="S316:W316"/>
    <mergeCell ref="E317:H317"/>
    <mergeCell ref="J317:K317"/>
    <mergeCell ref="M317:N317"/>
    <mergeCell ref="P317:Q317"/>
    <mergeCell ref="S317:W317"/>
    <mergeCell ref="E314:H314"/>
    <mergeCell ref="J314:K314"/>
    <mergeCell ref="M314:N314"/>
    <mergeCell ref="P314:Q314"/>
    <mergeCell ref="S314:W314"/>
    <mergeCell ref="E315:H315"/>
    <mergeCell ref="J315:K315"/>
    <mergeCell ref="M315:N315"/>
    <mergeCell ref="P315:Q315"/>
    <mergeCell ref="S315:W315"/>
    <mergeCell ref="E312:H312"/>
    <mergeCell ref="J312:K312"/>
    <mergeCell ref="M312:N312"/>
    <mergeCell ref="P312:Q312"/>
    <mergeCell ref="S312:W312"/>
    <mergeCell ref="E313:H313"/>
    <mergeCell ref="J313:K313"/>
    <mergeCell ref="M313:N313"/>
    <mergeCell ref="P313:Q313"/>
    <mergeCell ref="S313:W313"/>
    <mergeCell ref="E310:H310"/>
    <mergeCell ref="J310:K310"/>
    <mergeCell ref="M310:N310"/>
    <mergeCell ref="P310:Q310"/>
    <mergeCell ref="S310:W310"/>
    <mergeCell ref="E311:H311"/>
    <mergeCell ref="J311:K311"/>
    <mergeCell ref="M311:N311"/>
    <mergeCell ref="P311:Q311"/>
    <mergeCell ref="S311:W311"/>
    <mergeCell ref="E308:H308"/>
    <mergeCell ref="J308:K308"/>
    <mergeCell ref="M308:N308"/>
    <mergeCell ref="P308:Q308"/>
    <mergeCell ref="S308:W308"/>
    <mergeCell ref="E309:H309"/>
    <mergeCell ref="J309:K309"/>
    <mergeCell ref="M309:N309"/>
    <mergeCell ref="P309:Q309"/>
    <mergeCell ref="S309:W309"/>
    <mergeCell ref="E306:H306"/>
    <mergeCell ref="J306:K306"/>
    <mergeCell ref="M306:N306"/>
    <mergeCell ref="P306:Q306"/>
    <mergeCell ref="S306:W306"/>
    <mergeCell ref="E307:H307"/>
    <mergeCell ref="J307:K307"/>
    <mergeCell ref="M307:N307"/>
    <mergeCell ref="P307:Q307"/>
    <mergeCell ref="S307:W307"/>
    <mergeCell ref="E304:H304"/>
    <mergeCell ref="J304:K304"/>
    <mergeCell ref="M304:N304"/>
    <mergeCell ref="P304:Q304"/>
    <mergeCell ref="S304:W304"/>
    <mergeCell ref="E305:H305"/>
    <mergeCell ref="J305:K305"/>
    <mergeCell ref="M305:N305"/>
    <mergeCell ref="P305:Q305"/>
    <mergeCell ref="S305:W305"/>
    <mergeCell ref="E302:H302"/>
    <mergeCell ref="J302:K302"/>
    <mergeCell ref="M302:N302"/>
    <mergeCell ref="P302:Q302"/>
    <mergeCell ref="S302:W302"/>
    <mergeCell ref="E303:H303"/>
    <mergeCell ref="J303:K303"/>
    <mergeCell ref="M303:N303"/>
    <mergeCell ref="P303:Q303"/>
    <mergeCell ref="S303:W303"/>
    <mergeCell ref="E300:H300"/>
    <mergeCell ref="J300:K300"/>
    <mergeCell ref="M300:N300"/>
    <mergeCell ref="P300:Q300"/>
    <mergeCell ref="S300:W300"/>
    <mergeCell ref="E301:H301"/>
    <mergeCell ref="J301:K301"/>
    <mergeCell ref="M301:N301"/>
    <mergeCell ref="P301:Q301"/>
    <mergeCell ref="S301:W301"/>
    <mergeCell ref="E298:H298"/>
    <mergeCell ref="J298:K298"/>
    <mergeCell ref="M298:N298"/>
    <mergeCell ref="P298:Q298"/>
    <mergeCell ref="S298:W298"/>
    <mergeCell ref="E299:H299"/>
    <mergeCell ref="J299:K299"/>
    <mergeCell ref="M299:N299"/>
    <mergeCell ref="P299:Q299"/>
    <mergeCell ref="S299:W299"/>
    <mergeCell ref="E296:H296"/>
    <mergeCell ref="J296:K296"/>
    <mergeCell ref="M296:N296"/>
    <mergeCell ref="P296:Q296"/>
    <mergeCell ref="S296:W296"/>
    <mergeCell ref="E297:H297"/>
    <mergeCell ref="J297:K297"/>
    <mergeCell ref="M297:N297"/>
    <mergeCell ref="P297:Q297"/>
    <mergeCell ref="S297:W297"/>
    <mergeCell ref="E294:H294"/>
    <mergeCell ref="J294:K294"/>
    <mergeCell ref="M294:N294"/>
    <mergeCell ref="P294:Q294"/>
    <mergeCell ref="S294:W294"/>
    <mergeCell ref="E295:H295"/>
    <mergeCell ref="J295:K295"/>
    <mergeCell ref="M295:N295"/>
    <mergeCell ref="P295:Q295"/>
    <mergeCell ref="S295:W295"/>
    <mergeCell ref="E292:H292"/>
    <mergeCell ref="J292:K292"/>
    <mergeCell ref="M292:N292"/>
    <mergeCell ref="P292:Q292"/>
    <mergeCell ref="S292:W292"/>
    <mergeCell ref="E293:H293"/>
    <mergeCell ref="J293:K293"/>
    <mergeCell ref="M293:N293"/>
    <mergeCell ref="P293:Q293"/>
    <mergeCell ref="S293:W293"/>
    <mergeCell ref="E290:H290"/>
    <mergeCell ref="J290:K290"/>
    <mergeCell ref="M290:N290"/>
    <mergeCell ref="P290:Q290"/>
    <mergeCell ref="S290:W290"/>
    <mergeCell ref="E291:H291"/>
    <mergeCell ref="J291:K291"/>
    <mergeCell ref="M291:N291"/>
    <mergeCell ref="P291:Q291"/>
    <mergeCell ref="S291:W291"/>
    <mergeCell ref="E288:H288"/>
    <mergeCell ref="J288:K288"/>
    <mergeCell ref="M288:N288"/>
    <mergeCell ref="P288:Q288"/>
    <mergeCell ref="S288:W288"/>
    <mergeCell ref="E289:H289"/>
    <mergeCell ref="J289:K289"/>
    <mergeCell ref="M289:N289"/>
    <mergeCell ref="P289:Q289"/>
    <mergeCell ref="S289:W289"/>
    <mergeCell ref="E286:H286"/>
    <mergeCell ref="J286:K286"/>
    <mergeCell ref="M286:N286"/>
    <mergeCell ref="P286:Q286"/>
    <mergeCell ref="S286:W286"/>
    <mergeCell ref="E287:H287"/>
    <mergeCell ref="J287:K287"/>
    <mergeCell ref="M287:N287"/>
    <mergeCell ref="P287:Q287"/>
    <mergeCell ref="S287:W287"/>
    <mergeCell ref="E284:H284"/>
    <mergeCell ref="J284:K284"/>
    <mergeCell ref="M284:N284"/>
    <mergeCell ref="P284:Q284"/>
    <mergeCell ref="S284:W284"/>
    <mergeCell ref="E285:H285"/>
    <mergeCell ref="J285:K285"/>
    <mergeCell ref="M285:N285"/>
    <mergeCell ref="P285:Q285"/>
    <mergeCell ref="S285:W285"/>
    <mergeCell ref="E282:H282"/>
    <mergeCell ref="J282:K282"/>
    <mergeCell ref="M282:N282"/>
    <mergeCell ref="P282:Q282"/>
    <mergeCell ref="S282:W282"/>
    <mergeCell ref="E283:H283"/>
    <mergeCell ref="J283:K283"/>
    <mergeCell ref="M283:N283"/>
    <mergeCell ref="P283:Q283"/>
    <mergeCell ref="S283:W283"/>
    <mergeCell ref="E280:H280"/>
    <mergeCell ref="J280:K280"/>
    <mergeCell ref="M280:N280"/>
    <mergeCell ref="P280:Q280"/>
    <mergeCell ref="S280:W280"/>
    <mergeCell ref="E281:H281"/>
    <mergeCell ref="J281:K281"/>
    <mergeCell ref="M281:N281"/>
    <mergeCell ref="P281:Q281"/>
    <mergeCell ref="S281:W281"/>
    <mergeCell ref="E278:H278"/>
    <mergeCell ref="J278:K278"/>
    <mergeCell ref="M278:N278"/>
    <mergeCell ref="P278:Q278"/>
    <mergeCell ref="S278:W278"/>
    <mergeCell ref="E279:H279"/>
    <mergeCell ref="J279:K279"/>
    <mergeCell ref="M279:N279"/>
    <mergeCell ref="P279:Q279"/>
    <mergeCell ref="S279:W279"/>
    <mergeCell ref="E276:H276"/>
    <mergeCell ref="J276:K276"/>
    <mergeCell ref="M276:N276"/>
    <mergeCell ref="P276:Q276"/>
    <mergeCell ref="S276:W276"/>
    <mergeCell ref="E277:H277"/>
    <mergeCell ref="J277:K277"/>
    <mergeCell ref="M277:N277"/>
    <mergeCell ref="P277:Q277"/>
    <mergeCell ref="S277:W277"/>
    <mergeCell ref="E274:H274"/>
    <mergeCell ref="J274:K274"/>
    <mergeCell ref="M274:N274"/>
    <mergeCell ref="P274:Q274"/>
    <mergeCell ref="S274:W274"/>
    <mergeCell ref="E275:H275"/>
    <mergeCell ref="J275:K275"/>
    <mergeCell ref="M275:N275"/>
    <mergeCell ref="P275:Q275"/>
    <mergeCell ref="S275:W275"/>
    <mergeCell ref="E272:H272"/>
    <mergeCell ref="J272:K272"/>
    <mergeCell ref="M272:N272"/>
    <mergeCell ref="P272:Q272"/>
    <mergeCell ref="S272:W272"/>
    <mergeCell ref="E273:H273"/>
    <mergeCell ref="J273:K273"/>
    <mergeCell ref="M273:N273"/>
    <mergeCell ref="P273:Q273"/>
    <mergeCell ref="S273:W273"/>
    <mergeCell ref="E270:H270"/>
    <mergeCell ref="J270:K270"/>
    <mergeCell ref="M270:N270"/>
    <mergeCell ref="P270:Q270"/>
    <mergeCell ref="S270:W270"/>
    <mergeCell ref="E271:H271"/>
    <mergeCell ref="J271:K271"/>
    <mergeCell ref="M271:N271"/>
    <mergeCell ref="P271:Q271"/>
    <mergeCell ref="S271:W271"/>
    <mergeCell ref="E268:H268"/>
    <mergeCell ref="J268:K268"/>
    <mergeCell ref="M268:N268"/>
    <mergeCell ref="P268:Q268"/>
    <mergeCell ref="S268:W268"/>
    <mergeCell ref="E269:H269"/>
    <mergeCell ref="J269:K269"/>
    <mergeCell ref="M269:N269"/>
    <mergeCell ref="P269:Q269"/>
    <mergeCell ref="S269:W269"/>
    <mergeCell ref="E266:H266"/>
    <mergeCell ref="J266:K266"/>
    <mergeCell ref="M266:N266"/>
    <mergeCell ref="P266:Q266"/>
    <mergeCell ref="S266:W266"/>
    <mergeCell ref="E267:H267"/>
    <mergeCell ref="J267:K267"/>
    <mergeCell ref="M267:N267"/>
    <mergeCell ref="P267:Q267"/>
    <mergeCell ref="S267:W267"/>
    <mergeCell ref="E264:H264"/>
    <mergeCell ref="J264:K264"/>
    <mergeCell ref="M264:N264"/>
    <mergeCell ref="P264:Q264"/>
    <mergeCell ref="S264:W264"/>
    <mergeCell ref="E265:H265"/>
    <mergeCell ref="J265:K265"/>
    <mergeCell ref="M265:N265"/>
    <mergeCell ref="P265:Q265"/>
    <mergeCell ref="S265:W265"/>
    <mergeCell ref="E262:H262"/>
    <mergeCell ref="J262:K262"/>
    <mergeCell ref="M262:N262"/>
    <mergeCell ref="P262:Q262"/>
    <mergeCell ref="S262:W262"/>
    <mergeCell ref="E263:H263"/>
    <mergeCell ref="J263:K263"/>
    <mergeCell ref="M263:N263"/>
    <mergeCell ref="P263:Q263"/>
    <mergeCell ref="S263:W263"/>
    <mergeCell ref="E260:H260"/>
    <mergeCell ref="J260:K260"/>
    <mergeCell ref="M260:N260"/>
    <mergeCell ref="P260:Q260"/>
    <mergeCell ref="S260:W260"/>
    <mergeCell ref="E261:H261"/>
    <mergeCell ref="J261:K261"/>
    <mergeCell ref="M261:N261"/>
    <mergeCell ref="P261:Q261"/>
    <mergeCell ref="S261:W261"/>
    <mergeCell ref="E258:H258"/>
    <mergeCell ref="J258:K258"/>
    <mergeCell ref="M258:N258"/>
    <mergeCell ref="P258:Q258"/>
    <mergeCell ref="S258:W258"/>
    <mergeCell ref="E259:H259"/>
    <mergeCell ref="J259:K259"/>
    <mergeCell ref="M259:N259"/>
    <mergeCell ref="P259:Q259"/>
    <mergeCell ref="S259:W259"/>
    <mergeCell ref="E256:H256"/>
    <mergeCell ref="J256:K256"/>
    <mergeCell ref="M256:N256"/>
    <mergeCell ref="P256:Q256"/>
    <mergeCell ref="S256:W256"/>
    <mergeCell ref="E257:H257"/>
    <mergeCell ref="J257:K257"/>
    <mergeCell ref="M257:N257"/>
    <mergeCell ref="P257:Q257"/>
    <mergeCell ref="S257:W257"/>
    <mergeCell ref="E254:H254"/>
    <mergeCell ref="J254:K254"/>
    <mergeCell ref="M254:N254"/>
    <mergeCell ref="P254:Q254"/>
    <mergeCell ref="S254:W254"/>
    <mergeCell ref="E255:H255"/>
    <mergeCell ref="J255:K255"/>
    <mergeCell ref="M255:N255"/>
    <mergeCell ref="P255:Q255"/>
    <mergeCell ref="S255:W255"/>
    <mergeCell ref="E252:H252"/>
    <mergeCell ref="J252:K252"/>
    <mergeCell ref="M252:N252"/>
    <mergeCell ref="P252:Q252"/>
    <mergeCell ref="S252:W252"/>
    <mergeCell ref="E253:H253"/>
    <mergeCell ref="J253:K253"/>
    <mergeCell ref="M253:N253"/>
    <mergeCell ref="P253:Q253"/>
    <mergeCell ref="S253:W253"/>
    <mergeCell ref="E250:H250"/>
    <mergeCell ref="J250:K250"/>
    <mergeCell ref="M250:N250"/>
    <mergeCell ref="P250:Q250"/>
    <mergeCell ref="S250:W250"/>
    <mergeCell ref="E251:H251"/>
    <mergeCell ref="J251:K251"/>
    <mergeCell ref="M251:N251"/>
    <mergeCell ref="P251:Q251"/>
    <mergeCell ref="S251:W251"/>
    <mergeCell ref="E248:H248"/>
    <mergeCell ref="J248:K248"/>
    <mergeCell ref="M248:N248"/>
    <mergeCell ref="P248:Q248"/>
    <mergeCell ref="S248:W248"/>
    <mergeCell ref="E249:H249"/>
    <mergeCell ref="J249:K249"/>
    <mergeCell ref="M249:N249"/>
    <mergeCell ref="P249:Q249"/>
    <mergeCell ref="S249:W249"/>
    <mergeCell ref="E246:H246"/>
    <mergeCell ref="J246:K246"/>
    <mergeCell ref="M246:N246"/>
    <mergeCell ref="P246:Q246"/>
    <mergeCell ref="S246:W246"/>
    <mergeCell ref="E247:H247"/>
    <mergeCell ref="J247:K247"/>
    <mergeCell ref="M247:N247"/>
    <mergeCell ref="P247:Q247"/>
    <mergeCell ref="S247:W247"/>
    <mergeCell ref="E244:H244"/>
    <mergeCell ref="J244:K244"/>
    <mergeCell ref="M244:N244"/>
    <mergeCell ref="P244:Q244"/>
    <mergeCell ref="S244:W244"/>
    <mergeCell ref="E245:H245"/>
    <mergeCell ref="J245:K245"/>
    <mergeCell ref="M245:N245"/>
    <mergeCell ref="P245:Q245"/>
    <mergeCell ref="S245:W245"/>
    <mergeCell ref="E242:H242"/>
    <mergeCell ref="J242:K242"/>
    <mergeCell ref="M242:N242"/>
    <mergeCell ref="P242:Q242"/>
    <mergeCell ref="S242:W242"/>
    <mergeCell ref="E243:H243"/>
    <mergeCell ref="J243:K243"/>
    <mergeCell ref="M243:N243"/>
    <mergeCell ref="P243:Q243"/>
    <mergeCell ref="S243:W243"/>
    <mergeCell ref="E240:H240"/>
    <mergeCell ref="J240:K240"/>
    <mergeCell ref="M240:N240"/>
    <mergeCell ref="P240:Q240"/>
    <mergeCell ref="S240:W240"/>
    <mergeCell ref="E241:H241"/>
    <mergeCell ref="J241:K241"/>
    <mergeCell ref="M241:N241"/>
    <mergeCell ref="P241:Q241"/>
    <mergeCell ref="S241:W241"/>
    <mergeCell ref="E238:H238"/>
    <mergeCell ref="J238:K238"/>
    <mergeCell ref="M238:N238"/>
    <mergeCell ref="P238:Q238"/>
    <mergeCell ref="S238:W238"/>
    <mergeCell ref="E239:H239"/>
    <mergeCell ref="J239:K239"/>
    <mergeCell ref="M239:N239"/>
    <mergeCell ref="P239:Q239"/>
    <mergeCell ref="S239:W239"/>
    <mergeCell ref="E236:H236"/>
    <mergeCell ref="J236:K236"/>
    <mergeCell ref="M236:N236"/>
    <mergeCell ref="P236:Q236"/>
    <mergeCell ref="S236:W236"/>
    <mergeCell ref="E237:H237"/>
    <mergeCell ref="J237:K237"/>
    <mergeCell ref="M237:N237"/>
    <mergeCell ref="P237:Q237"/>
    <mergeCell ref="S237:W237"/>
    <mergeCell ref="E234:H234"/>
    <mergeCell ref="J234:K234"/>
    <mergeCell ref="M234:N234"/>
    <mergeCell ref="P234:Q234"/>
    <mergeCell ref="S234:W234"/>
    <mergeCell ref="E235:H235"/>
    <mergeCell ref="J235:K235"/>
    <mergeCell ref="M235:N235"/>
    <mergeCell ref="P235:Q235"/>
    <mergeCell ref="S235:W235"/>
    <mergeCell ref="E232:H232"/>
    <mergeCell ref="J232:K232"/>
    <mergeCell ref="M232:N232"/>
    <mergeCell ref="P232:Q232"/>
    <mergeCell ref="S232:W232"/>
    <mergeCell ref="E233:H233"/>
    <mergeCell ref="J233:K233"/>
    <mergeCell ref="M233:N233"/>
    <mergeCell ref="P233:Q233"/>
    <mergeCell ref="S233:W233"/>
    <mergeCell ref="E230:H230"/>
    <mergeCell ref="J230:K230"/>
    <mergeCell ref="M230:N230"/>
    <mergeCell ref="P230:Q230"/>
    <mergeCell ref="S230:W230"/>
    <mergeCell ref="E231:H231"/>
    <mergeCell ref="J231:K231"/>
    <mergeCell ref="M231:N231"/>
    <mergeCell ref="P231:Q231"/>
    <mergeCell ref="S231:W231"/>
    <mergeCell ref="E228:H228"/>
    <mergeCell ref="J228:K228"/>
    <mergeCell ref="M228:N228"/>
    <mergeCell ref="P228:Q228"/>
    <mergeCell ref="S228:W228"/>
    <mergeCell ref="E229:H229"/>
    <mergeCell ref="J229:K229"/>
    <mergeCell ref="M229:N229"/>
    <mergeCell ref="P229:Q229"/>
    <mergeCell ref="S229:W229"/>
    <mergeCell ref="E226:H226"/>
    <mergeCell ref="J226:K226"/>
    <mergeCell ref="M226:N226"/>
    <mergeCell ref="P226:Q226"/>
    <mergeCell ref="S226:W226"/>
    <mergeCell ref="E227:H227"/>
    <mergeCell ref="J227:K227"/>
    <mergeCell ref="M227:N227"/>
    <mergeCell ref="P227:Q227"/>
    <mergeCell ref="S227:W227"/>
    <mergeCell ref="E224:H224"/>
    <mergeCell ref="J224:K224"/>
    <mergeCell ref="M224:N224"/>
    <mergeCell ref="P224:Q224"/>
    <mergeCell ref="S224:W224"/>
    <mergeCell ref="E225:H225"/>
    <mergeCell ref="J225:K225"/>
    <mergeCell ref="M225:N225"/>
    <mergeCell ref="P225:Q225"/>
    <mergeCell ref="S225:W225"/>
    <mergeCell ref="E222:H222"/>
    <mergeCell ref="J222:K222"/>
    <mergeCell ref="M222:N222"/>
    <mergeCell ref="P222:Q222"/>
    <mergeCell ref="S222:W222"/>
    <mergeCell ref="E223:H223"/>
    <mergeCell ref="J223:K223"/>
    <mergeCell ref="M223:N223"/>
    <mergeCell ref="P223:Q223"/>
    <mergeCell ref="S223:W223"/>
    <mergeCell ref="E220:H220"/>
    <mergeCell ref="J220:K220"/>
    <mergeCell ref="M220:N220"/>
    <mergeCell ref="P220:Q220"/>
    <mergeCell ref="S220:W220"/>
    <mergeCell ref="E221:H221"/>
    <mergeCell ref="J221:K221"/>
    <mergeCell ref="M221:N221"/>
    <mergeCell ref="P221:Q221"/>
    <mergeCell ref="S221:W221"/>
    <mergeCell ref="E218:H218"/>
    <mergeCell ref="J218:K218"/>
    <mergeCell ref="M218:N218"/>
    <mergeCell ref="P218:Q218"/>
    <mergeCell ref="S218:W218"/>
    <mergeCell ref="E219:H219"/>
    <mergeCell ref="J219:K219"/>
    <mergeCell ref="M219:N219"/>
    <mergeCell ref="P219:Q219"/>
    <mergeCell ref="S219:W219"/>
    <mergeCell ref="E216:H216"/>
    <mergeCell ref="J216:K216"/>
    <mergeCell ref="M216:N216"/>
    <mergeCell ref="P216:Q216"/>
    <mergeCell ref="S216:W216"/>
    <mergeCell ref="E217:H217"/>
    <mergeCell ref="J217:K217"/>
    <mergeCell ref="M217:N217"/>
    <mergeCell ref="P217:Q217"/>
    <mergeCell ref="S217:W217"/>
    <mergeCell ref="E214:H214"/>
    <mergeCell ref="J214:K214"/>
    <mergeCell ref="M214:N214"/>
    <mergeCell ref="P214:Q214"/>
    <mergeCell ref="S214:W214"/>
    <mergeCell ref="E215:H215"/>
    <mergeCell ref="J215:K215"/>
    <mergeCell ref="M215:N215"/>
    <mergeCell ref="P215:Q215"/>
    <mergeCell ref="S215:W215"/>
    <mergeCell ref="E212:H212"/>
    <mergeCell ref="J212:K212"/>
    <mergeCell ref="M212:N212"/>
    <mergeCell ref="P212:Q212"/>
    <mergeCell ref="S212:W212"/>
    <mergeCell ref="E213:H213"/>
    <mergeCell ref="J213:K213"/>
    <mergeCell ref="M213:N213"/>
    <mergeCell ref="P213:Q213"/>
    <mergeCell ref="S213:W213"/>
    <mergeCell ref="E210:H210"/>
    <mergeCell ref="J210:K210"/>
    <mergeCell ref="M210:N210"/>
    <mergeCell ref="P210:Q210"/>
    <mergeCell ref="S210:W210"/>
    <mergeCell ref="E211:H211"/>
    <mergeCell ref="J211:K211"/>
    <mergeCell ref="M211:N211"/>
    <mergeCell ref="P211:Q211"/>
    <mergeCell ref="S211:W211"/>
    <mergeCell ref="E208:H208"/>
    <mergeCell ref="J208:K208"/>
    <mergeCell ref="M208:N208"/>
    <mergeCell ref="P208:Q208"/>
    <mergeCell ref="S208:W208"/>
    <mergeCell ref="E209:H209"/>
    <mergeCell ref="J209:K209"/>
    <mergeCell ref="M209:N209"/>
    <mergeCell ref="P209:Q209"/>
    <mergeCell ref="S209:W209"/>
    <mergeCell ref="E206:H206"/>
    <mergeCell ref="J206:K206"/>
    <mergeCell ref="M206:N206"/>
    <mergeCell ref="P206:Q206"/>
    <mergeCell ref="S206:W206"/>
    <mergeCell ref="E207:H207"/>
    <mergeCell ref="J207:K207"/>
    <mergeCell ref="M207:N207"/>
    <mergeCell ref="P207:Q207"/>
    <mergeCell ref="S207:W207"/>
    <mergeCell ref="E204:H204"/>
    <mergeCell ref="J204:K204"/>
    <mergeCell ref="M204:N204"/>
    <mergeCell ref="P204:Q204"/>
    <mergeCell ref="S204:W204"/>
    <mergeCell ref="E205:H205"/>
    <mergeCell ref="J205:K205"/>
    <mergeCell ref="M205:N205"/>
    <mergeCell ref="P205:Q205"/>
    <mergeCell ref="S205:W205"/>
    <mergeCell ref="E202:H202"/>
    <mergeCell ref="J202:K202"/>
    <mergeCell ref="M202:N202"/>
    <mergeCell ref="P202:Q202"/>
    <mergeCell ref="S202:W202"/>
    <mergeCell ref="E203:H203"/>
    <mergeCell ref="J203:K203"/>
    <mergeCell ref="M203:N203"/>
    <mergeCell ref="P203:Q203"/>
    <mergeCell ref="S203:W203"/>
    <mergeCell ref="E200:H200"/>
    <mergeCell ref="J200:K200"/>
    <mergeCell ref="M200:N200"/>
    <mergeCell ref="P200:Q200"/>
    <mergeCell ref="S200:W200"/>
    <mergeCell ref="E201:H201"/>
    <mergeCell ref="J201:K201"/>
    <mergeCell ref="M201:N201"/>
    <mergeCell ref="P201:Q201"/>
    <mergeCell ref="S201:W201"/>
    <mergeCell ref="E198:H198"/>
    <mergeCell ref="J198:K198"/>
    <mergeCell ref="M198:N198"/>
    <mergeCell ref="P198:Q198"/>
    <mergeCell ref="S198:W198"/>
    <mergeCell ref="E199:H199"/>
    <mergeCell ref="J199:K199"/>
    <mergeCell ref="M199:N199"/>
    <mergeCell ref="P199:Q199"/>
    <mergeCell ref="S199:W199"/>
    <mergeCell ref="E196:H196"/>
    <mergeCell ref="J196:K196"/>
    <mergeCell ref="M196:N196"/>
    <mergeCell ref="P196:Q196"/>
    <mergeCell ref="S196:W196"/>
    <mergeCell ref="E197:H197"/>
    <mergeCell ref="J197:K197"/>
    <mergeCell ref="M197:N197"/>
    <mergeCell ref="P197:Q197"/>
    <mergeCell ref="S197:W197"/>
    <mergeCell ref="E194:H194"/>
    <mergeCell ref="J194:K194"/>
    <mergeCell ref="M194:N194"/>
    <mergeCell ref="P194:Q194"/>
    <mergeCell ref="S194:W194"/>
    <mergeCell ref="E195:H195"/>
    <mergeCell ref="J195:K195"/>
    <mergeCell ref="M195:N195"/>
    <mergeCell ref="P195:Q195"/>
    <mergeCell ref="S195:W195"/>
    <mergeCell ref="E192:H192"/>
    <mergeCell ref="J192:K192"/>
    <mergeCell ref="M192:N192"/>
    <mergeCell ref="P192:Q192"/>
    <mergeCell ref="S192:W192"/>
    <mergeCell ref="E193:H193"/>
    <mergeCell ref="J193:K193"/>
    <mergeCell ref="M193:N193"/>
    <mergeCell ref="P193:Q193"/>
    <mergeCell ref="S193:W193"/>
    <mergeCell ref="E190:H190"/>
    <mergeCell ref="J190:K190"/>
    <mergeCell ref="M190:N190"/>
    <mergeCell ref="P190:Q190"/>
    <mergeCell ref="S190:W190"/>
    <mergeCell ref="E191:H191"/>
    <mergeCell ref="J191:K191"/>
    <mergeCell ref="M191:N191"/>
    <mergeCell ref="P191:Q191"/>
    <mergeCell ref="S191:W191"/>
    <mergeCell ref="E188:H188"/>
    <mergeCell ref="J188:K188"/>
    <mergeCell ref="M188:N188"/>
    <mergeCell ref="P188:Q188"/>
    <mergeCell ref="S188:W188"/>
    <mergeCell ref="E189:H189"/>
    <mergeCell ref="J189:K189"/>
    <mergeCell ref="M189:N189"/>
    <mergeCell ref="P189:Q189"/>
    <mergeCell ref="S189:W189"/>
    <mergeCell ref="E186:H186"/>
    <mergeCell ref="J186:K186"/>
    <mergeCell ref="M186:N186"/>
    <mergeCell ref="P186:Q186"/>
    <mergeCell ref="S186:W186"/>
    <mergeCell ref="E187:H187"/>
    <mergeCell ref="J187:K187"/>
    <mergeCell ref="M187:N187"/>
    <mergeCell ref="P187:Q187"/>
    <mergeCell ref="S187:W187"/>
    <mergeCell ref="E184:H184"/>
    <mergeCell ref="J184:K184"/>
    <mergeCell ref="M184:N184"/>
    <mergeCell ref="P184:Q184"/>
    <mergeCell ref="S184:W184"/>
    <mergeCell ref="E185:H185"/>
    <mergeCell ref="J185:K185"/>
    <mergeCell ref="M185:N185"/>
    <mergeCell ref="P185:Q185"/>
    <mergeCell ref="S185:W185"/>
    <mergeCell ref="E182:H182"/>
    <mergeCell ref="J182:K182"/>
    <mergeCell ref="M182:N182"/>
    <mergeCell ref="P182:Q182"/>
    <mergeCell ref="S182:W182"/>
    <mergeCell ref="E183:H183"/>
    <mergeCell ref="J183:K183"/>
    <mergeCell ref="M183:N183"/>
    <mergeCell ref="P183:Q183"/>
    <mergeCell ref="S183:W183"/>
    <mergeCell ref="E180:H180"/>
    <mergeCell ref="J180:K180"/>
    <mergeCell ref="M180:N180"/>
    <mergeCell ref="P180:Q180"/>
    <mergeCell ref="S180:W180"/>
    <mergeCell ref="E181:H181"/>
    <mergeCell ref="J181:K181"/>
    <mergeCell ref="M181:N181"/>
    <mergeCell ref="P181:Q181"/>
    <mergeCell ref="S181:W181"/>
    <mergeCell ref="E178:H178"/>
    <mergeCell ref="J178:K178"/>
    <mergeCell ref="M178:N178"/>
    <mergeCell ref="P178:Q178"/>
    <mergeCell ref="S178:W178"/>
    <mergeCell ref="E179:H179"/>
    <mergeCell ref="J179:K179"/>
    <mergeCell ref="M179:N179"/>
    <mergeCell ref="P179:Q179"/>
    <mergeCell ref="S179:W179"/>
    <mergeCell ref="E176:H176"/>
    <mergeCell ref="J176:K176"/>
    <mergeCell ref="M176:N176"/>
    <mergeCell ref="P176:Q176"/>
    <mergeCell ref="S176:W176"/>
    <mergeCell ref="E177:H177"/>
    <mergeCell ref="J177:K177"/>
    <mergeCell ref="M177:N177"/>
    <mergeCell ref="P177:Q177"/>
    <mergeCell ref="S177:W177"/>
    <mergeCell ref="E174:H174"/>
    <mergeCell ref="J174:K174"/>
    <mergeCell ref="M174:N174"/>
    <mergeCell ref="P174:Q174"/>
    <mergeCell ref="S174:W174"/>
    <mergeCell ref="E175:H175"/>
    <mergeCell ref="J175:K175"/>
    <mergeCell ref="M175:N175"/>
    <mergeCell ref="P175:Q175"/>
    <mergeCell ref="S175:W175"/>
    <mergeCell ref="E172:H172"/>
    <mergeCell ref="J172:K172"/>
    <mergeCell ref="M172:N172"/>
    <mergeCell ref="P172:Q172"/>
    <mergeCell ref="S172:W172"/>
    <mergeCell ref="E173:H173"/>
    <mergeCell ref="J173:K173"/>
    <mergeCell ref="M173:N173"/>
    <mergeCell ref="P173:Q173"/>
    <mergeCell ref="S173:W173"/>
    <mergeCell ref="E170:H170"/>
    <mergeCell ref="J170:K170"/>
    <mergeCell ref="M170:N170"/>
    <mergeCell ref="P170:Q170"/>
    <mergeCell ref="S170:W170"/>
    <mergeCell ref="E171:H171"/>
    <mergeCell ref="J171:K171"/>
    <mergeCell ref="M171:N171"/>
    <mergeCell ref="P171:Q171"/>
    <mergeCell ref="S171:W171"/>
    <mergeCell ref="E168:H168"/>
    <mergeCell ref="J168:K168"/>
    <mergeCell ref="M168:N168"/>
    <mergeCell ref="P168:Q168"/>
    <mergeCell ref="S168:W168"/>
    <mergeCell ref="E169:H169"/>
    <mergeCell ref="J169:K169"/>
    <mergeCell ref="M169:N169"/>
    <mergeCell ref="P169:Q169"/>
    <mergeCell ref="S169:W169"/>
    <mergeCell ref="E166:H166"/>
    <mergeCell ref="J166:K166"/>
    <mergeCell ref="M166:N166"/>
    <mergeCell ref="P166:Q166"/>
    <mergeCell ref="S166:W166"/>
    <mergeCell ref="E167:H167"/>
    <mergeCell ref="J167:K167"/>
    <mergeCell ref="M167:N167"/>
    <mergeCell ref="P167:Q167"/>
    <mergeCell ref="S167:W167"/>
    <mergeCell ref="E164:H164"/>
    <mergeCell ref="J164:K164"/>
    <mergeCell ref="M164:N164"/>
    <mergeCell ref="P164:Q164"/>
    <mergeCell ref="S164:W164"/>
    <mergeCell ref="E165:H165"/>
    <mergeCell ref="J165:K165"/>
    <mergeCell ref="M165:N165"/>
    <mergeCell ref="P165:Q165"/>
    <mergeCell ref="S165:W165"/>
    <mergeCell ref="E162:H162"/>
    <mergeCell ref="J162:K162"/>
    <mergeCell ref="M162:N162"/>
    <mergeCell ref="P162:Q162"/>
    <mergeCell ref="S162:W162"/>
    <mergeCell ref="E163:H163"/>
    <mergeCell ref="J163:K163"/>
    <mergeCell ref="M163:N163"/>
    <mergeCell ref="P163:Q163"/>
    <mergeCell ref="S163:W163"/>
    <mergeCell ref="E160:H160"/>
    <mergeCell ref="J160:K160"/>
    <mergeCell ref="M160:N160"/>
    <mergeCell ref="P160:Q160"/>
    <mergeCell ref="S160:W160"/>
    <mergeCell ref="E161:H161"/>
    <mergeCell ref="J161:K161"/>
    <mergeCell ref="M161:N161"/>
    <mergeCell ref="P161:Q161"/>
    <mergeCell ref="S161:W161"/>
    <mergeCell ref="E158:H158"/>
    <mergeCell ref="J158:K158"/>
    <mergeCell ref="M158:N158"/>
    <mergeCell ref="P158:Q158"/>
    <mergeCell ref="S158:W158"/>
    <mergeCell ref="E159:H159"/>
    <mergeCell ref="J159:K159"/>
    <mergeCell ref="M159:N159"/>
    <mergeCell ref="P159:Q159"/>
    <mergeCell ref="S159:W159"/>
    <mergeCell ref="E156:H156"/>
    <mergeCell ref="J156:K156"/>
    <mergeCell ref="M156:N156"/>
    <mergeCell ref="P156:Q156"/>
    <mergeCell ref="S156:W156"/>
    <mergeCell ref="E157:H157"/>
    <mergeCell ref="J157:K157"/>
    <mergeCell ref="M157:N157"/>
    <mergeCell ref="P157:Q157"/>
    <mergeCell ref="S157:W157"/>
    <mergeCell ref="E154:H154"/>
    <mergeCell ref="J154:K154"/>
    <mergeCell ref="M154:N154"/>
    <mergeCell ref="P154:Q154"/>
    <mergeCell ref="S154:W154"/>
    <mergeCell ref="E155:H155"/>
    <mergeCell ref="J155:K155"/>
    <mergeCell ref="M155:N155"/>
    <mergeCell ref="P155:Q155"/>
    <mergeCell ref="S155:W155"/>
    <mergeCell ref="E152:H152"/>
    <mergeCell ref="J152:K152"/>
    <mergeCell ref="M152:N152"/>
    <mergeCell ref="P152:Q152"/>
    <mergeCell ref="S152:W152"/>
    <mergeCell ref="E153:H153"/>
    <mergeCell ref="J153:K153"/>
    <mergeCell ref="M153:N153"/>
    <mergeCell ref="P153:Q153"/>
    <mergeCell ref="S153:W153"/>
    <mergeCell ref="E150:H150"/>
    <mergeCell ref="J150:K150"/>
    <mergeCell ref="M150:N150"/>
    <mergeCell ref="P150:Q150"/>
    <mergeCell ref="S150:W150"/>
    <mergeCell ref="E151:H151"/>
    <mergeCell ref="J151:K151"/>
    <mergeCell ref="M151:N151"/>
    <mergeCell ref="P151:Q151"/>
    <mergeCell ref="S151:W151"/>
    <mergeCell ref="E148:H148"/>
    <mergeCell ref="J148:K148"/>
    <mergeCell ref="M148:N148"/>
    <mergeCell ref="P148:Q148"/>
    <mergeCell ref="S148:W148"/>
    <mergeCell ref="E149:H149"/>
    <mergeCell ref="J149:K149"/>
    <mergeCell ref="M149:N149"/>
    <mergeCell ref="P149:Q149"/>
    <mergeCell ref="S149:W149"/>
    <mergeCell ref="E146:H146"/>
    <mergeCell ref="J146:K146"/>
    <mergeCell ref="M146:N146"/>
    <mergeCell ref="P146:Q146"/>
    <mergeCell ref="S146:W146"/>
    <mergeCell ref="E147:H147"/>
    <mergeCell ref="J147:K147"/>
    <mergeCell ref="M147:N147"/>
    <mergeCell ref="P147:Q147"/>
    <mergeCell ref="S147:W147"/>
    <mergeCell ref="E144:H144"/>
    <mergeCell ref="J144:K144"/>
    <mergeCell ref="M144:N144"/>
    <mergeCell ref="P144:Q144"/>
    <mergeCell ref="S144:W144"/>
    <mergeCell ref="E145:H145"/>
    <mergeCell ref="J145:K145"/>
    <mergeCell ref="M145:N145"/>
    <mergeCell ref="P145:Q145"/>
    <mergeCell ref="S145:W145"/>
    <mergeCell ref="E142:H142"/>
    <mergeCell ref="J142:K142"/>
    <mergeCell ref="M142:N142"/>
    <mergeCell ref="P142:Q142"/>
    <mergeCell ref="S142:W142"/>
    <mergeCell ref="E143:H143"/>
    <mergeCell ref="J143:K143"/>
    <mergeCell ref="M143:N143"/>
    <mergeCell ref="P143:Q143"/>
    <mergeCell ref="S143:W143"/>
    <mergeCell ref="E140:H140"/>
    <mergeCell ref="J140:K140"/>
    <mergeCell ref="M140:N140"/>
    <mergeCell ref="P140:Q140"/>
    <mergeCell ref="S140:W140"/>
    <mergeCell ref="E141:H141"/>
    <mergeCell ref="J141:K141"/>
    <mergeCell ref="M141:N141"/>
    <mergeCell ref="P141:Q141"/>
    <mergeCell ref="S141:W141"/>
    <mergeCell ref="E138:H138"/>
    <mergeCell ref="J138:K138"/>
    <mergeCell ref="M138:N138"/>
    <mergeCell ref="P138:Q138"/>
    <mergeCell ref="S138:W138"/>
    <mergeCell ref="E139:H139"/>
    <mergeCell ref="J139:K139"/>
    <mergeCell ref="M139:N139"/>
    <mergeCell ref="P139:Q139"/>
    <mergeCell ref="S139:W139"/>
    <mergeCell ref="E136:H136"/>
    <mergeCell ref="J136:K136"/>
    <mergeCell ref="M136:N136"/>
    <mergeCell ref="P136:Q136"/>
    <mergeCell ref="S136:W136"/>
    <mergeCell ref="E137:H137"/>
    <mergeCell ref="J137:K137"/>
    <mergeCell ref="M137:N137"/>
    <mergeCell ref="P137:Q137"/>
    <mergeCell ref="S137:W137"/>
    <mergeCell ref="E134:H134"/>
    <mergeCell ref="J134:K134"/>
    <mergeCell ref="M134:N134"/>
    <mergeCell ref="P134:Q134"/>
    <mergeCell ref="S134:W134"/>
    <mergeCell ref="E135:H135"/>
    <mergeCell ref="J135:K135"/>
    <mergeCell ref="M135:N135"/>
    <mergeCell ref="P135:Q135"/>
    <mergeCell ref="S135:W135"/>
    <mergeCell ref="E132:H132"/>
    <mergeCell ref="J132:K132"/>
    <mergeCell ref="M132:N132"/>
    <mergeCell ref="P132:Q132"/>
    <mergeCell ref="S132:W132"/>
    <mergeCell ref="E133:H133"/>
    <mergeCell ref="J133:K133"/>
    <mergeCell ref="M133:N133"/>
    <mergeCell ref="P133:Q133"/>
    <mergeCell ref="S133:W133"/>
    <mergeCell ref="E130:H130"/>
    <mergeCell ref="J130:K130"/>
    <mergeCell ref="M130:N130"/>
    <mergeCell ref="P130:Q130"/>
    <mergeCell ref="S130:W130"/>
    <mergeCell ref="E131:H131"/>
    <mergeCell ref="J131:K131"/>
    <mergeCell ref="M131:N131"/>
    <mergeCell ref="P131:Q131"/>
    <mergeCell ref="S131:W131"/>
    <mergeCell ref="E128:H128"/>
    <mergeCell ref="J128:K128"/>
    <mergeCell ref="M128:N128"/>
    <mergeCell ref="P128:Q128"/>
    <mergeCell ref="S128:W128"/>
    <mergeCell ref="E129:H129"/>
    <mergeCell ref="J129:K129"/>
    <mergeCell ref="M129:N129"/>
    <mergeCell ref="P129:Q129"/>
    <mergeCell ref="S129:W129"/>
    <mergeCell ref="E126:H126"/>
    <mergeCell ref="J126:K126"/>
    <mergeCell ref="M126:N126"/>
    <mergeCell ref="P126:Q126"/>
    <mergeCell ref="S126:W126"/>
    <mergeCell ref="E127:H127"/>
    <mergeCell ref="J127:K127"/>
    <mergeCell ref="M127:N127"/>
    <mergeCell ref="P127:Q127"/>
    <mergeCell ref="S127:W127"/>
    <mergeCell ref="E124:H124"/>
    <mergeCell ref="J124:K124"/>
    <mergeCell ref="M124:N124"/>
    <mergeCell ref="P124:Q124"/>
    <mergeCell ref="S124:W124"/>
    <mergeCell ref="E125:H125"/>
    <mergeCell ref="J125:K125"/>
    <mergeCell ref="M125:N125"/>
    <mergeCell ref="P125:Q125"/>
    <mergeCell ref="S125:W125"/>
    <mergeCell ref="E122:H122"/>
    <mergeCell ref="J122:K122"/>
    <mergeCell ref="M122:N122"/>
    <mergeCell ref="P122:Q122"/>
    <mergeCell ref="S122:W122"/>
    <mergeCell ref="E123:H123"/>
    <mergeCell ref="J123:K123"/>
    <mergeCell ref="M123:N123"/>
    <mergeCell ref="P123:Q123"/>
    <mergeCell ref="S123:W123"/>
    <mergeCell ref="E120:H120"/>
    <mergeCell ref="J120:K120"/>
    <mergeCell ref="M120:N120"/>
    <mergeCell ref="P120:Q120"/>
    <mergeCell ref="S120:W120"/>
    <mergeCell ref="E121:H121"/>
    <mergeCell ref="J121:K121"/>
    <mergeCell ref="M121:N121"/>
    <mergeCell ref="P121:Q121"/>
    <mergeCell ref="S121:W121"/>
    <mergeCell ref="E118:H118"/>
    <mergeCell ref="J118:K118"/>
    <mergeCell ref="M118:N118"/>
    <mergeCell ref="P118:Q118"/>
    <mergeCell ref="S118:W118"/>
    <mergeCell ref="E119:H119"/>
    <mergeCell ref="J119:K119"/>
    <mergeCell ref="M119:N119"/>
    <mergeCell ref="P119:Q119"/>
    <mergeCell ref="S119:W119"/>
    <mergeCell ref="E116:H116"/>
    <mergeCell ref="J116:K116"/>
    <mergeCell ref="M116:N116"/>
    <mergeCell ref="P116:Q116"/>
    <mergeCell ref="S116:W116"/>
    <mergeCell ref="E117:H117"/>
    <mergeCell ref="J117:K117"/>
    <mergeCell ref="M117:N117"/>
    <mergeCell ref="P117:Q117"/>
    <mergeCell ref="S117:W117"/>
    <mergeCell ref="E114:H114"/>
    <mergeCell ref="J114:K114"/>
    <mergeCell ref="M114:N114"/>
    <mergeCell ref="P114:Q114"/>
    <mergeCell ref="S114:W114"/>
    <mergeCell ref="E115:H115"/>
    <mergeCell ref="J115:K115"/>
    <mergeCell ref="M115:N115"/>
    <mergeCell ref="P115:Q115"/>
    <mergeCell ref="S115:W115"/>
    <mergeCell ref="E112:H112"/>
    <mergeCell ref="J112:K112"/>
    <mergeCell ref="M112:N112"/>
    <mergeCell ref="P112:Q112"/>
    <mergeCell ref="S112:W112"/>
    <mergeCell ref="E113:H113"/>
    <mergeCell ref="J113:K113"/>
    <mergeCell ref="M113:N113"/>
    <mergeCell ref="P113:Q113"/>
    <mergeCell ref="S113:W113"/>
    <mergeCell ref="E110:H110"/>
    <mergeCell ref="J110:K110"/>
    <mergeCell ref="M110:N110"/>
    <mergeCell ref="P110:Q110"/>
    <mergeCell ref="S110:W110"/>
    <mergeCell ref="E111:H111"/>
    <mergeCell ref="J111:K111"/>
    <mergeCell ref="M111:N111"/>
    <mergeCell ref="P111:Q111"/>
    <mergeCell ref="S111:W111"/>
    <mergeCell ref="E108:H108"/>
    <mergeCell ref="J108:K108"/>
    <mergeCell ref="M108:N108"/>
    <mergeCell ref="P108:Q108"/>
    <mergeCell ref="S108:W108"/>
    <mergeCell ref="E109:H109"/>
    <mergeCell ref="J109:K109"/>
    <mergeCell ref="M109:N109"/>
    <mergeCell ref="P109:Q109"/>
    <mergeCell ref="S109:W109"/>
    <mergeCell ref="E106:H106"/>
    <mergeCell ref="J106:K106"/>
    <mergeCell ref="M106:N106"/>
    <mergeCell ref="P106:Q106"/>
    <mergeCell ref="S106:W106"/>
    <mergeCell ref="E107:H107"/>
    <mergeCell ref="J107:K107"/>
    <mergeCell ref="M107:N107"/>
    <mergeCell ref="P107:Q107"/>
    <mergeCell ref="S107:W107"/>
    <mergeCell ref="E104:H104"/>
    <mergeCell ref="J104:K104"/>
    <mergeCell ref="M104:N104"/>
    <mergeCell ref="P104:Q104"/>
    <mergeCell ref="S104:W104"/>
    <mergeCell ref="E105:H105"/>
    <mergeCell ref="J105:K105"/>
    <mergeCell ref="M105:N105"/>
    <mergeCell ref="P105:Q105"/>
    <mergeCell ref="S105:W105"/>
    <mergeCell ref="E102:H102"/>
    <mergeCell ref="J102:K102"/>
    <mergeCell ref="M102:N102"/>
    <mergeCell ref="P102:Q102"/>
    <mergeCell ref="S102:W102"/>
    <mergeCell ref="E103:H103"/>
    <mergeCell ref="J103:K103"/>
    <mergeCell ref="M103:N103"/>
    <mergeCell ref="P103:Q103"/>
    <mergeCell ref="S103:W103"/>
    <mergeCell ref="E100:H100"/>
    <mergeCell ref="J100:K100"/>
    <mergeCell ref="M100:N100"/>
    <mergeCell ref="P100:Q100"/>
    <mergeCell ref="S100:W100"/>
    <mergeCell ref="E101:H101"/>
    <mergeCell ref="J101:K101"/>
    <mergeCell ref="M101:N101"/>
    <mergeCell ref="P101:Q101"/>
    <mergeCell ref="S101:W101"/>
    <mergeCell ref="E98:H98"/>
    <mergeCell ref="J98:K98"/>
    <mergeCell ref="M98:N98"/>
    <mergeCell ref="P98:Q98"/>
    <mergeCell ref="S98:W98"/>
    <mergeCell ref="E99:H99"/>
    <mergeCell ref="J99:K99"/>
    <mergeCell ref="M99:N99"/>
    <mergeCell ref="P99:Q99"/>
    <mergeCell ref="S99:W99"/>
    <mergeCell ref="E96:H96"/>
    <mergeCell ref="J96:K96"/>
    <mergeCell ref="M96:N96"/>
    <mergeCell ref="P96:Q96"/>
    <mergeCell ref="S96:W96"/>
    <mergeCell ref="E97:H97"/>
    <mergeCell ref="J97:K97"/>
    <mergeCell ref="M97:N97"/>
    <mergeCell ref="P97:Q97"/>
    <mergeCell ref="S97:W97"/>
    <mergeCell ref="E94:H94"/>
    <mergeCell ref="J94:K94"/>
    <mergeCell ref="M94:N94"/>
    <mergeCell ref="P94:Q94"/>
    <mergeCell ref="S94:W94"/>
    <mergeCell ref="E95:H95"/>
    <mergeCell ref="J95:K95"/>
    <mergeCell ref="M95:N95"/>
    <mergeCell ref="P95:Q95"/>
    <mergeCell ref="S95:W95"/>
    <mergeCell ref="E92:H92"/>
    <mergeCell ref="J92:K92"/>
    <mergeCell ref="M92:N92"/>
    <mergeCell ref="P92:Q92"/>
    <mergeCell ref="S92:W92"/>
    <mergeCell ref="E93:H93"/>
    <mergeCell ref="J93:K93"/>
    <mergeCell ref="M93:N93"/>
    <mergeCell ref="P93:Q93"/>
    <mergeCell ref="S93:W93"/>
    <mergeCell ref="E90:H90"/>
    <mergeCell ref="J90:K90"/>
    <mergeCell ref="M90:N90"/>
    <mergeCell ref="P90:Q90"/>
    <mergeCell ref="S90:W90"/>
    <mergeCell ref="E91:H91"/>
    <mergeCell ref="J91:K91"/>
    <mergeCell ref="M91:N91"/>
    <mergeCell ref="P91:Q91"/>
    <mergeCell ref="S91:W91"/>
    <mergeCell ref="E88:H88"/>
    <mergeCell ref="J88:K88"/>
    <mergeCell ref="M88:N88"/>
    <mergeCell ref="P88:Q88"/>
    <mergeCell ref="S88:W88"/>
    <mergeCell ref="E89:H89"/>
    <mergeCell ref="J89:K89"/>
    <mergeCell ref="M89:N89"/>
    <mergeCell ref="P89:Q89"/>
    <mergeCell ref="S89:W89"/>
    <mergeCell ref="E86:H86"/>
    <mergeCell ref="J86:K86"/>
    <mergeCell ref="M86:N86"/>
    <mergeCell ref="P86:Q86"/>
    <mergeCell ref="S86:W86"/>
    <mergeCell ref="E87:H87"/>
    <mergeCell ref="J87:K87"/>
    <mergeCell ref="M87:N87"/>
    <mergeCell ref="P87:Q87"/>
    <mergeCell ref="S87:W87"/>
    <mergeCell ref="E84:H84"/>
    <mergeCell ref="J84:K84"/>
    <mergeCell ref="M84:N84"/>
    <mergeCell ref="P84:Q84"/>
    <mergeCell ref="S84:W84"/>
    <mergeCell ref="E85:H85"/>
    <mergeCell ref="J85:K85"/>
    <mergeCell ref="M85:N85"/>
    <mergeCell ref="P85:Q85"/>
    <mergeCell ref="S85:W85"/>
    <mergeCell ref="E82:H82"/>
    <mergeCell ref="J82:K82"/>
    <mergeCell ref="M82:N82"/>
    <mergeCell ref="P82:Q82"/>
    <mergeCell ref="S82:W82"/>
    <mergeCell ref="E83:H83"/>
    <mergeCell ref="J83:K83"/>
    <mergeCell ref="M83:N83"/>
    <mergeCell ref="P83:Q83"/>
    <mergeCell ref="S83:W83"/>
    <mergeCell ref="E80:H80"/>
    <mergeCell ref="J80:K80"/>
    <mergeCell ref="M80:N80"/>
    <mergeCell ref="P80:Q80"/>
    <mergeCell ref="S80:W80"/>
    <mergeCell ref="E81:H81"/>
    <mergeCell ref="J81:K81"/>
    <mergeCell ref="M81:N81"/>
    <mergeCell ref="P81:Q81"/>
    <mergeCell ref="S81:W81"/>
    <mergeCell ref="E78:H78"/>
    <mergeCell ref="J78:K78"/>
    <mergeCell ref="M78:N78"/>
    <mergeCell ref="P78:Q78"/>
    <mergeCell ref="S78:W78"/>
    <mergeCell ref="E79:H79"/>
    <mergeCell ref="J79:K79"/>
    <mergeCell ref="M79:N79"/>
    <mergeCell ref="P79:Q79"/>
    <mergeCell ref="S79:W79"/>
    <mergeCell ref="E76:H76"/>
    <mergeCell ref="J76:K76"/>
    <mergeCell ref="M76:N76"/>
    <mergeCell ref="P76:Q76"/>
    <mergeCell ref="S76:W76"/>
    <mergeCell ref="E77:H77"/>
    <mergeCell ref="J77:K77"/>
    <mergeCell ref="M77:N77"/>
    <mergeCell ref="P77:Q77"/>
    <mergeCell ref="S77:W77"/>
    <mergeCell ref="E74:H74"/>
    <mergeCell ref="J74:K74"/>
    <mergeCell ref="M74:N74"/>
    <mergeCell ref="P74:Q74"/>
    <mergeCell ref="S74:W74"/>
    <mergeCell ref="E75:H75"/>
    <mergeCell ref="J75:K75"/>
    <mergeCell ref="M75:N75"/>
    <mergeCell ref="P75:Q75"/>
    <mergeCell ref="S75:W75"/>
    <mergeCell ref="E72:H72"/>
    <mergeCell ref="J72:K72"/>
    <mergeCell ref="M72:N72"/>
    <mergeCell ref="P72:Q72"/>
    <mergeCell ref="S72:W72"/>
    <mergeCell ref="E73:H73"/>
    <mergeCell ref="J73:K73"/>
    <mergeCell ref="M73:N73"/>
    <mergeCell ref="P73:Q73"/>
    <mergeCell ref="S73:W73"/>
    <mergeCell ref="E70:H70"/>
    <mergeCell ref="J70:K70"/>
    <mergeCell ref="M70:N70"/>
    <mergeCell ref="P70:Q70"/>
    <mergeCell ref="S70:W70"/>
    <mergeCell ref="E71:H71"/>
    <mergeCell ref="J71:K71"/>
    <mergeCell ref="M71:N71"/>
    <mergeCell ref="P71:Q71"/>
    <mergeCell ref="S71:W71"/>
    <mergeCell ref="J52:K52"/>
    <mergeCell ref="P58:T58"/>
    <mergeCell ref="J61:K61"/>
    <mergeCell ref="J63:K64"/>
    <mergeCell ref="J65:K65"/>
    <mergeCell ref="C69:W69"/>
    <mergeCell ref="K35:L35"/>
    <mergeCell ref="P45:T45"/>
    <mergeCell ref="V47:W47"/>
    <mergeCell ref="J48:K48"/>
    <mergeCell ref="J50:K51"/>
    <mergeCell ref="V51:W51"/>
    <mergeCell ref="J19:K19"/>
    <mergeCell ref="B22:C22"/>
    <mergeCell ref="M24:Q24"/>
    <mergeCell ref="J27:K27"/>
    <mergeCell ref="J29:K30"/>
    <mergeCell ref="J31:K31"/>
    <mergeCell ref="C6:G6"/>
    <mergeCell ref="B9:C9"/>
    <mergeCell ref="V14:W14"/>
    <mergeCell ref="J15:K15"/>
    <mergeCell ref="J16:K16"/>
    <mergeCell ref="J17:K18"/>
    <mergeCell ref="V18:W18"/>
    <mergeCell ref="V4:W4"/>
    <mergeCell ref="J5:K5"/>
    <mergeCell ref="M5:N5"/>
    <mergeCell ref="P5:Q5"/>
    <mergeCell ref="S5:T5"/>
    <mergeCell ref="V5:W5"/>
    <mergeCell ref="C2:G5"/>
    <mergeCell ref="J3:K3"/>
    <mergeCell ref="M3:N3"/>
    <mergeCell ref="P3:Q3"/>
    <mergeCell ref="S3:T3"/>
    <mergeCell ref="V3:W3"/>
    <mergeCell ref="J4:K4"/>
    <mergeCell ref="M4:N4"/>
    <mergeCell ref="P4:Q4"/>
    <mergeCell ref="S4:T4"/>
  </mergeCells>
  <conditionalFormatting sqref="G12:G20">
    <cfRule type="cellIs" dxfId="169" priority="11" operator="lessThan">
      <formula>0</formula>
    </cfRule>
    <cfRule type="cellIs" dxfId="168" priority="14" operator="greaterThan">
      <formula>"&gt;=0"</formula>
    </cfRule>
    <cfRule type="cellIs" dxfId="167" priority="15" operator="greaterThan">
      <formula>0</formula>
    </cfRule>
    <cfRule type="cellIs" dxfId="166" priority="16" operator="lessThan">
      <formula>0</formula>
    </cfRule>
    <cfRule type="cellIs" dxfId="165" priority="17" operator="greaterThan">
      <formula>1</formula>
    </cfRule>
  </conditionalFormatting>
  <conditionalFormatting sqref="G25:G41">
    <cfRule type="cellIs" dxfId="164" priority="12" operator="lessThan">
      <formula>0</formula>
    </cfRule>
    <cfRule type="cellIs" dxfId="163" priority="13" operator="greaterThan">
      <formula>1</formula>
    </cfRule>
  </conditionalFormatting>
  <conditionalFormatting sqref="G46:G54">
    <cfRule type="cellIs" dxfId="162" priority="9" operator="lessThan">
      <formula>0</formula>
    </cfRule>
    <cfRule type="cellIs" dxfId="161" priority="10" operator="greaterThan">
      <formula>1</formula>
    </cfRule>
  </conditionalFormatting>
  <conditionalFormatting sqref="G59:G67">
    <cfRule type="cellIs" dxfId="160" priority="7" operator="greaterThan">
      <formula>0</formula>
    </cfRule>
    <cfRule type="cellIs" dxfId="159" priority="8" operator="lessThan">
      <formula>0</formula>
    </cfRule>
  </conditionalFormatting>
  <conditionalFormatting sqref="J29:K30">
    <cfRule type="cellIs" dxfId="158" priority="5" operator="lessThan">
      <formula>1</formula>
    </cfRule>
    <cfRule type="cellIs" dxfId="157" priority="6" operator="greaterThan">
      <formula>1</formula>
    </cfRule>
  </conditionalFormatting>
  <conditionalFormatting sqref="J50:K51">
    <cfRule type="cellIs" dxfId="156" priority="1" operator="greaterThan">
      <formula>1</formula>
    </cfRule>
    <cfRule type="cellIs" dxfId="155" priority="2" operator="lessThan">
      <formula>1</formula>
    </cfRule>
  </conditionalFormatting>
  <conditionalFormatting sqref="J63:K64">
    <cfRule type="cellIs" dxfId="154" priority="3" operator="lessThan">
      <formula>1</formula>
    </cfRule>
    <cfRule type="cellIs" dxfId="153" priority="4" operator="greaterThan">
      <formula>1</formula>
    </cfRule>
  </conditionalFormatting>
  <dataValidations count="2">
    <dataValidation type="list" allowBlank="1" showInputMessage="1" showErrorMessage="1" sqref="J71:K78" xr:uid="{D22B153B-829E-495A-BD01-189E3A859F82}">
      <formula1>Tipo</formula1>
    </dataValidation>
    <dataValidation type="list" allowBlank="1" showInputMessage="1" showErrorMessage="1" sqref="M71:N370" xr:uid="{088B95DD-E238-433C-9F3D-62F9F2AABF74}">
      <formula1>INDIRECT(J71)</formula1>
    </dataValidation>
  </dataValidations>
  <pageMargins left="0.7" right="0.7" top="0.75" bottom="0.75" header="0.3" footer="0.3"/>
  <pageSetup paperSize="9" orientation="portrait" verticalDpi="0" r:id="rId1"/>
  <drawing r:id="rId2"/>
  <picture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874C8A74-C92A-4B0F-9E6C-783191CCD8CD}">
          <x14:formula1>
            <xm:f>'Base de Dados'!$BF$2:$BF$13</xm:f>
          </x14:formula1>
          <xm:sqref>C2:G5</xm:sqref>
        </x14:dataValidation>
        <x14:dataValidation type="list" allowBlank="1" showInputMessage="1" showErrorMessage="1" xr:uid="{C395BECD-8877-4F25-96CE-28F211ED17F8}">
          <x14:formula1>
            <xm:f>'Base de Dados'!$BE$2:$BE$6</xm:f>
          </x14:formula1>
          <xm:sqref>J79:K371</xm:sqref>
        </x14:dataValidation>
        <x14:dataValidation type="list" allowBlank="1" showInputMessage="1" showErrorMessage="1" xr:uid="{44A90B20-2807-4490-929F-B92F0C59C25D}">
          <x14:formula1>
            <xm:f>'Base de Dados'!$BD$2:$BD$42</xm:f>
          </x14:formula1>
          <xm:sqref>M371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3D6BD-50BE-4DFB-904B-099EF9118032}">
  <dimension ref="B1:BE371"/>
  <sheetViews>
    <sheetView showGridLines="0" zoomScale="85" zoomScaleNormal="85" workbookViewId="0"/>
  </sheetViews>
  <sheetFormatPr defaultColWidth="9.109375" defaultRowHeight="13.8" x14ac:dyDescent="0.25"/>
  <cols>
    <col min="1" max="1" width="10.6640625" style="1" customWidth="1"/>
    <col min="2" max="2" width="0.88671875" style="1" customWidth="1"/>
    <col min="3" max="3" width="15" style="1" bestFit="1" customWidth="1"/>
    <col min="4" max="4" width="1.109375" style="1" customWidth="1"/>
    <col min="5" max="7" width="9.109375" style="1"/>
    <col min="8" max="9" width="0.88671875" style="1" customWidth="1"/>
    <col min="10" max="10" width="14" style="1" customWidth="1"/>
    <col min="11" max="11" width="11.5546875" style="1" customWidth="1"/>
    <col min="12" max="12" width="0.88671875" style="1" customWidth="1"/>
    <col min="13" max="13" width="11.6640625" style="1" customWidth="1"/>
    <col min="14" max="14" width="13.44140625" style="1" customWidth="1"/>
    <col min="15" max="15" width="0.88671875" style="1" customWidth="1"/>
    <col min="16" max="16" width="10.33203125" style="1" customWidth="1"/>
    <col min="17" max="17" width="12.5546875" style="1" customWidth="1"/>
    <col min="18" max="18" width="0.88671875" style="1" customWidth="1"/>
    <col min="19" max="19" width="8.33203125" style="1" customWidth="1"/>
    <col min="20" max="20" width="12" style="1" customWidth="1"/>
    <col min="21" max="21" width="0.88671875" style="1" customWidth="1"/>
    <col min="22" max="22" width="10" style="1" customWidth="1"/>
    <col min="23" max="23" width="11" style="1" customWidth="1"/>
    <col min="24" max="24" width="0.88671875" style="1" customWidth="1"/>
    <col min="25" max="33" width="9.109375" style="1"/>
    <col min="34" max="34" width="16.6640625" style="1" customWidth="1"/>
    <col min="35" max="35" width="21" style="1" customWidth="1"/>
    <col min="36" max="49" width="9.109375" style="1"/>
    <col min="50" max="50" width="11.44140625" style="1" bestFit="1" customWidth="1"/>
    <col min="51" max="51" width="9.109375" style="1"/>
    <col min="52" max="52" width="11.44140625" style="1" bestFit="1" customWidth="1"/>
    <col min="53" max="53" width="9.21875" style="1" bestFit="1" customWidth="1"/>
    <col min="54" max="54" width="11" style="1" bestFit="1" customWidth="1"/>
    <col min="55" max="55" width="12.6640625" style="1" bestFit="1" customWidth="1"/>
    <col min="56" max="56" width="16.21875" style="1" bestFit="1" customWidth="1"/>
    <col min="57" max="57" width="9.21875" style="1" bestFit="1" customWidth="1"/>
    <col min="58" max="58" width="8.88671875" style="1" bestFit="1" customWidth="1"/>
    <col min="59" max="16384" width="9.109375" style="1"/>
  </cols>
  <sheetData>
    <row r="1" spans="2:34" ht="8.1" customHeight="1" x14ac:dyDescent="0.25"/>
    <row r="2" spans="2:34" ht="5.0999999999999996" customHeight="1" x14ac:dyDescent="0.25">
      <c r="B2" s="4"/>
      <c r="C2" s="274" t="s">
        <v>84</v>
      </c>
      <c r="D2" s="274"/>
      <c r="E2" s="274"/>
      <c r="F2" s="274"/>
      <c r="G2" s="274"/>
      <c r="H2" s="4"/>
      <c r="J2" s="54"/>
      <c r="K2" s="54"/>
      <c r="M2" s="55"/>
      <c r="N2" s="55"/>
      <c r="P2" s="56"/>
      <c r="Q2" s="56"/>
      <c r="S2" s="56"/>
      <c r="T2" s="56"/>
      <c r="V2" s="4"/>
      <c r="W2" s="4"/>
      <c r="X2" s="4"/>
    </row>
    <row r="3" spans="2:34" ht="12" customHeight="1" x14ac:dyDescent="0.25">
      <c r="B3" s="4"/>
      <c r="C3" s="274"/>
      <c r="D3" s="274"/>
      <c r="E3" s="274"/>
      <c r="F3" s="274"/>
      <c r="G3" s="274"/>
      <c r="H3" s="4"/>
      <c r="J3" s="268">
        <f>SUM(F12:F19)</f>
        <v>12150</v>
      </c>
      <c r="K3" s="268"/>
      <c r="L3" s="58"/>
      <c r="M3" s="270">
        <f>SUM(F25:F40)</f>
        <v>4678</v>
      </c>
      <c r="N3" s="271"/>
      <c r="O3" s="58"/>
      <c r="P3" s="262">
        <f>SUM(F46:F53)</f>
        <v>1700</v>
      </c>
      <c r="Q3" s="263"/>
      <c r="R3" s="58"/>
      <c r="S3" s="265">
        <f>SUM(F59:F66)</f>
        <v>1100</v>
      </c>
      <c r="T3" s="266"/>
      <c r="V3" s="256">
        <f>+J3-M3-P3-S3</f>
        <v>4672</v>
      </c>
      <c r="W3" s="257">
        <f t="shared" ref="W3" si="0">+K1-N1-Q1-T1</f>
        <v>0</v>
      </c>
      <c r="X3" s="4"/>
      <c r="AH3" s="88"/>
    </row>
    <row r="4" spans="2:34" ht="12" customHeight="1" x14ac:dyDescent="0.25">
      <c r="B4" s="4"/>
      <c r="C4" s="274"/>
      <c r="D4" s="274"/>
      <c r="E4" s="274"/>
      <c r="F4" s="274"/>
      <c r="G4" s="274"/>
      <c r="H4" s="4"/>
      <c r="J4" s="258" t="s">
        <v>61</v>
      </c>
      <c r="K4" s="258"/>
      <c r="L4" s="59"/>
      <c r="M4" s="258" t="s">
        <v>99</v>
      </c>
      <c r="N4" s="258"/>
      <c r="O4" s="59"/>
      <c r="P4" s="258" t="s">
        <v>100</v>
      </c>
      <c r="Q4" s="258"/>
      <c r="R4" s="59"/>
      <c r="S4" s="258" t="s">
        <v>101</v>
      </c>
      <c r="T4" s="258"/>
      <c r="U4" s="35"/>
      <c r="V4" s="258" t="s">
        <v>102</v>
      </c>
      <c r="W4" s="258"/>
      <c r="X4" s="4"/>
      <c r="AH4" s="88"/>
    </row>
    <row r="5" spans="2:34" ht="12" customHeight="1" x14ac:dyDescent="0.7">
      <c r="B5" s="4"/>
      <c r="C5" s="274"/>
      <c r="D5" s="274"/>
      <c r="E5" s="274"/>
      <c r="F5" s="274"/>
      <c r="G5" s="274"/>
      <c r="H5" s="4"/>
      <c r="J5" s="269" t="str">
        <f>REPT("|",J6*220)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5" s="269"/>
      <c r="L5" s="98"/>
      <c r="M5" s="272" t="str">
        <f>REPT("|",M6*95)</f>
        <v>||||||||||||||||||||||||||||||||||||||||||||||||||||||||||||||||||||||||||||||||||||||||||||||||||||||||||||||||||||||||</v>
      </c>
      <c r="N5" s="272"/>
      <c r="O5" s="98"/>
      <c r="P5" s="264" t="str">
        <f>REPT("|",P6*95)</f>
        <v>||||||||||||||||||||||||||||||||||||||||||||||||||||</v>
      </c>
      <c r="Q5" s="264"/>
      <c r="R5" s="98"/>
      <c r="S5" s="267" t="str">
        <f>REPT("|",S6*95)</f>
        <v>|||||||||||||||||||</v>
      </c>
      <c r="T5" s="267"/>
      <c r="U5" s="99"/>
      <c r="V5" s="272" t="str">
        <f>REPT("|",V6*95)</f>
        <v>||||||||||||||||||||||||||||||||||||</v>
      </c>
      <c r="W5" s="272"/>
      <c r="X5" s="100"/>
      <c r="AH5" s="88"/>
    </row>
    <row r="6" spans="2:34" ht="16.8" x14ac:dyDescent="0.25">
      <c r="B6" s="4"/>
      <c r="C6" s="273" t="s">
        <v>93</v>
      </c>
      <c r="D6" s="273"/>
      <c r="E6" s="273"/>
      <c r="F6" s="273"/>
      <c r="G6" s="273"/>
      <c r="H6" s="4"/>
      <c r="J6" s="147">
        <f>J3/SUM(E12:E19)</f>
        <v>1.2616822429906542</v>
      </c>
      <c r="K6" s="148" t="str" cm="1">
        <f t="array" ref="K6">_xlfn.IFS(J3&gt;SUM(E12:E19),'Base de Dados'!BE12,Abr!J3&lt;SUM(Abr!E12:E19),'Base de Dados'!BE11,Abr!J3=SUM(Abr!E12:E19),'Base de Dados'!BE13)</f>
        <v>Acima da Meta</v>
      </c>
      <c r="L6" s="61"/>
      <c r="M6" s="145">
        <f>+M3/SUM(E25:E40)</f>
        <v>1.2694708276797828</v>
      </c>
      <c r="N6" s="146" t="str" cm="1">
        <f t="array" ref="N6">_xlfn.IFS(M3&gt;E41,"Acima do orçamento",Abr!M3&lt;E41,"Abaixo do Orçado",Abr!M3=E41,'Base de Dados'!BE13)</f>
        <v>Acima do orçamento</v>
      </c>
      <c r="O6" s="60"/>
      <c r="P6" s="190">
        <f>P3/SUM(E46:E53)</f>
        <v>0.55737704918032782</v>
      </c>
      <c r="Q6" s="191" t="str" cm="1">
        <f t="array" ref="Q6">_xlfn.IFS(P3&lt;E54,'Base de Dados'!$BE$11,Abr!P3&gt;E54,'Base de Dados'!$BE$12,Abr!P3=E54,'Base de Dados'!$BE$13)</f>
        <v>Abaixo da Meta</v>
      </c>
      <c r="R6" s="60"/>
      <c r="S6" s="196">
        <f>+S3/SUM(E59:E67)</f>
        <v>0.20754716981132076</v>
      </c>
      <c r="T6" s="195" t="str" cm="1">
        <f t="array" ref="T6">_xlfn.IFS(S3&lt;E67,'Base de Dados'!$BE$11,Abr!S3&gt;E67,'Base de Dados'!$BE$12,Abr!S3=E67,'Base de Dados'!$BE$13)</f>
        <v>Abaixo da Meta</v>
      </c>
      <c r="U6" s="60"/>
      <c r="V6" s="113">
        <f>+V3/J3</f>
        <v>0.38452674897119343</v>
      </c>
      <c r="W6" s="112" t="s">
        <v>103</v>
      </c>
      <c r="X6" s="4"/>
      <c r="AH6" s="88"/>
    </row>
    <row r="7" spans="2:34" ht="5.0999999999999996" customHeight="1" x14ac:dyDescent="0.25">
      <c r="B7" s="4"/>
      <c r="C7" s="81"/>
      <c r="D7" s="81"/>
      <c r="E7" s="81"/>
      <c r="F7" s="81"/>
      <c r="G7" s="81"/>
      <c r="H7" s="4"/>
      <c r="J7" s="54"/>
      <c r="K7" s="54"/>
      <c r="M7" s="55"/>
      <c r="N7" s="55"/>
      <c r="P7" s="57"/>
      <c r="Q7" s="57"/>
      <c r="S7" s="56"/>
      <c r="T7" s="56"/>
      <c r="V7" s="4"/>
      <c r="W7" s="4"/>
      <c r="X7" s="4"/>
      <c r="AH7" s="88"/>
    </row>
    <row r="8" spans="2:34" ht="12" customHeight="1" x14ac:dyDescent="0.25">
      <c r="AH8" s="88"/>
    </row>
    <row r="9" spans="2:34" x14ac:dyDescent="0.25">
      <c r="B9" s="259" t="str">
        <f>+'Base de Dados'!C6</f>
        <v>Receitas</v>
      </c>
      <c r="C9" s="259"/>
      <c r="D9" s="2"/>
      <c r="AH9" s="88"/>
    </row>
    <row r="10" spans="2:34" ht="5.0999999999999996" customHeight="1" x14ac:dyDescent="0.25">
      <c r="B10" s="10"/>
      <c r="C10" s="10"/>
      <c r="D10" s="10"/>
      <c r="E10" s="10"/>
      <c r="F10" s="10"/>
      <c r="G10" s="10"/>
      <c r="H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AH10" s="88"/>
    </row>
    <row r="11" spans="2:34" ht="12" customHeight="1" x14ac:dyDescent="0.25">
      <c r="B11" s="4"/>
      <c r="C11" s="39" t="s">
        <v>104</v>
      </c>
      <c r="D11" s="39"/>
      <c r="E11" s="62" t="s">
        <v>105</v>
      </c>
      <c r="F11" s="62" t="s">
        <v>106</v>
      </c>
      <c r="G11" s="62" t="s">
        <v>107</v>
      </c>
      <c r="H11" s="4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AH11" s="88"/>
    </row>
    <row r="12" spans="2:34" x14ac:dyDescent="0.25">
      <c r="B12" s="4"/>
      <c r="C12" s="40" t="str">
        <f>+'Base de Dados'!C9</f>
        <v>Salário</v>
      </c>
      <c r="D12" s="40"/>
      <c r="E12" s="122">
        <f>IFERROR(VLOOKUP(C12,Orçamento!$C$9:$P$37,3,0),0)</f>
        <v>4500</v>
      </c>
      <c r="F12" s="122">
        <f t="shared" ref="F12:F19" si="1">SUMIF($M$71:$N$371,C12,$P$71:$Q$371)</f>
        <v>5000</v>
      </c>
      <c r="G12" s="122">
        <f>+F12-E12</f>
        <v>500</v>
      </c>
      <c r="H12" s="4"/>
      <c r="J12" s="6" t="str">
        <f>"Receita em "&amp;C2</f>
        <v>Receita em Abril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 t="s">
        <v>108</v>
      </c>
      <c r="W12" s="6"/>
      <c r="X12" s="6"/>
      <c r="AH12" s="88"/>
    </row>
    <row r="13" spans="2:34" x14ac:dyDescent="0.25">
      <c r="B13" s="4"/>
      <c r="C13" s="41" t="str">
        <f>+'Base de Dados'!C10</f>
        <v>Salário Cônjuge</v>
      </c>
      <c r="D13" s="41"/>
      <c r="E13" s="123">
        <f>IFERROR(VLOOKUP(C13,Orçamento!$C$9:$P$37,3,0),0)</f>
        <v>4350</v>
      </c>
      <c r="F13" s="123">
        <f t="shared" si="1"/>
        <v>3500</v>
      </c>
      <c r="G13" s="123">
        <f t="shared" ref="G13:G19" si="2">+F13-E13</f>
        <v>-850</v>
      </c>
      <c r="H13" s="4"/>
      <c r="J13" s="6" t="s">
        <v>105</v>
      </c>
      <c r="K13" s="30" t="s">
        <v>106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114">
        <f>SUMIFS(F12:F19,C12:C19, "Salário*")</f>
        <v>8500</v>
      </c>
      <c r="W13" s="87"/>
      <c r="X13" s="6"/>
      <c r="AH13" s="88"/>
    </row>
    <row r="14" spans="2:34" x14ac:dyDescent="0.25">
      <c r="B14" s="4"/>
      <c r="C14" s="41" t="str">
        <f>+'Base de Dados'!C11</f>
        <v>Dividendos</v>
      </c>
      <c r="D14" s="41"/>
      <c r="E14" s="123">
        <f>IFERROR(VLOOKUP(C14,Orçamento!$C$9:$P$37,3,0),0)</f>
        <v>100</v>
      </c>
      <c r="F14" s="123">
        <f t="shared" si="1"/>
        <v>250</v>
      </c>
      <c r="G14" s="123">
        <f t="shared" si="2"/>
        <v>150</v>
      </c>
      <c r="H14" s="4"/>
      <c r="J14" s="114">
        <f>+E20</f>
        <v>9630</v>
      </c>
      <c r="K14" s="149">
        <f>SUM(F12:F19)</f>
        <v>12150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261" t="str">
        <f>REPT("|",V15*180)</f>
        <v>|||||||||||||||||||||||||||||||||||||||||||||||||||||||||||||||||||||||||||||||||||||||||||||||||||||||||||||||||||||||||||||</v>
      </c>
      <c r="W14" s="261"/>
      <c r="X14" s="6"/>
      <c r="AH14" s="88"/>
    </row>
    <row r="15" spans="2:34" x14ac:dyDescent="0.25">
      <c r="B15" s="4"/>
      <c r="C15" s="41" t="str">
        <f>+'Base de Dados'!C12</f>
        <v>Reembolsos</v>
      </c>
      <c r="D15" s="41"/>
      <c r="E15" s="123">
        <f>IFERROR(VLOOKUP(C15,Orçamento!$C$9:$P$37,3,0),0)</f>
        <v>250</v>
      </c>
      <c r="F15" s="123">
        <f t="shared" si="1"/>
        <v>0</v>
      </c>
      <c r="G15" s="123">
        <f t="shared" si="2"/>
        <v>-250</v>
      </c>
      <c r="H15" s="4"/>
      <c r="J15" s="275" t="str">
        <f>REPT("|",J16*220)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15" s="275"/>
      <c r="L15" s="6"/>
      <c r="M15" s="6"/>
      <c r="N15" s="6"/>
      <c r="O15" s="6"/>
      <c r="P15" s="6"/>
      <c r="Q15" s="6"/>
      <c r="R15" s="6"/>
      <c r="S15" s="6"/>
      <c r="T15" s="6"/>
      <c r="U15" s="6"/>
      <c r="V15" s="85">
        <f>+V13/SUM(F12:F19)</f>
        <v>0.69958847736625518</v>
      </c>
      <c r="W15" s="6"/>
      <c r="X15" s="6"/>
      <c r="AH15" s="88"/>
    </row>
    <row r="16" spans="2:34" x14ac:dyDescent="0.25">
      <c r="B16" s="4"/>
      <c r="C16" s="41" t="str">
        <f>+'Base de Dados'!C13</f>
        <v>Presentes Receitas</v>
      </c>
      <c r="D16" s="41"/>
      <c r="E16" s="123">
        <f>IFERROR(VLOOKUP(C16,Orçamento!$C$9:$P$37,3,0),0)</f>
        <v>100</v>
      </c>
      <c r="F16" s="123">
        <f t="shared" si="1"/>
        <v>0</v>
      </c>
      <c r="G16" s="123">
        <f>+F16-E16</f>
        <v>-100</v>
      </c>
      <c r="H16" s="4"/>
      <c r="J16" s="277">
        <f>+K14/J14</f>
        <v>1.2616822429906542</v>
      </c>
      <c r="K16" s="277"/>
      <c r="L16" s="6"/>
      <c r="M16" s="6"/>
      <c r="N16" s="6"/>
      <c r="O16" s="6"/>
      <c r="P16" s="6"/>
      <c r="Q16" s="6"/>
      <c r="R16" s="6"/>
      <c r="S16" s="6"/>
      <c r="T16" s="6"/>
      <c r="U16" s="6"/>
      <c r="V16" s="6" t="s">
        <v>109</v>
      </c>
      <c r="W16" s="6"/>
      <c r="X16" s="6"/>
      <c r="AH16" s="88"/>
    </row>
    <row r="17" spans="2:34" x14ac:dyDescent="0.25">
      <c r="B17" s="4"/>
      <c r="C17" s="41" t="str">
        <f>+'Base de Dados'!C14</f>
        <v>Aluguéis</v>
      </c>
      <c r="D17" s="41"/>
      <c r="E17" s="123">
        <f>IFERROR(VLOOKUP(C17,Orçamento!$C$9:$P$37,3,0),0)</f>
        <v>30</v>
      </c>
      <c r="F17" s="123">
        <f t="shared" si="1"/>
        <v>0</v>
      </c>
      <c r="G17" s="123">
        <f t="shared" si="2"/>
        <v>-30</v>
      </c>
      <c r="H17" s="4"/>
      <c r="J17" s="276">
        <f>+K14-J14</f>
        <v>2520</v>
      </c>
      <c r="K17" s="276"/>
      <c r="L17" s="6"/>
      <c r="M17" s="6"/>
      <c r="N17" s="6"/>
      <c r="O17" s="6"/>
      <c r="P17" s="6"/>
      <c r="Q17" s="6"/>
      <c r="R17" s="6"/>
      <c r="S17" s="6"/>
      <c r="T17" s="6"/>
      <c r="U17" s="6"/>
      <c r="V17" s="83">
        <f>SUM(F12:F19)-V13</f>
        <v>3650</v>
      </c>
      <c r="W17" s="6"/>
      <c r="X17" s="6"/>
      <c r="AH17" s="88"/>
    </row>
    <row r="18" spans="2:34" x14ac:dyDescent="0.25">
      <c r="B18" s="4"/>
      <c r="C18" s="42" t="str">
        <f>+'Base de Dados'!C15</f>
        <v>Juros</v>
      </c>
      <c r="D18" s="42"/>
      <c r="E18" s="123">
        <f>IFERROR(VLOOKUP(C18,Orçamento!$C$9:$P$37,3,0),0)</f>
        <v>300</v>
      </c>
      <c r="F18" s="123">
        <f t="shared" si="1"/>
        <v>1400</v>
      </c>
      <c r="G18" s="123">
        <f t="shared" si="2"/>
        <v>1100</v>
      </c>
      <c r="H18" s="4"/>
      <c r="J18" s="276"/>
      <c r="K18" s="276"/>
      <c r="L18" s="6"/>
      <c r="M18" s="6"/>
      <c r="N18" s="6"/>
      <c r="O18" s="6"/>
      <c r="P18" s="6"/>
      <c r="Q18" s="6"/>
      <c r="R18" s="6"/>
      <c r="S18" s="6"/>
      <c r="T18" s="6"/>
      <c r="U18" s="6"/>
      <c r="V18" s="261" t="str">
        <f>REPT("|",V19*180)</f>
        <v>||||||||||||||||||||||||||||||||||||||||||||||||||||||</v>
      </c>
      <c r="W18" s="261"/>
      <c r="X18" s="6"/>
      <c r="AH18" s="88"/>
    </row>
    <row r="19" spans="2:34" x14ac:dyDescent="0.25">
      <c r="B19" s="4"/>
      <c r="C19" s="42" t="str">
        <f>+'Base de Dados'!C16</f>
        <v>Renda Extra</v>
      </c>
      <c r="D19" s="42"/>
      <c r="E19" s="123">
        <f>IFERROR(VLOOKUP(C19,Orçamento!$C$9:$P$37,3,0),0)</f>
        <v>0</v>
      </c>
      <c r="F19" s="123">
        <f t="shared" si="1"/>
        <v>2000</v>
      </c>
      <c r="G19" s="123">
        <f t="shared" si="2"/>
        <v>2000</v>
      </c>
      <c r="H19" s="4"/>
      <c r="J19" s="241" t="str">
        <f>_xlfn.CONCAT(K6," ","neste mês")</f>
        <v>Acima da Meta neste mês</v>
      </c>
      <c r="K19" s="241"/>
      <c r="L19" s="6"/>
      <c r="M19" s="6"/>
      <c r="N19" s="6"/>
      <c r="O19" s="6"/>
      <c r="P19" s="6"/>
      <c r="Q19" s="6"/>
      <c r="R19" s="6"/>
      <c r="S19" s="6"/>
      <c r="T19" s="6"/>
      <c r="U19" s="6"/>
      <c r="V19" s="85">
        <f>+V17/SUM(F12:F19)</f>
        <v>0.30041152263374488</v>
      </c>
      <c r="W19" s="6"/>
      <c r="X19" s="6"/>
      <c r="AH19" s="88"/>
    </row>
    <row r="20" spans="2:34" ht="5.0999999999999996" customHeight="1" x14ac:dyDescent="0.25">
      <c r="B20" s="4"/>
      <c r="C20" s="65"/>
      <c r="D20" s="65"/>
      <c r="E20" s="82">
        <f>SUM(E12:E19)</f>
        <v>9630</v>
      </c>
      <c r="F20" s="63"/>
      <c r="G20" s="67"/>
      <c r="H20" s="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AH20" s="88"/>
    </row>
    <row r="21" spans="2:34" ht="12" customHeight="1" x14ac:dyDescent="0.25"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AH21" s="88"/>
    </row>
    <row r="22" spans="2:34" x14ac:dyDescent="0.25">
      <c r="B22" s="260" t="str">
        <f>+'Base de Dados'!C19</f>
        <v>Despesas</v>
      </c>
      <c r="C22" s="260"/>
      <c r="D22" s="64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AH22" s="88"/>
    </row>
    <row r="23" spans="2:34" ht="5.0999999999999996" customHeight="1" x14ac:dyDescent="0.25">
      <c r="B23" s="4"/>
      <c r="C23" s="4"/>
      <c r="D23" s="4"/>
      <c r="E23" s="4"/>
      <c r="F23" s="4"/>
      <c r="G23" s="4"/>
      <c r="H23" s="4"/>
      <c r="J23" s="6"/>
      <c r="K23" s="6"/>
      <c r="L23" s="89"/>
      <c r="M23" s="6"/>
      <c r="N23" s="6"/>
      <c r="O23" s="6"/>
      <c r="P23" s="6"/>
      <c r="Q23" s="6"/>
      <c r="R23" s="6"/>
      <c r="S23" s="89"/>
      <c r="T23" s="6"/>
      <c r="U23" s="6"/>
      <c r="V23" s="6"/>
      <c r="W23" s="6"/>
      <c r="X23" s="6"/>
      <c r="AH23" s="88"/>
    </row>
    <row r="24" spans="2:34" ht="12" customHeight="1" x14ac:dyDescent="0.25">
      <c r="B24" s="10"/>
      <c r="C24" s="70" t="s">
        <v>104</v>
      </c>
      <c r="D24" s="70"/>
      <c r="E24" s="43" t="s">
        <v>110</v>
      </c>
      <c r="F24" s="43" t="s">
        <v>106</v>
      </c>
      <c r="G24" s="43" t="s">
        <v>107</v>
      </c>
      <c r="H24" s="4"/>
      <c r="J24" s="104" t="s">
        <v>112</v>
      </c>
      <c r="K24" s="104"/>
      <c r="L24" s="199"/>
      <c r="M24" s="234" t="s">
        <v>122</v>
      </c>
      <c r="N24" s="234"/>
      <c r="O24" s="234"/>
      <c r="P24" s="234"/>
      <c r="Q24" s="234"/>
      <c r="R24" s="104"/>
      <c r="S24" s="104" t="s">
        <v>123</v>
      </c>
      <c r="T24" s="104"/>
      <c r="U24" s="6"/>
      <c r="V24" s="6"/>
      <c r="W24" s="6"/>
      <c r="X24" s="6"/>
      <c r="AH24" s="88"/>
    </row>
    <row r="25" spans="2:34" x14ac:dyDescent="0.25">
      <c r="B25" s="40">
        <f>+'Base de Dados'!B22</f>
        <v>0</v>
      </c>
      <c r="C25" s="44" t="str">
        <f>+'Base de Dados'!C22</f>
        <v>Casa</v>
      </c>
      <c r="D25" s="44"/>
      <c r="E25" s="124">
        <f>IFERROR(VLOOKUP(C25,Orçamento!$C$23:$P$37,3,0),0)</f>
        <v>750</v>
      </c>
      <c r="F25" s="124">
        <f t="shared" ref="F25:F40" si="3">SUMIF($M$71:$N$371,C25,$P$71:$Q$371)</f>
        <v>200</v>
      </c>
      <c r="G25" s="124">
        <f>+F25-E25</f>
        <v>-550</v>
      </c>
      <c r="H25" s="4"/>
      <c r="J25" s="6" t="s">
        <v>110</v>
      </c>
      <c r="K25" s="30" t="s">
        <v>106</v>
      </c>
      <c r="L25" s="89"/>
      <c r="M25" s="6"/>
      <c r="N25" s="6"/>
      <c r="O25" s="6"/>
      <c r="P25" s="6"/>
      <c r="Q25" s="6"/>
      <c r="R25" s="6"/>
      <c r="S25" s="140" t="str">
        <f>REPT("|",S26*200)</f>
        <v>|||||||||||||||||||||||||||||||||||||||||||||||||||||||||||||||||||||||||||||</v>
      </c>
      <c r="T25" s="4"/>
      <c r="U25" s="6"/>
      <c r="V25" s="6"/>
      <c r="W25" s="6"/>
      <c r="X25" s="6"/>
      <c r="AH25" s="88"/>
    </row>
    <row r="26" spans="2:34" x14ac:dyDescent="0.25">
      <c r="B26" s="46">
        <f>+'Base de Dados'!B23</f>
        <v>0</v>
      </c>
      <c r="C26" s="45" t="str">
        <f>+'Base de Dados'!C23</f>
        <v>Transporte</v>
      </c>
      <c r="D26" s="45"/>
      <c r="E26" s="124">
        <f>IFERROR(VLOOKUP(C26,Orçamento!$C$23:$P$37,3,0),0)</f>
        <v>340</v>
      </c>
      <c r="F26" s="124">
        <f t="shared" si="3"/>
        <v>0</v>
      </c>
      <c r="G26" s="124">
        <f t="shared" ref="G26:G40" si="4">+F26-E26</f>
        <v>-340</v>
      </c>
      <c r="H26" s="4"/>
      <c r="J26" s="114">
        <f>SUM(E25:E40)</f>
        <v>3685</v>
      </c>
      <c r="K26" s="143">
        <f>SUM(F25:F40)</f>
        <v>4678</v>
      </c>
      <c r="L26" s="89"/>
      <c r="M26" s="6"/>
      <c r="N26" s="6"/>
      <c r="O26" s="6"/>
      <c r="P26" s="6"/>
      <c r="Q26" s="6"/>
      <c r="R26" s="6"/>
      <c r="S26" s="141">
        <f>+$K$26/$J$3</f>
        <v>0.38502057613168722</v>
      </c>
      <c r="T26" s="4"/>
      <c r="U26" s="91"/>
      <c r="V26" s="91"/>
      <c r="W26" s="91"/>
      <c r="X26" s="6"/>
      <c r="AH26" s="88"/>
    </row>
    <row r="27" spans="2:34" x14ac:dyDescent="0.25">
      <c r="B27" s="46">
        <f>+'Base de Dados'!B24</f>
        <v>0</v>
      </c>
      <c r="C27" s="46" t="str">
        <f>+'Base de Dados'!C24</f>
        <v>Alimentação</v>
      </c>
      <c r="D27" s="46"/>
      <c r="E27" s="121">
        <f>IFERROR(VLOOKUP(C27,Orçamento!$C$23:$P$37,3,0),0)</f>
        <v>220</v>
      </c>
      <c r="F27" s="121">
        <f t="shared" si="3"/>
        <v>715</v>
      </c>
      <c r="G27" s="121">
        <f t="shared" si="4"/>
        <v>495</v>
      </c>
      <c r="H27" s="4"/>
      <c r="J27" s="255" t="str">
        <f>REPT("|",J28*220)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27" s="255"/>
      <c r="L27" s="89"/>
      <c r="M27" s="6"/>
      <c r="N27" s="6"/>
      <c r="O27" s="6"/>
      <c r="P27" s="6"/>
      <c r="Q27" s="6"/>
      <c r="R27" s="6"/>
      <c r="S27" s="92"/>
      <c r="T27" s="4"/>
      <c r="U27" s="6"/>
      <c r="V27" s="6"/>
      <c r="W27" s="6"/>
      <c r="X27" s="6"/>
      <c r="AH27" s="88"/>
    </row>
    <row r="28" spans="2:34" x14ac:dyDescent="0.25">
      <c r="B28" s="46">
        <f>+'Base de Dados'!B25</f>
        <v>0</v>
      </c>
      <c r="C28" s="45" t="str">
        <f>+'Base de Dados'!C25</f>
        <v>Utilidades</v>
      </c>
      <c r="D28" s="45"/>
      <c r="E28" s="124">
        <f>IFERROR(VLOOKUP(C28,Orçamento!$C$23:$P$37,3,0),0)</f>
        <v>140</v>
      </c>
      <c r="F28" s="124">
        <f t="shared" si="3"/>
        <v>0</v>
      </c>
      <c r="G28" s="124">
        <f t="shared" si="4"/>
        <v>-140</v>
      </c>
      <c r="H28" s="4"/>
      <c r="J28" s="142">
        <f>+K26/J26</f>
        <v>1.2694708276797828</v>
      </c>
      <c r="K28" s="96"/>
      <c r="L28" s="89"/>
      <c r="M28" s="6"/>
      <c r="N28" s="6"/>
      <c r="O28" s="6"/>
      <c r="P28" s="6"/>
      <c r="Q28" s="6"/>
      <c r="R28" s="6"/>
      <c r="S28" s="89"/>
      <c r="T28" s="6"/>
      <c r="U28" s="6"/>
      <c r="V28" s="6"/>
      <c r="W28" s="6"/>
      <c r="X28" s="6"/>
      <c r="AH28" s="88"/>
    </row>
    <row r="29" spans="2:34" ht="15" customHeight="1" x14ac:dyDescent="0.25">
      <c r="B29" s="46">
        <f>+'Base de Dados'!B26</f>
        <v>0</v>
      </c>
      <c r="C29" s="45" t="str">
        <f>+'Base de Dados'!C26</f>
        <v>Seguro</v>
      </c>
      <c r="D29" s="45"/>
      <c r="E29" s="124">
        <f>IFERROR(VLOOKUP(C29,Orçamento!$C$23:$P$37,3,0),0)</f>
        <v>280</v>
      </c>
      <c r="F29" s="124">
        <f t="shared" si="3"/>
        <v>0</v>
      </c>
      <c r="G29" s="124">
        <f t="shared" si="4"/>
        <v>-280</v>
      </c>
      <c r="H29" s="4"/>
      <c r="J29" s="239">
        <f>+J26-K26</f>
        <v>-993</v>
      </c>
      <c r="K29" s="239"/>
      <c r="L29" s="89"/>
      <c r="M29" s="6"/>
      <c r="N29" s="6"/>
      <c r="O29" s="6"/>
      <c r="P29" s="6"/>
      <c r="Q29" s="6"/>
      <c r="R29" s="6"/>
      <c r="S29" s="89"/>
      <c r="T29" s="6"/>
      <c r="U29" s="6"/>
      <c r="V29" s="6"/>
      <c r="W29" s="6"/>
      <c r="X29" s="6"/>
      <c r="AH29" s="88"/>
    </row>
    <row r="30" spans="2:34" x14ac:dyDescent="0.25">
      <c r="B30" s="46">
        <f>+'Base de Dados'!B27</f>
        <v>0</v>
      </c>
      <c r="C30" s="46" t="str">
        <f>+'Base de Dados'!C27</f>
        <v>Educação</v>
      </c>
      <c r="D30" s="46"/>
      <c r="E30" s="121">
        <f>IFERROR(VLOOKUP(C30,Orçamento!$C$23:$P$37,3,0),0)</f>
        <v>190</v>
      </c>
      <c r="F30" s="121">
        <f t="shared" si="3"/>
        <v>95</v>
      </c>
      <c r="G30" s="121">
        <f t="shared" si="4"/>
        <v>-95</v>
      </c>
      <c r="H30" s="4"/>
      <c r="J30" s="240"/>
      <c r="K30" s="240"/>
      <c r="L30" s="89"/>
      <c r="M30" s="6"/>
      <c r="N30" s="6"/>
      <c r="O30" s="6"/>
      <c r="P30" s="6"/>
      <c r="Q30" s="6"/>
      <c r="R30" s="6"/>
      <c r="S30" s="89"/>
      <c r="T30" s="6"/>
      <c r="U30" s="6"/>
      <c r="V30" s="6"/>
      <c r="W30" s="6"/>
      <c r="X30" s="6"/>
      <c r="AH30" s="88"/>
    </row>
    <row r="31" spans="2:34" x14ac:dyDescent="0.25">
      <c r="B31" s="46">
        <f>+'Base de Dados'!B28</f>
        <v>0</v>
      </c>
      <c r="C31" s="45" t="str">
        <f>+'Base de Dados'!C28</f>
        <v>Entretenimento</v>
      </c>
      <c r="D31" s="45"/>
      <c r="E31" s="124">
        <f>IFERROR(VLOOKUP(C31,Orçamento!$C$23:$P$37,3,0),0)</f>
        <v>520</v>
      </c>
      <c r="F31" s="124">
        <f t="shared" si="3"/>
        <v>200</v>
      </c>
      <c r="G31" s="124">
        <f t="shared" si="4"/>
        <v>-320</v>
      </c>
      <c r="H31" s="4"/>
      <c r="J31" s="241" t="str">
        <f>_xlfn.CONCAT(N6," ","este mês")</f>
        <v>Acima do orçamento este mês</v>
      </c>
      <c r="K31" s="241"/>
      <c r="L31" s="89"/>
      <c r="M31" s="6"/>
      <c r="N31" s="6"/>
      <c r="O31" s="6"/>
      <c r="P31" s="6"/>
      <c r="Q31" s="6"/>
      <c r="R31" s="6"/>
      <c r="S31" s="89"/>
      <c r="T31" s="6"/>
      <c r="U31" s="6"/>
      <c r="V31" s="6"/>
      <c r="W31" s="6"/>
      <c r="X31" s="6"/>
      <c r="AH31" s="88"/>
    </row>
    <row r="32" spans="2:34" x14ac:dyDescent="0.25">
      <c r="B32" s="46">
        <f>+'Base de Dados'!B29</f>
        <v>0</v>
      </c>
      <c r="C32" s="45" t="str">
        <f>+'Base de Dados'!C29</f>
        <v>Roupas</v>
      </c>
      <c r="D32" s="45"/>
      <c r="E32" s="124">
        <f>IFERROR(VLOOKUP(C32,Orçamento!$C$23:$P$37,3,0),0)</f>
        <v>80</v>
      </c>
      <c r="F32" s="124">
        <f t="shared" si="3"/>
        <v>500</v>
      </c>
      <c r="G32" s="124">
        <f t="shared" si="4"/>
        <v>420</v>
      </c>
      <c r="H32" s="4"/>
      <c r="J32" s="84"/>
      <c r="K32" s="6"/>
      <c r="L32" s="89"/>
      <c r="M32" s="6"/>
      <c r="N32" s="6"/>
      <c r="O32" s="6"/>
      <c r="P32" s="6"/>
      <c r="Q32" s="6"/>
      <c r="R32" s="6"/>
      <c r="S32" s="89"/>
      <c r="T32" s="6"/>
      <c r="U32" s="6"/>
      <c r="V32" s="6"/>
      <c r="W32" s="6"/>
      <c r="X32" s="6"/>
      <c r="AH32" s="88"/>
    </row>
    <row r="33" spans="2:34" x14ac:dyDescent="0.25">
      <c r="B33" s="46">
        <f>+'Base de Dados'!B30</f>
        <v>0</v>
      </c>
      <c r="C33" s="46" t="str">
        <f>+'Base de Dados'!C30</f>
        <v>Cuidados Pessoais</v>
      </c>
      <c r="D33" s="46"/>
      <c r="E33" s="121">
        <f>IFERROR(VLOOKUP(C33,Orçamento!$C$23:$P$37,3,0),0)</f>
        <v>180</v>
      </c>
      <c r="F33" s="121">
        <f t="shared" si="3"/>
        <v>0</v>
      </c>
      <c r="G33" s="121">
        <f t="shared" si="4"/>
        <v>-180</v>
      </c>
      <c r="H33" s="4"/>
      <c r="J33" s="6"/>
      <c r="K33" s="6"/>
      <c r="L33" s="6"/>
      <c r="M33" s="94"/>
      <c r="N33" s="6"/>
      <c r="O33" s="6"/>
      <c r="P33" s="6"/>
      <c r="Q33" s="6"/>
      <c r="R33" s="6"/>
      <c r="S33" s="89"/>
      <c r="T33" s="6"/>
      <c r="U33" s="6"/>
      <c r="V33" s="6"/>
      <c r="W33" s="6"/>
      <c r="X33" s="6"/>
      <c r="AH33" s="88"/>
    </row>
    <row r="34" spans="2:34" x14ac:dyDescent="0.25">
      <c r="B34" s="46">
        <f>+'Base de Dados'!B31</f>
        <v>0</v>
      </c>
      <c r="C34" s="45" t="str">
        <f>+'Base de Dados'!C31</f>
        <v>Presentes</v>
      </c>
      <c r="D34" s="45"/>
      <c r="E34" s="124">
        <f>IFERROR(VLOOKUP(C34,Orçamento!$C$23:$P$37,3,0),0)</f>
        <v>70</v>
      </c>
      <c r="F34" s="124">
        <f t="shared" si="3"/>
        <v>48</v>
      </c>
      <c r="G34" s="124">
        <f t="shared" si="4"/>
        <v>-22</v>
      </c>
      <c r="H34" s="4"/>
      <c r="J34" s="93" t="s">
        <v>113</v>
      </c>
      <c r="K34" s="93" t="s">
        <v>114</v>
      </c>
      <c r="L34" s="6"/>
      <c r="M34" s="94"/>
      <c r="N34" s="6"/>
      <c r="O34" s="6"/>
      <c r="P34" s="6"/>
      <c r="Q34" s="6"/>
      <c r="R34" s="6"/>
      <c r="S34" s="89"/>
      <c r="T34" s="6"/>
      <c r="U34" s="6"/>
      <c r="V34" s="6"/>
      <c r="W34" s="6"/>
      <c r="X34" s="6"/>
    </row>
    <row r="35" spans="2:34" x14ac:dyDescent="0.25">
      <c r="B35" s="46">
        <f>+'Base de Dados'!B32</f>
        <v>0</v>
      </c>
      <c r="C35" s="46" t="str">
        <f>+'Base de Dados'!C32</f>
        <v>Doações</v>
      </c>
      <c r="D35" s="46"/>
      <c r="E35" s="121">
        <f>IFERROR(VLOOKUP(C35,Orçamento!$C$23:$P$37,3,0),0)</f>
        <v>280</v>
      </c>
      <c r="F35" s="121">
        <f t="shared" si="3"/>
        <v>20</v>
      </c>
      <c r="G35" s="121">
        <f t="shared" si="4"/>
        <v>-260</v>
      </c>
      <c r="H35" s="4"/>
      <c r="J35" s="144">
        <f>COUNTIF(G25:G40,"&gt;0")</f>
        <v>4</v>
      </c>
      <c r="K35" s="278">
        <f>COUNTIF(G25:G40,"&lt;0")</f>
        <v>11</v>
      </c>
      <c r="L35" s="278"/>
      <c r="M35" s="94"/>
      <c r="N35" s="6"/>
      <c r="O35" s="6"/>
      <c r="P35" s="6"/>
      <c r="Q35" s="6"/>
      <c r="R35" s="6"/>
      <c r="S35" s="89"/>
      <c r="T35" s="6"/>
      <c r="U35" s="6"/>
      <c r="V35" s="6"/>
      <c r="W35" s="6"/>
      <c r="X35" s="6"/>
    </row>
    <row r="36" spans="2:34" x14ac:dyDescent="0.25">
      <c r="B36" s="46">
        <f>+'Base de Dados'!B33</f>
        <v>0</v>
      </c>
      <c r="C36" s="45" t="str">
        <f>+'Base de Dados'!C33</f>
        <v>Lazer</v>
      </c>
      <c r="D36" s="45"/>
      <c r="E36" s="124">
        <f>IFERROR(VLOOKUP(C36,Orçamento!$C$23:$P$37,3,0),0)</f>
        <v>90</v>
      </c>
      <c r="F36" s="124">
        <f t="shared" si="3"/>
        <v>900</v>
      </c>
      <c r="G36" s="124">
        <f t="shared" si="4"/>
        <v>810</v>
      </c>
      <c r="H36" s="4"/>
      <c r="J36" s="90">
        <f>+J35/(SUM($J$35,$K$35))</f>
        <v>0.26666666666666666</v>
      </c>
      <c r="K36" s="90">
        <f>+K35/(SUM($J$35,$K$35))</f>
        <v>0.73333333333333328</v>
      </c>
      <c r="L36" s="89"/>
      <c r="M36" s="6"/>
      <c r="N36" s="6"/>
      <c r="O36" s="6"/>
      <c r="P36" s="6"/>
      <c r="Q36" s="6"/>
      <c r="R36" s="6"/>
      <c r="S36" s="89"/>
      <c r="T36" s="6"/>
      <c r="U36" s="6"/>
      <c r="V36" s="6"/>
      <c r="W36" s="6"/>
      <c r="X36" s="6"/>
    </row>
    <row r="37" spans="2:34" x14ac:dyDescent="0.25">
      <c r="B37" s="46">
        <f>+'Base de Dados'!B34</f>
        <v>0</v>
      </c>
      <c r="C37" s="46" t="str">
        <f>+'Base de Dados'!C34</f>
        <v>Animal de Estimação</v>
      </c>
      <c r="D37" s="46"/>
      <c r="E37" s="121">
        <f>IFERROR(VLOOKUP(C37,Orçamento!$C$23:$P$37,3,0),0)</f>
        <v>150</v>
      </c>
      <c r="F37" s="121">
        <f t="shared" si="3"/>
        <v>2000</v>
      </c>
      <c r="G37" s="121">
        <f t="shared" si="4"/>
        <v>1850</v>
      </c>
      <c r="H37" s="4"/>
      <c r="J37" s="90">
        <v>1</v>
      </c>
      <c r="K37" s="90">
        <f>100%-K36</f>
        <v>0.26666666666666672</v>
      </c>
      <c r="L37" s="89"/>
      <c r="M37" s="6"/>
      <c r="N37" s="6"/>
      <c r="O37" s="6"/>
      <c r="P37" s="6"/>
      <c r="Q37" s="6"/>
      <c r="R37" s="6"/>
      <c r="S37" s="89"/>
      <c r="T37" s="6"/>
      <c r="U37" s="6"/>
      <c r="V37" s="6"/>
      <c r="W37" s="6"/>
      <c r="X37" s="6"/>
    </row>
    <row r="38" spans="2:34" x14ac:dyDescent="0.25">
      <c r="B38" s="65">
        <f>+'Base de Dados'!B35</f>
        <v>0</v>
      </c>
      <c r="C38" s="45" t="str">
        <f>+'Base de Dados'!C35</f>
        <v>Viagens</v>
      </c>
      <c r="D38" s="45"/>
      <c r="E38" s="124">
        <f>IFERROR(VLOOKUP(C38,Orçamento!$C$23:$P$37,3,0),0)</f>
        <v>300</v>
      </c>
      <c r="F38" s="124">
        <f t="shared" si="3"/>
        <v>0</v>
      </c>
      <c r="G38" s="124">
        <f t="shared" si="4"/>
        <v>-300</v>
      </c>
      <c r="H38" s="4"/>
      <c r="J38" s="6"/>
      <c r="K38" s="6"/>
      <c r="L38" s="89"/>
      <c r="M38" s="6"/>
      <c r="N38" s="6"/>
      <c r="O38" s="6"/>
      <c r="P38" s="6"/>
      <c r="Q38" s="6"/>
      <c r="R38" s="6"/>
      <c r="S38" s="89"/>
      <c r="T38" s="6"/>
      <c r="U38" s="6"/>
      <c r="V38" s="6"/>
      <c r="W38" s="6"/>
      <c r="X38" s="6"/>
    </row>
    <row r="39" spans="2:34" x14ac:dyDescent="0.25">
      <c r="B39" s="65"/>
      <c r="C39" s="45" t="str">
        <f>+'Base de Dados'!C36</f>
        <v>Streaming</v>
      </c>
      <c r="D39" s="45"/>
      <c r="E39" s="124">
        <f>IFERROR(VLOOKUP(C39,Orçamento!$C$23:$P$37,3,0),0)</f>
        <v>95</v>
      </c>
      <c r="F39" s="124">
        <f t="shared" si="3"/>
        <v>0</v>
      </c>
      <c r="G39" s="124">
        <f t="shared" si="4"/>
        <v>-95</v>
      </c>
      <c r="H39" s="4"/>
      <c r="J39" s="6"/>
      <c r="K39" s="6"/>
      <c r="L39" s="89"/>
      <c r="M39" s="6"/>
      <c r="N39" s="6"/>
      <c r="O39" s="6"/>
      <c r="P39" s="6"/>
      <c r="Q39" s="6"/>
      <c r="R39" s="6"/>
      <c r="S39" s="89"/>
      <c r="T39" s="6"/>
      <c r="U39" s="6"/>
      <c r="V39" s="6"/>
      <c r="W39" s="6"/>
      <c r="X39" s="6"/>
    </row>
    <row r="40" spans="2:34" x14ac:dyDescent="0.25">
      <c r="B40" s="65">
        <f>+'Base de Dados'!B36</f>
        <v>0</v>
      </c>
      <c r="C40" s="45" t="str">
        <f>+'Base de Dados'!C37</f>
        <v>Videogame</v>
      </c>
      <c r="D40" s="45"/>
      <c r="E40" s="124">
        <f>IFERROR(VLOOKUP(C40,Orçamento!$C$23:$P$37,3,0),0)</f>
        <v>0</v>
      </c>
      <c r="F40" s="124">
        <f t="shared" si="3"/>
        <v>0</v>
      </c>
      <c r="G40" s="124">
        <f t="shared" si="4"/>
        <v>0</v>
      </c>
      <c r="H40" s="4"/>
      <c r="J40" s="6"/>
      <c r="K40" s="6"/>
      <c r="L40" s="89"/>
      <c r="M40" s="6"/>
      <c r="N40" s="6"/>
      <c r="O40" s="6"/>
      <c r="P40" s="6"/>
      <c r="Q40" s="6"/>
      <c r="R40" s="6"/>
      <c r="S40" s="89"/>
      <c r="T40" s="6"/>
      <c r="U40" s="6"/>
      <c r="V40" s="6"/>
      <c r="W40" s="6"/>
      <c r="X40" s="6"/>
    </row>
    <row r="41" spans="2:34" ht="5.0999999999999996" customHeight="1" x14ac:dyDescent="0.25">
      <c r="B41" s="65"/>
      <c r="C41" s="46"/>
      <c r="D41" s="46"/>
      <c r="E41" s="78">
        <f>SUM(E25:E40)</f>
        <v>3685</v>
      </c>
      <c r="F41" s="66"/>
      <c r="G41" s="68"/>
      <c r="H41" s="4"/>
      <c r="J41" s="6"/>
      <c r="K41" s="6"/>
      <c r="L41" s="89"/>
      <c r="M41" s="6"/>
      <c r="N41" s="6"/>
      <c r="O41" s="6"/>
      <c r="P41" s="6"/>
      <c r="Q41" s="6"/>
      <c r="R41" s="6"/>
      <c r="S41" s="89"/>
      <c r="T41" s="6"/>
      <c r="U41" s="6"/>
      <c r="V41" s="6"/>
      <c r="W41" s="6"/>
      <c r="X41" s="6"/>
    </row>
    <row r="42" spans="2:34" ht="12" customHeight="1" x14ac:dyDescent="0.25"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</row>
    <row r="43" spans="2:34" x14ac:dyDescent="0.25">
      <c r="B43" s="156" t="str">
        <f>+'Base de Dados'!G6</f>
        <v>Dívidas</v>
      </c>
      <c r="C43" s="194"/>
      <c r="D43" s="3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</row>
    <row r="44" spans="2:34" ht="5.0999999999999996" customHeight="1" x14ac:dyDescent="0.25">
      <c r="B44" s="4"/>
      <c r="C44" s="4"/>
      <c r="D44" s="4"/>
      <c r="E44" s="4"/>
      <c r="F44" s="4"/>
      <c r="G44" s="4"/>
      <c r="H44" s="4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4" ht="12" customHeight="1" x14ac:dyDescent="0.25">
      <c r="B45" s="10"/>
      <c r="C45" s="71" t="s">
        <v>104</v>
      </c>
      <c r="D45" s="10"/>
      <c r="E45" s="43" t="s">
        <v>110</v>
      </c>
      <c r="F45" s="43" t="s">
        <v>106</v>
      </c>
      <c r="G45" s="43" t="s">
        <v>107</v>
      </c>
      <c r="H45" s="4"/>
      <c r="J45" s="6" t="s">
        <v>115</v>
      </c>
      <c r="K45" s="6"/>
      <c r="L45" s="6"/>
      <c r="M45" s="6"/>
      <c r="N45" s="6"/>
      <c r="O45" s="6"/>
      <c r="P45" s="254"/>
      <c r="Q45" s="254"/>
      <c r="R45" s="254"/>
      <c r="S45" s="254"/>
      <c r="T45" s="254"/>
      <c r="U45" s="6"/>
      <c r="V45" s="6"/>
      <c r="W45" s="6"/>
      <c r="X45" s="6"/>
    </row>
    <row r="46" spans="2:34" x14ac:dyDescent="0.25">
      <c r="B46" s="40">
        <f>+'Base de Dados'!F8</f>
        <v>0</v>
      </c>
      <c r="C46" s="69" t="str">
        <f>+'Base de Dados'!G9</f>
        <v>Financiamento Carro</v>
      </c>
      <c r="D46" s="69"/>
      <c r="E46" s="120">
        <f>IFERROR(VLOOKUP(C46,Orçamento!$C$44:$P$51,3,0),0)</f>
        <v>720</v>
      </c>
      <c r="F46" s="120">
        <f t="shared" ref="F46:F53" si="5">SUMIF($M$71:$N$371,C46,$P$71:$Q$371)</f>
        <v>0</v>
      </c>
      <c r="G46" s="120">
        <f>+F46-E46</f>
        <v>-720</v>
      </c>
      <c r="H46" s="4"/>
      <c r="J46" s="6" t="s">
        <v>110</v>
      </c>
      <c r="K46" s="30" t="s">
        <v>106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83"/>
      <c r="W46" s="87"/>
      <c r="X46" s="6"/>
    </row>
    <row r="47" spans="2:34" x14ac:dyDescent="0.25">
      <c r="B47" s="46">
        <f>+'Base de Dados'!F9</f>
        <v>0</v>
      </c>
      <c r="C47" s="10" t="str">
        <f>+'Base de Dados'!G10</f>
        <v>Empréstimo Estudantil</v>
      </c>
      <c r="D47" s="10"/>
      <c r="E47" s="121">
        <f>IFERROR(VLOOKUP(C47,Orçamento!$C$44:$P$51,3,0),0)</f>
        <v>330</v>
      </c>
      <c r="F47" s="121">
        <f t="shared" si="5"/>
        <v>500</v>
      </c>
      <c r="G47" s="120">
        <f t="shared" ref="G47:G53" si="6">+F47-E47</f>
        <v>170</v>
      </c>
      <c r="H47" s="4"/>
      <c r="J47" s="114">
        <f>SUM(E46:E53)</f>
        <v>3050</v>
      </c>
      <c r="K47" s="192">
        <f>SUM(F46:F53)</f>
        <v>1700</v>
      </c>
      <c r="L47" s="6"/>
      <c r="M47" s="6"/>
      <c r="N47" s="6"/>
      <c r="O47" s="6"/>
      <c r="P47" s="6"/>
      <c r="Q47" s="6"/>
      <c r="R47" s="6"/>
      <c r="S47" s="6"/>
      <c r="T47" s="6"/>
      <c r="U47" s="6"/>
      <c r="V47" s="253"/>
      <c r="W47" s="253"/>
      <c r="X47" s="6"/>
    </row>
    <row r="48" spans="2:34" x14ac:dyDescent="0.25">
      <c r="B48" s="46">
        <f>+'Base de Dados'!F10</f>
        <v>0</v>
      </c>
      <c r="C48" s="52" t="str">
        <f>+'Base de Dados'!G11</f>
        <v>Cartão de Crédito</v>
      </c>
      <c r="D48" s="52"/>
      <c r="E48" s="120">
        <f>IFERROR(VLOOKUP(C48,Orçamento!$C$44:$P$51,3,0),0)</f>
        <v>450</v>
      </c>
      <c r="F48" s="120">
        <f t="shared" si="5"/>
        <v>900</v>
      </c>
      <c r="G48" s="120">
        <f t="shared" si="6"/>
        <v>450</v>
      </c>
      <c r="H48" s="4"/>
      <c r="J48" s="242" t="str">
        <f>REPT("|",J49*210)</f>
        <v>|||||||||||||||||||||||||||||||||||||||||||||||||||||||||||||||||||||||||||||||||||||||||||||||||||||||||||||||||||||</v>
      </c>
      <c r="K48" s="242"/>
      <c r="L48" s="6"/>
      <c r="M48" s="6"/>
      <c r="N48" s="6"/>
      <c r="O48" s="6"/>
      <c r="P48" s="6"/>
      <c r="Q48" s="6"/>
      <c r="R48" s="6"/>
      <c r="S48" s="6"/>
      <c r="T48" s="6"/>
      <c r="U48" s="6"/>
      <c r="V48" s="85"/>
      <c r="W48" s="6"/>
      <c r="X48" s="6"/>
    </row>
    <row r="49" spans="2:24" x14ac:dyDescent="0.25">
      <c r="B49" s="46">
        <f>+'Base de Dados'!F11</f>
        <v>0</v>
      </c>
      <c r="C49" s="10" t="str">
        <f>+'Base de Dados'!G12</f>
        <v>Financiamento Apto</v>
      </c>
      <c r="D49" s="10"/>
      <c r="E49" s="121">
        <f>IFERROR(VLOOKUP(C49,Orçamento!$C$44:$P$51,3,0),0)</f>
        <v>190</v>
      </c>
      <c r="F49" s="121">
        <f t="shared" si="5"/>
        <v>0</v>
      </c>
      <c r="G49" s="120">
        <f t="shared" si="6"/>
        <v>-190</v>
      </c>
      <c r="H49" s="4"/>
      <c r="J49" s="193">
        <f>+K47/J47</f>
        <v>0.55737704918032782</v>
      </c>
      <c r="K49" s="95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ht="15" customHeight="1" x14ac:dyDescent="0.25">
      <c r="B50" s="46">
        <f>+'Base de Dados'!F12</f>
        <v>0</v>
      </c>
      <c r="C50" s="52" t="str">
        <f>+'Base de Dados'!G13</f>
        <v>Consórcio</v>
      </c>
      <c r="D50" s="52"/>
      <c r="E50" s="120">
        <f>IFERROR(VLOOKUP(C50,Orçamento!$C$44:$P$51,3,0),0)</f>
        <v>290</v>
      </c>
      <c r="F50" s="120">
        <f t="shared" si="5"/>
        <v>300</v>
      </c>
      <c r="G50" s="120">
        <f t="shared" si="6"/>
        <v>10</v>
      </c>
      <c r="H50" s="4"/>
      <c r="J50" s="239">
        <f>+J47-K47</f>
        <v>1350</v>
      </c>
      <c r="K50" s="239"/>
      <c r="L50" s="6"/>
      <c r="M50" s="6"/>
      <c r="N50" s="6"/>
      <c r="O50" s="6"/>
      <c r="P50" s="6"/>
      <c r="Q50" s="6"/>
      <c r="R50" s="6"/>
      <c r="S50" s="6"/>
      <c r="T50" s="6"/>
      <c r="U50" s="6"/>
      <c r="V50" s="83"/>
      <c r="W50" s="6"/>
      <c r="X50" s="6"/>
    </row>
    <row r="51" spans="2:24" ht="15" customHeight="1" x14ac:dyDescent="0.25">
      <c r="B51" s="46">
        <f>+'Base de Dados'!F13</f>
        <v>0</v>
      </c>
      <c r="C51" s="10" t="str">
        <f>+'Base de Dados'!G14</f>
        <v>Empréstimo</v>
      </c>
      <c r="D51" s="10"/>
      <c r="E51" s="121">
        <f>IFERROR(VLOOKUP(C51,Orçamento!$C$44:$P$51,3,0),0)</f>
        <v>370</v>
      </c>
      <c r="F51" s="121">
        <f t="shared" si="5"/>
        <v>0</v>
      </c>
      <c r="G51" s="120">
        <f t="shared" si="6"/>
        <v>-370</v>
      </c>
      <c r="H51" s="4"/>
      <c r="J51" s="240"/>
      <c r="K51" s="240"/>
      <c r="L51" s="6"/>
      <c r="M51" s="6"/>
      <c r="N51" s="6"/>
      <c r="O51" s="6"/>
      <c r="P51" s="6"/>
      <c r="Q51" s="6"/>
      <c r="R51" s="6"/>
      <c r="S51" s="6"/>
      <c r="T51" s="6"/>
      <c r="U51" s="6"/>
      <c r="V51" s="253"/>
      <c r="W51" s="253"/>
      <c r="X51" s="6"/>
    </row>
    <row r="52" spans="2:24" x14ac:dyDescent="0.25">
      <c r="B52" s="65">
        <f>+'Base de Dados'!F14</f>
        <v>0</v>
      </c>
      <c r="C52" s="52" t="str">
        <f>+'Base de Dados'!G15</f>
        <v>Agiota</v>
      </c>
      <c r="D52" s="52"/>
      <c r="E52" s="120">
        <f>IFERROR(VLOOKUP(C52,Orçamento!$C$44:$P$51,3,0),0)</f>
        <v>520</v>
      </c>
      <c r="F52" s="120">
        <f t="shared" si="5"/>
        <v>0</v>
      </c>
      <c r="G52" s="120">
        <f t="shared" si="6"/>
        <v>-520</v>
      </c>
      <c r="H52" s="4"/>
      <c r="J52" s="241" t="str">
        <f>_xlfn.CONCAT(Q6," ","neste mês")</f>
        <v>Abaixo da Meta neste mês</v>
      </c>
      <c r="K52" s="241"/>
      <c r="L52" s="6"/>
      <c r="M52" s="6"/>
      <c r="N52" s="6"/>
      <c r="O52" s="6"/>
      <c r="P52" s="6"/>
      <c r="Q52" s="6"/>
      <c r="R52" s="6"/>
      <c r="S52" s="6"/>
      <c r="T52" s="6"/>
      <c r="U52" s="6"/>
      <c r="V52" s="85"/>
      <c r="W52" s="6"/>
      <c r="X52" s="6"/>
    </row>
    <row r="53" spans="2:24" x14ac:dyDescent="0.25">
      <c r="B53" s="65">
        <f>+'Base de Dados'!F15</f>
        <v>0</v>
      </c>
      <c r="C53" s="52" t="str">
        <f>+'Base de Dados'!G16</f>
        <v>Financiamento Lote</v>
      </c>
      <c r="D53" s="52"/>
      <c r="E53" s="120">
        <f>IFERROR(VLOOKUP(C53,Orçamento!$C$44:$P$51,3,0),0)</f>
        <v>180</v>
      </c>
      <c r="F53" s="120">
        <f t="shared" si="5"/>
        <v>0</v>
      </c>
      <c r="G53" s="120">
        <f t="shared" si="6"/>
        <v>-180</v>
      </c>
      <c r="H53" s="4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ht="5.0999999999999996" customHeight="1" x14ac:dyDescent="0.25">
      <c r="B54" s="10"/>
      <c r="C54" s="10"/>
      <c r="D54" s="10"/>
      <c r="E54" s="79">
        <f>SUM(E46:E53)</f>
        <v>3050</v>
      </c>
      <c r="F54" s="51"/>
      <c r="G54" s="68"/>
      <c r="H54" s="4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x14ac:dyDescent="0.25"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</row>
    <row r="56" spans="2:24" x14ac:dyDescent="0.25">
      <c r="B56" s="162" t="str">
        <f>+'Base de Dados'!G19</f>
        <v>Investimentos</v>
      </c>
      <c r="C56" s="72"/>
      <c r="D56" s="72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</row>
    <row r="57" spans="2:24" ht="5.0999999999999996" customHeight="1" x14ac:dyDescent="0.25">
      <c r="B57" s="4"/>
      <c r="C57" s="4"/>
      <c r="D57" s="4"/>
      <c r="E57" s="4"/>
      <c r="F57" s="4"/>
      <c r="G57" s="4"/>
      <c r="H57" s="4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ht="12" customHeight="1" x14ac:dyDescent="0.25">
      <c r="B58" s="10"/>
      <c r="C58" s="71" t="s">
        <v>104</v>
      </c>
      <c r="D58" s="10"/>
      <c r="E58" s="43" t="s">
        <v>105</v>
      </c>
      <c r="F58" s="43" t="s">
        <v>106</v>
      </c>
      <c r="G58" s="43" t="s">
        <v>107</v>
      </c>
      <c r="H58" s="4"/>
      <c r="J58" s="6" t="s">
        <v>116</v>
      </c>
      <c r="K58" s="6"/>
      <c r="L58" s="6"/>
      <c r="M58" s="6"/>
      <c r="N58" s="6"/>
      <c r="O58" s="6"/>
      <c r="P58" s="241"/>
      <c r="Q58" s="241"/>
      <c r="R58" s="241"/>
      <c r="S58" s="241"/>
      <c r="T58" s="241"/>
      <c r="U58" s="6"/>
      <c r="V58" s="6"/>
      <c r="W58" s="6"/>
      <c r="X58" s="6"/>
    </row>
    <row r="59" spans="2:24" x14ac:dyDescent="0.25">
      <c r="B59" s="40">
        <f>+'Base de Dados'!F21</f>
        <v>0</v>
      </c>
      <c r="C59" s="69" t="str">
        <f>+'Base de Dados'!G22</f>
        <v>Reserva de Emergência</v>
      </c>
      <c r="D59" s="69"/>
      <c r="E59" s="120">
        <f>IFERROR(VLOOKUP(C59,Orçamento!$C$58:$P$65,3,0),0)</f>
        <v>350</v>
      </c>
      <c r="F59" s="120">
        <f t="shared" ref="F59:F66" si="7">SUMIF($M$71:$N$371,C59,$P$71:$Q$371)</f>
        <v>0</v>
      </c>
      <c r="G59" s="120">
        <f>+F59-E59</f>
        <v>-350</v>
      </c>
      <c r="H59" s="4"/>
      <c r="J59" s="6" t="s">
        <v>105</v>
      </c>
      <c r="K59" s="30" t="s">
        <v>106</v>
      </c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x14ac:dyDescent="0.25">
      <c r="B60" s="46">
        <f>+'Base de Dados'!F22</f>
        <v>0</v>
      </c>
      <c r="C60" s="10" t="str">
        <f>+'Base de Dados'!G23</f>
        <v>Previdência</v>
      </c>
      <c r="D60" s="10"/>
      <c r="E60" s="121">
        <f>IFERROR(VLOOKUP(C60,Orçamento!$C$58:$P$65,3,0),0)</f>
        <v>230</v>
      </c>
      <c r="F60" s="121">
        <f t="shared" si="7"/>
        <v>0</v>
      </c>
      <c r="G60" s="120">
        <f t="shared" ref="G60:G66" si="8">+F60-E60</f>
        <v>-230</v>
      </c>
      <c r="H60" s="4"/>
      <c r="J60" s="114">
        <f>SUM(E59:E66)</f>
        <v>2650</v>
      </c>
      <c r="K60" s="197">
        <f>SUM(F59:F66)</f>
        <v>1100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x14ac:dyDescent="0.25">
      <c r="B61" s="46">
        <f>+'Base de Dados'!F23</f>
        <v>0</v>
      </c>
      <c r="C61" s="52" t="str">
        <f>+'Base de Dados'!G24</f>
        <v>Ações</v>
      </c>
      <c r="D61" s="52"/>
      <c r="E61" s="120">
        <f>IFERROR(VLOOKUP(C61,Orçamento!$C$58:$P$65,3,0),0)</f>
        <v>220</v>
      </c>
      <c r="F61" s="120">
        <f t="shared" si="7"/>
        <v>0</v>
      </c>
      <c r="G61" s="120">
        <f t="shared" si="8"/>
        <v>-220</v>
      </c>
      <c r="H61" s="4"/>
      <c r="J61" s="238" t="str">
        <f>REPT("|",J62*220)</f>
        <v>|||||||||||||||||||||||||||||||||||||||||||||||||||||||||||||||||||||||||||||||||||||||||||</v>
      </c>
      <c r="K61" s="238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x14ac:dyDescent="0.25">
      <c r="B62" s="46">
        <f>+'Base de Dados'!F24</f>
        <v>0</v>
      </c>
      <c r="C62" s="10" t="str">
        <f>+'Base de Dados'!G25</f>
        <v>Fundos Imobiliários</v>
      </c>
      <c r="D62" s="10"/>
      <c r="E62" s="121">
        <f>IFERROR(VLOOKUP(C62,Orçamento!$C$58:$P$65,3,0),0)</f>
        <v>390</v>
      </c>
      <c r="F62" s="121">
        <f t="shared" si="7"/>
        <v>0</v>
      </c>
      <c r="G62" s="120">
        <f t="shared" si="8"/>
        <v>-390</v>
      </c>
      <c r="H62" s="4"/>
      <c r="J62" s="198">
        <f>+K60/J60</f>
        <v>0.41509433962264153</v>
      </c>
      <c r="K62" s="9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2:24" x14ac:dyDescent="0.25">
      <c r="B63" s="46">
        <f>+'Base de Dados'!F25</f>
        <v>0</v>
      </c>
      <c r="C63" s="52" t="str">
        <f>+'Base de Dados'!G26</f>
        <v>Renda Fixa</v>
      </c>
      <c r="D63" s="52"/>
      <c r="E63" s="120">
        <f>IFERROR(VLOOKUP(C63,Orçamento!$C$58:$P$65,3,0),0)</f>
        <v>290</v>
      </c>
      <c r="F63" s="120">
        <f t="shared" si="7"/>
        <v>100</v>
      </c>
      <c r="G63" s="120">
        <f t="shared" si="8"/>
        <v>-190</v>
      </c>
      <c r="H63" s="4"/>
      <c r="J63" s="239">
        <f>+J60-K60</f>
        <v>1550</v>
      </c>
      <c r="K63" s="239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2:24" x14ac:dyDescent="0.25">
      <c r="B64" s="46">
        <f>+'Base de Dados'!F26</f>
        <v>0</v>
      </c>
      <c r="C64" s="10" t="str">
        <f>+'Base de Dados'!G27</f>
        <v>CDB Bradesco</v>
      </c>
      <c r="D64" s="10"/>
      <c r="E64" s="121">
        <f>IFERROR(VLOOKUP(C64,Orçamento!$C$58:$P$65,3,0),0)</f>
        <v>250</v>
      </c>
      <c r="F64" s="121">
        <f t="shared" si="7"/>
        <v>900</v>
      </c>
      <c r="G64" s="120">
        <f t="shared" si="8"/>
        <v>650</v>
      </c>
      <c r="H64" s="4"/>
      <c r="J64" s="240"/>
      <c r="K64" s="240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2:57" x14ac:dyDescent="0.25">
      <c r="B65" s="65">
        <f>+'Base de Dados'!F27</f>
        <v>0</v>
      </c>
      <c r="C65" s="52" t="str">
        <f>+'Base de Dados'!G28</f>
        <v>CDB Itaú</v>
      </c>
      <c r="D65" s="52"/>
      <c r="E65" s="120">
        <f>IFERROR(VLOOKUP(C65,Orçamento!$C$58:$P$65,3,0),0)</f>
        <v>530</v>
      </c>
      <c r="F65" s="120">
        <f t="shared" si="7"/>
        <v>0</v>
      </c>
      <c r="G65" s="120">
        <f t="shared" si="8"/>
        <v>-530</v>
      </c>
      <c r="H65" s="4"/>
      <c r="J65" s="241" t="str">
        <f>_xlfn.CONCAT(T6," ","neste mês")</f>
        <v>Abaixo da Meta neste mês</v>
      </c>
      <c r="K65" s="241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2:57" x14ac:dyDescent="0.25">
      <c r="B66" s="65">
        <f>+'Base de Dados'!F28</f>
        <v>0</v>
      </c>
      <c r="C66" s="52" t="str">
        <f>+'Base de Dados'!G29</f>
        <v>Imóveis</v>
      </c>
      <c r="D66" s="52"/>
      <c r="E66" s="120">
        <f>IFERROR(VLOOKUP(C66,Orçamento!$C$58:$P$65,3,0),0)</f>
        <v>390</v>
      </c>
      <c r="F66" s="120">
        <f t="shared" si="7"/>
        <v>100</v>
      </c>
      <c r="G66" s="120">
        <f t="shared" si="8"/>
        <v>-290</v>
      </c>
      <c r="H66" s="4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2:57" ht="5.0999999999999996" customHeight="1" x14ac:dyDescent="0.25">
      <c r="B67" s="10"/>
      <c r="C67" s="10"/>
      <c r="D67" s="10"/>
      <c r="E67" s="79">
        <f>SUM(E59:E66)</f>
        <v>2650</v>
      </c>
      <c r="F67" s="79">
        <f>SUM(F59:F66)</f>
        <v>1100</v>
      </c>
      <c r="G67" s="68"/>
      <c r="H67" s="4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2:57" x14ac:dyDescent="0.25">
      <c r="E68" s="80"/>
    </row>
    <row r="69" spans="2:57" x14ac:dyDescent="0.25">
      <c r="B69" s="4"/>
      <c r="C69" s="252" t="s">
        <v>117</v>
      </c>
      <c r="D69" s="252"/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  <c r="X69" s="4"/>
    </row>
    <row r="70" spans="2:57" x14ac:dyDescent="0.25">
      <c r="B70" s="4"/>
      <c r="C70" s="125" t="s">
        <v>118</v>
      </c>
      <c r="D70" s="125"/>
      <c r="E70" s="237" t="s">
        <v>119</v>
      </c>
      <c r="F70" s="237"/>
      <c r="G70" s="237"/>
      <c r="H70" s="237"/>
      <c r="I70" s="125"/>
      <c r="J70" s="237" t="s">
        <v>80</v>
      </c>
      <c r="K70" s="237"/>
      <c r="L70" s="125"/>
      <c r="M70" s="237" t="s">
        <v>104</v>
      </c>
      <c r="N70" s="237"/>
      <c r="O70" s="125"/>
      <c r="P70" s="237" t="s">
        <v>120</v>
      </c>
      <c r="Q70" s="237"/>
      <c r="R70" s="125"/>
      <c r="S70" s="237" t="s">
        <v>121</v>
      </c>
      <c r="T70" s="237"/>
      <c r="U70" s="237"/>
      <c r="V70" s="237"/>
      <c r="W70" s="237"/>
      <c r="X70" s="4"/>
      <c r="AX70" s="101" t="s">
        <v>7</v>
      </c>
      <c r="AY70" s="101"/>
      <c r="AZ70" s="101"/>
      <c r="BA70" s="101"/>
      <c r="BB70" s="101"/>
      <c r="BC70" s="101" t="str">
        <f>+'Base de Dados'!C19</f>
        <v>Despesas</v>
      </c>
      <c r="BD70" s="101" t="str">
        <f>+'Base de Dados'!G6</f>
        <v>Dívidas</v>
      </c>
      <c r="BE70" s="101" t="str">
        <f>+'Base de Dados'!G19</f>
        <v>Investimentos</v>
      </c>
    </row>
    <row r="71" spans="2:57" ht="14.4" thickBot="1" x14ac:dyDescent="0.3">
      <c r="B71" s="4"/>
      <c r="C71" s="128">
        <v>45389</v>
      </c>
      <c r="D71" s="127"/>
      <c r="E71" s="251"/>
      <c r="F71" s="251"/>
      <c r="G71" s="251"/>
      <c r="H71" s="251"/>
      <c r="I71" s="127"/>
      <c r="J71" s="251" t="s">
        <v>15</v>
      </c>
      <c r="K71" s="251"/>
      <c r="L71" s="127"/>
      <c r="M71" s="251" t="s">
        <v>8</v>
      </c>
      <c r="N71" s="251"/>
      <c r="O71" s="126"/>
      <c r="P71" s="249">
        <v>5000</v>
      </c>
      <c r="Q71" s="249"/>
      <c r="R71" s="126"/>
      <c r="S71" s="248"/>
      <c r="T71" s="248"/>
      <c r="U71" s="248"/>
      <c r="V71" s="248"/>
      <c r="W71" s="248"/>
      <c r="X71" s="7"/>
      <c r="AX71" s="105">
        <v>45383</v>
      </c>
      <c r="AZ71" s="105">
        <f>+C71</f>
        <v>45389</v>
      </c>
      <c r="BA71" s="1" t="str">
        <f>+J71</f>
        <v>Receitas</v>
      </c>
      <c r="BB71" s="106">
        <f>+P71</f>
        <v>5000</v>
      </c>
      <c r="BC71" s="1">
        <f>SUMIFS($BB$71:$BB$371,$AZ$71:$AZ$371,$AX71,$BA$71:$BA$371,"Despesas")</f>
        <v>0</v>
      </c>
      <c r="BD71" s="1">
        <f>SUMIFS($BB$71:$BB$371,$AZ$71:$AZ$371,$AX71,$BA$71:$BA$371,"Dívidas")</f>
        <v>0</v>
      </c>
      <c r="BE71" s="1">
        <f>SUMIFS($BB$71:$BB$371,$AZ$71:$AZ$371,$AX71,$BA$71:$BA$371,"Investimentos")</f>
        <v>0</v>
      </c>
    </row>
    <row r="72" spans="2:57" ht="14.4" thickBot="1" x14ac:dyDescent="0.3">
      <c r="B72" s="4"/>
      <c r="C72" s="128">
        <v>45390</v>
      </c>
      <c r="D72" s="132"/>
      <c r="E72" s="235"/>
      <c r="F72" s="250"/>
      <c r="G72" s="250"/>
      <c r="H72" s="236"/>
      <c r="I72" s="130"/>
      <c r="J72" s="235" t="s">
        <v>15</v>
      </c>
      <c r="K72" s="236"/>
      <c r="L72" s="130"/>
      <c r="M72" s="235" t="s">
        <v>9</v>
      </c>
      <c r="N72" s="236"/>
      <c r="O72" s="129"/>
      <c r="P72" s="246">
        <v>3500</v>
      </c>
      <c r="Q72" s="247"/>
      <c r="R72" s="129"/>
      <c r="S72" s="243"/>
      <c r="T72" s="244"/>
      <c r="U72" s="244"/>
      <c r="V72" s="244"/>
      <c r="W72" s="245"/>
      <c r="X72" s="7"/>
      <c r="AX72" s="105">
        <v>45384</v>
      </c>
      <c r="AZ72" s="105">
        <f t="shared" ref="AZ72:AZ135" si="9">+C72</f>
        <v>45390</v>
      </c>
      <c r="BA72" s="1" t="str">
        <f t="shared" ref="BA72:BA135" si="10">+J72</f>
        <v>Receitas</v>
      </c>
      <c r="BB72" s="106">
        <f t="shared" ref="BB72:BB135" si="11">+P72</f>
        <v>3500</v>
      </c>
      <c r="BC72" s="1">
        <f t="shared" ref="BC72:BC135" si="12">SUMIFS($BB$71:$BB$371,$AZ$71:$AZ$371,$AX72,$BA$71:$BA$371,"Despesas")</f>
        <v>0</v>
      </c>
      <c r="BD72" s="1">
        <f t="shared" ref="BD72:BD135" si="13">SUMIFS($BB$71:$BB$371,$AZ$71:$AZ$371,$AX72,$BA$71:$BA$371,"Dívidas")</f>
        <v>0</v>
      </c>
      <c r="BE72" s="1">
        <f t="shared" ref="BE72:BE135" si="14">SUMIFS($BB$71:$BB$371,$AZ$71:$AZ$371,$AX72,$BA$71:$BA$371,"Investimentos")</f>
        <v>0</v>
      </c>
    </row>
    <row r="73" spans="2:57" ht="14.4" thickBot="1" x14ac:dyDescent="0.3">
      <c r="B73" s="4"/>
      <c r="C73" s="128">
        <v>45391</v>
      </c>
      <c r="D73" s="132"/>
      <c r="E73" s="235"/>
      <c r="F73" s="250"/>
      <c r="G73" s="250"/>
      <c r="H73" s="236"/>
      <c r="I73" s="130"/>
      <c r="J73" s="235" t="s">
        <v>79</v>
      </c>
      <c r="K73" s="236"/>
      <c r="L73" s="130"/>
      <c r="M73" s="235" t="s">
        <v>20</v>
      </c>
      <c r="N73" s="236"/>
      <c r="O73" s="129"/>
      <c r="P73" s="246">
        <v>200</v>
      </c>
      <c r="Q73" s="247"/>
      <c r="R73" s="129"/>
      <c r="S73" s="243"/>
      <c r="T73" s="244"/>
      <c r="U73" s="244"/>
      <c r="V73" s="244"/>
      <c r="W73" s="245"/>
      <c r="X73" s="7"/>
      <c r="AX73" s="105">
        <v>45385</v>
      </c>
      <c r="AZ73" s="105">
        <f t="shared" si="9"/>
        <v>45391</v>
      </c>
      <c r="BA73" s="1" t="str">
        <f t="shared" si="10"/>
        <v>Despesas</v>
      </c>
      <c r="BB73" s="106">
        <f t="shared" si="11"/>
        <v>200</v>
      </c>
      <c r="BC73" s="1">
        <f t="shared" si="12"/>
        <v>0</v>
      </c>
      <c r="BD73" s="1">
        <f t="shared" si="13"/>
        <v>0</v>
      </c>
      <c r="BE73" s="1">
        <f t="shared" si="14"/>
        <v>0</v>
      </c>
    </row>
    <row r="74" spans="2:57" ht="14.4" thickBot="1" x14ac:dyDescent="0.3">
      <c r="B74" s="4"/>
      <c r="C74" s="128">
        <v>45392</v>
      </c>
      <c r="D74" s="132"/>
      <c r="E74" s="235"/>
      <c r="F74" s="250"/>
      <c r="G74" s="250"/>
      <c r="H74" s="236"/>
      <c r="I74" s="130"/>
      <c r="J74" s="235" t="s">
        <v>34</v>
      </c>
      <c r="K74" s="236"/>
      <c r="L74" s="130"/>
      <c r="M74" s="235" t="s">
        <v>32</v>
      </c>
      <c r="N74" s="236"/>
      <c r="O74" s="129"/>
      <c r="P74" s="246">
        <v>500</v>
      </c>
      <c r="Q74" s="247"/>
      <c r="R74" s="129"/>
      <c r="S74" s="243"/>
      <c r="T74" s="244"/>
      <c r="U74" s="244"/>
      <c r="V74" s="244"/>
      <c r="W74" s="245"/>
      <c r="X74" s="7"/>
      <c r="AX74" s="105">
        <v>45386</v>
      </c>
      <c r="AZ74" s="105">
        <f t="shared" si="9"/>
        <v>45392</v>
      </c>
      <c r="BA74" s="1" t="str">
        <f t="shared" si="10"/>
        <v>Dívidas</v>
      </c>
      <c r="BB74" s="106">
        <f t="shared" si="11"/>
        <v>500</v>
      </c>
      <c r="BC74" s="1">
        <f t="shared" si="12"/>
        <v>0</v>
      </c>
      <c r="BD74" s="1">
        <f t="shared" si="13"/>
        <v>0</v>
      </c>
      <c r="BE74" s="1">
        <f t="shared" si="14"/>
        <v>0</v>
      </c>
    </row>
    <row r="75" spans="2:57" ht="14.4" thickBot="1" x14ac:dyDescent="0.3">
      <c r="B75" s="4"/>
      <c r="C75" s="128">
        <v>45393</v>
      </c>
      <c r="D75" s="132"/>
      <c r="E75" s="235"/>
      <c r="F75" s="250"/>
      <c r="G75" s="250"/>
      <c r="H75" s="236"/>
      <c r="I75" s="130"/>
      <c r="J75" s="235" t="s">
        <v>40</v>
      </c>
      <c r="K75" s="236"/>
      <c r="L75" s="130"/>
      <c r="M75" s="235" t="s">
        <v>43</v>
      </c>
      <c r="N75" s="236"/>
      <c r="O75" s="129"/>
      <c r="P75" s="246"/>
      <c r="Q75" s="247"/>
      <c r="R75" s="129"/>
      <c r="S75" s="243"/>
      <c r="T75" s="244"/>
      <c r="U75" s="244"/>
      <c r="V75" s="244"/>
      <c r="W75" s="245"/>
      <c r="X75" s="7"/>
      <c r="AX75" s="105">
        <v>45387</v>
      </c>
      <c r="AZ75" s="105">
        <f t="shared" si="9"/>
        <v>45393</v>
      </c>
      <c r="BA75" s="1" t="str">
        <f t="shared" si="10"/>
        <v>Investimentos</v>
      </c>
      <c r="BB75" s="106">
        <f t="shared" si="11"/>
        <v>0</v>
      </c>
      <c r="BC75" s="1">
        <f t="shared" si="12"/>
        <v>0</v>
      </c>
      <c r="BD75" s="1">
        <f t="shared" si="13"/>
        <v>0</v>
      </c>
      <c r="BE75" s="1">
        <f t="shared" si="14"/>
        <v>0</v>
      </c>
    </row>
    <row r="76" spans="2:57" ht="14.4" thickBot="1" x14ac:dyDescent="0.3">
      <c r="B76" s="4"/>
      <c r="C76" s="128">
        <v>45394</v>
      </c>
      <c r="D76" s="132"/>
      <c r="E76" s="235"/>
      <c r="F76" s="250"/>
      <c r="G76" s="250"/>
      <c r="H76" s="236"/>
      <c r="I76" s="130"/>
      <c r="J76" s="235" t="s">
        <v>15</v>
      </c>
      <c r="K76" s="236"/>
      <c r="L76" s="130"/>
      <c r="M76" s="235" t="s">
        <v>10</v>
      </c>
      <c r="N76" s="236"/>
      <c r="O76" s="129"/>
      <c r="P76" s="246">
        <v>50</v>
      </c>
      <c r="Q76" s="247"/>
      <c r="R76" s="129"/>
      <c r="S76" s="243"/>
      <c r="T76" s="244"/>
      <c r="U76" s="244"/>
      <c r="V76" s="244"/>
      <c r="W76" s="245"/>
      <c r="X76" s="7"/>
      <c r="AX76" s="105">
        <v>45388</v>
      </c>
      <c r="AZ76" s="105">
        <f t="shared" si="9"/>
        <v>45394</v>
      </c>
      <c r="BA76" s="1" t="str">
        <f t="shared" si="10"/>
        <v>Receitas</v>
      </c>
      <c r="BB76" s="106">
        <f t="shared" si="11"/>
        <v>50</v>
      </c>
      <c r="BC76" s="1">
        <f t="shared" si="12"/>
        <v>0</v>
      </c>
      <c r="BD76" s="1">
        <f t="shared" si="13"/>
        <v>0</v>
      </c>
      <c r="BE76" s="1">
        <f t="shared" si="14"/>
        <v>0</v>
      </c>
    </row>
    <row r="77" spans="2:57" ht="14.4" thickBot="1" x14ac:dyDescent="0.3">
      <c r="B77" s="4"/>
      <c r="C77" s="128">
        <v>45395</v>
      </c>
      <c r="D77" s="132"/>
      <c r="E77" s="235"/>
      <c r="F77" s="250"/>
      <c r="G77" s="250"/>
      <c r="H77" s="236"/>
      <c r="I77" s="130"/>
      <c r="J77" s="235" t="s">
        <v>79</v>
      </c>
      <c r="K77" s="236"/>
      <c r="L77" s="130"/>
      <c r="M77" s="235" t="s">
        <v>21</v>
      </c>
      <c r="N77" s="236"/>
      <c r="O77" s="129"/>
      <c r="P77" s="246">
        <v>30</v>
      </c>
      <c r="Q77" s="247"/>
      <c r="R77" s="129"/>
      <c r="S77" s="243"/>
      <c r="T77" s="244"/>
      <c r="U77" s="244"/>
      <c r="V77" s="244"/>
      <c r="W77" s="245"/>
      <c r="X77" s="7"/>
      <c r="AX77" s="105">
        <v>45389</v>
      </c>
      <c r="AZ77" s="105">
        <f t="shared" si="9"/>
        <v>45395</v>
      </c>
      <c r="BA77" s="1" t="str">
        <f t="shared" si="10"/>
        <v>Despesas</v>
      </c>
      <c r="BB77" s="106">
        <f t="shared" si="11"/>
        <v>30</v>
      </c>
      <c r="BC77" s="1">
        <f t="shared" si="12"/>
        <v>0</v>
      </c>
      <c r="BD77" s="1">
        <f t="shared" si="13"/>
        <v>0</v>
      </c>
      <c r="BE77" s="1">
        <f t="shared" si="14"/>
        <v>0</v>
      </c>
    </row>
    <row r="78" spans="2:57" ht="14.4" thickBot="1" x14ac:dyDescent="0.3">
      <c r="B78" s="4"/>
      <c r="C78" s="128">
        <v>45396</v>
      </c>
      <c r="D78" s="132"/>
      <c r="E78" s="235"/>
      <c r="F78" s="250"/>
      <c r="G78" s="250"/>
      <c r="H78" s="236"/>
      <c r="I78" s="130"/>
      <c r="J78" s="235" t="s">
        <v>40</v>
      </c>
      <c r="K78" s="236"/>
      <c r="L78" s="130"/>
      <c r="M78" s="235" t="s">
        <v>46</v>
      </c>
      <c r="N78" s="236"/>
      <c r="O78" s="129"/>
      <c r="P78" s="246">
        <v>100</v>
      </c>
      <c r="Q78" s="247"/>
      <c r="R78" s="129"/>
      <c r="S78" s="243"/>
      <c r="T78" s="244"/>
      <c r="U78" s="244"/>
      <c r="V78" s="244"/>
      <c r="W78" s="245"/>
      <c r="X78" s="7"/>
      <c r="AX78" s="105">
        <v>45390</v>
      </c>
      <c r="AZ78" s="105">
        <f t="shared" si="9"/>
        <v>45396</v>
      </c>
      <c r="BA78" s="1" t="str">
        <f t="shared" si="10"/>
        <v>Investimentos</v>
      </c>
      <c r="BB78" s="106">
        <f t="shared" si="11"/>
        <v>100</v>
      </c>
      <c r="BC78" s="1">
        <f t="shared" si="12"/>
        <v>0</v>
      </c>
      <c r="BD78" s="1">
        <f t="shared" si="13"/>
        <v>0</v>
      </c>
      <c r="BE78" s="1">
        <f t="shared" si="14"/>
        <v>0</v>
      </c>
    </row>
    <row r="79" spans="2:57" ht="14.4" thickBot="1" x14ac:dyDescent="0.3">
      <c r="B79" s="4"/>
      <c r="C79" s="128">
        <v>45397</v>
      </c>
      <c r="D79" s="132"/>
      <c r="E79" s="235"/>
      <c r="F79" s="250"/>
      <c r="G79" s="250"/>
      <c r="H79" s="236"/>
      <c r="I79" s="130"/>
      <c r="J79" s="235" t="s">
        <v>40</v>
      </c>
      <c r="K79" s="236"/>
      <c r="L79" s="130"/>
      <c r="M79" s="235" t="s">
        <v>74</v>
      </c>
      <c r="N79" s="236"/>
      <c r="O79" s="129"/>
      <c r="P79" s="246">
        <v>100</v>
      </c>
      <c r="Q79" s="247"/>
      <c r="R79" s="129"/>
      <c r="S79" s="243"/>
      <c r="T79" s="244"/>
      <c r="U79" s="244"/>
      <c r="V79" s="244"/>
      <c r="W79" s="245"/>
      <c r="X79" s="7"/>
      <c r="AX79" s="105">
        <v>45391</v>
      </c>
      <c r="AZ79" s="105">
        <f t="shared" si="9"/>
        <v>45397</v>
      </c>
      <c r="BA79" s="1" t="str">
        <f t="shared" si="10"/>
        <v>Investimentos</v>
      </c>
      <c r="BB79" s="106">
        <f t="shared" si="11"/>
        <v>100</v>
      </c>
      <c r="BC79" s="1">
        <f t="shared" si="12"/>
        <v>200</v>
      </c>
      <c r="BD79" s="1">
        <f t="shared" si="13"/>
        <v>0</v>
      </c>
      <c r="BE79" s="1">
        <f t="shared" si="14"/>
        <v>0</v>
      </c>
    </row>
    <row r="80" spans="2:57" ht="14.4" thickBot="1" x14ac:dyDescent="0.3">
      <c r="B80" s="4"/>
      <c r="C80" s="128">
        <v>45398</v>
      </c>
      <c r="D80" s="132"/>
      <c r="E80" s="235"/>
      <c r="F80" s="250"/>
      <c r="G80" s="250"/>
      <c r="H80" s="236"/>
      <c r="I80" s="130"/>
      <c r="J80" s="235" t="s">
        <v>15</v>
      </c>
      <c r="K80" s="236"/>
      <c r="L80" s="130"/>
      <c r="M80" s="235" t="s">
        <v>10</v>
      </c>
      <c r="N80" s="236"/>
      <c r="O80" s="129"/>
      <c r="P80" s="246">
        <v>200</v>
      </c>
      <c r="Q80" s="247"/>
      <c r="R80" s="129"/>
      <c r="S80" s="243"/>
      <c r="T80" s="244"/>
      <c r="U80" s="244"/>
      <c r="V80" s="244"/>
      <c r="W80" s="245"/>
      <c r="X80" s="7"/>
      <c r="AX80" s="105">
        <v>45392</v>
      </c>
      <c r="AZ80" s="105">
        <f t="shared" si="9"/>
        <v>45398</v>
      </c>
      <c r="BA80" s="1" t="str">
        <f t="shared" si="10"/>
        <v>Receitas</v>
      </c>
      <c r="BB80" s="106">
        <f t="shared" si="11"/>
        <v>200</v>
      </c>
      <c r="BC80" s="1">
        <f t="shared" si="12"/>
        <v>0</v>
      </c>
      <c r="BD80" s="1">
        <f t="shared" si="13"/>
        <v>500</v>
      </c>
      <c r="BE80" s="1">
        <f t="shared" si="14"/>
        <v>0</v>
      </c>
    </row>
    <row r="81" spans="2:57" ht="14.4" thickBot="1" x14ac:dyDescent="0.3">
      <c r="B81" s="4"/>
      <c r="C81" s="128">
        <v>45399</v>
      </c>
      <c r="D81" s="132"/>
      <c r="E81" s="235"/>
      <c r="F81" s="250"/>
      <c r="G81" s="250"/>
      <c r="H81" s="236"/>
      <c r="I81" s="130"/>
      <c r="J81" s="235" t="s">
        <v>79</v>
      </c>
      <c r="K81" s="236"/>
      <c r="L81" s="130"/>
      <c r="M81" s="235" t="s">
        <v>25</v>
      </c>
      <c r="N81" s="236"/>
      <c r="O81" s="129"/>
      <c r="P81" s="246">
        <v>200</v>
      </c>
      <c r="Q81" s="247"/>
      <c r="R81" s="129"/>
      <c r="S81" s="243"/>
      <c r="T81" s="244"/>
      <c r="U81" s="244"/>
      <c r="V81" s="244"/>
      <c r="W81" s="245"/>
      <c r="X81" s="7"/>
      <c r="AX81" s="105">
        <v>45393</v>
      </c>
      <c r="AZ81" s="105">
        <f t="shared" si="9"/>
        <v>45399</v>
      </c>
      <c r="BA81" s="1" t="str">
        <f t="shared" si="10"/>
        <v>Despesas</v>
      </c>
      <c r="BB81" s="106">
        <f t="shared" si="11"/>
        <v>200</v>
      </c>
      <c r="BC81" s="1">
        <f t="shared" si="12"/>
        <v>0</v>
      </c>
      <c r="BD81" s="1">
        <f t="shared" si="13"/>
        <v>0</v>
      </c>
      <c r="BE81" s="1">
        <f t="shared" si="14"/>
        <v>0</v>
      </c>
    </row>
    <row r="82" spans="2:57" ht="14.4" thickBot="1" x14ac:dyDescent="0.3">
      <c r="B82" s="4"/>
      <c r="C82" s="128">
        <v>45400</v>
      </c>
      <c r="D82" s="132"/>
      <c r="E82" s="235"/>
      <c r="F82" s="250"/>
      <c r="G82" s="250"/>
      <c r="H82" s="236"/>
      <c r="I82" s="130"/>
      <c r="J82" s="235" t="s">
        <v>79</v>
      </c>
      <c r="K82" s="236"/>
      <c r="L82" s="130"/>
      <c r="M82" s="235" t="s">
        <v>26</v>
      </c>
      <c r="N82" s="236"/>
      <c r="O82" s="129"/>
      <c r="P82" s="246">
        <v>500</v>
      </c>
      <c r="Q82" s="247"/>
      <c r="R82" s="129"/>
      <c r="S82" s="243"/>
      <c r="T82" s="244"/>
      <c r="U82" s="244"/>
      <c r="V82" s="244"/>
      <c r="W82" s="245"/>
      <c r="X82" s="7"/>
      <c r="AX82" s="105">
        <v>45394</v>
      </c>
      <c r="AZ82" s="105">
        <f t="shared" si="9"/>
        <v>45400</v>
      </c>
      <c r="BA82" s="1" t="str">
        <f t="shared" si="10"/>
        <v>Despesas</v>
      </c>
      <c r="BB82" s="106">
        <f t="shared" si="11"/>
        <v>500</v>
      </c>
      <c r="BC82" s="1">
        <f t="shared" si="12"/>
        <v>0</v>
      </c>
      <c r="BD82" s="1">
        <f t="shared" si="13"/>
        <v>0</v>
      </c>
      <c r="BE82" s="1">
        <f t="shared" si="14"/>
        <v>0</v>
      </c>
    </row>
    <row r="83" spans="2:57" ht="14.4" thickBot="1" x14ac:dyDescent="0.3">
      <c r="B83" s="4"/>
      <c r="C83" s="128">
        <v>45401</v>
      </c>
      <c r="D83" s="132"/>
      <c r="E83" s="235"/>
      <c r="F83" s="250"/>
      <c r="G83" s="250"/>
      <c r="H83" s="236"/>
      <c r="I83" s="130"/>
      <c r="J83" s="235" t="s">
        <v>79</v>
      </c>
      <c r="K83" s="236"/>
      <c r="L83" s="130"/>
      <c r="M83" s="235" t="s">
        <v>29</v>
      </c>
      <c r="N83" s="236"/>
      <c r="O83" s="129"/>
      <c r="P83" s="246">
        <v>900</v>
      </c>
      <c r="Q83" s="247"/>
      <c r="R83" s="129"/>
      <c r="S83" s="243"/>
      <c r="T83" s="244"/>
      <c r="U83" s="244"/>
      <c r="V83" s="244"/>
      <c r="W83" s="245"/>
      <c r="X83" s="7"/>
      <c r="AX83" s="105">
        <v>45395</v>
      </c>
      <c r="AZ83" s="105">
        <f t="shared" si="9"/>
        <v>45401</v>
      </c>
      <c r="BA83" s="1" t="str">
        <f t="shared" si="10"/>
        <v>Despesas</v>
      </c>
      <c r="BB83" s="106">
        <f t="shared" si="11"/>
        <v>900</v>
      </c>
      <c r="BC83" s="1">
        <f t="shared" si="12"/>
        <v>30</v>
      </c>
      <c r="BD83" s="1">
        <f t="shared" si="13"/>
        <v>0</v>
      </c>
      <c r="BE83" s="1">
        <f t="shared" si="14"/>
        <v>0</v>
      </c>
    </row>
    <row r="84" spans="2:57" ht="14.4" thickBot="1" x14ac:dyDescent="0.3">
      <c r="B84" s="4"/>
      <c r="C84" s="128">
        <v>45402</v>
      </c>
      <c r="D84" s="132"/>
      <c r="E84" s="235"/>
      <c r="F84" s="250"/>
      <c r="G84" s="250"/>
      <c r="H84" s="236"/>
      <c r="I84" s="130"/>
      <c r="J84" s="235" t="s">
        <v>34</v>
      </c>
      <c r="K84" s="236"/>
      <c r="L84" s="130"/>
      <c r="M84" s="235" t="s">
        <v>38</v>
      </c>
      <c r="N84" s="236"/>
      <c r="O84" s="129"/>
      <c r="P84" s="246">
        <v>300</v>
      </c>
      <c r="Q84" s="247"/>
      <c r="R84" s="129"/>
      <c r="S84" s="243"/>
      <c r="T84" s="244"/>
      <c r="U84" s="244"/>
      <c r="V84" s="244"/>
      <c r="W84" s="245"/>
      <c r="X84" s="7"/>
      <c r="AX84" s="105">
        <v>45396</v>
      </c>
      <c r="AZ84" s="105">
        <f t="shared" si="9"/>
        <v>45402</v>
      </c>
      <c r="BA84" s="1" t="str">
        <f t="shared" si="10"/>
        <v>Dívidas</v>
      </c>
      <c r="BB84" s="106">
        <f t="shared" si="11"/>
        <v>300</v>
      </c>
      <c r="BC84" s="1">
        <f t="shared" si="12"/>
        <v>0</v>
      </c>
      <c r="BD84" s="1">
        <f t="shared" si="13"/>
        <v>0</v>
      </c>
      <c r="BE84" s="1">
        <f t="shared" si="14"/>
        <v>100</v>
      </c>
    </row>
    <row r="85" spans="2:57" ht="14.4" thickBot="1" x14ac:dyDescent="0.3">
      <c r="B85" s="4"/>
      <c r="C85" s="128">
        <v>45403</v>
      </c>
      <c r="D85" s="132"/>
      <c r="E85" s="235"/>
      <c r="F85" s="250"/>
      <c r="G85" s="250"/>
      <c r="H85" s="236"/>
      <c r="I85" s="130"/>
      <c r="J85" s="235" t="s">
        <v>15</v>
      </c>
      <c r="K85" s="236"/>
      <c r="L85" s="130"/>
      <c r="M85" s="235" t="s">
        <v>14</v>
      </c>
      <c r="N85" s="236"/>
      <c r="O85" s="129"/>
      <c r="P85" s="246">
        <v>800</v>
      </c>
      <c r="Q85" s="247"/>
      <c r="R85" s="129"/>
      <c r="S85" s="243"/>
      <c r="T85" s="244"/>
      <c r="U85" s="244"/>
      <c r="V85" s="244"/>
      <c r="W85" s="245"/>
      <c r="X85" s="7"/>
      <c r="AX85" s="105">
        <v>45397</v>
      </c>
      <c r="AZ85" s="105">
        <f t="shared" si="9"/>
        <v>45403</v>
      </c>
      <c r="BA85" s="1" t="str">
        <f t="shared" si="10"/>
        <v>Receitas</v>
      </c>
      <c r="BB85" s="106">
        <f t="shared" si="11"/>
        <v>800</v>
      </c>
      <c r="BC85" s="1">
        <f t="shared" si="12"/>
        <v>0</v>
      </c>
      <c r="BD85" s="1">
        <f t="shared" si="13"/>
        <v>0</v>
      </c>
      <c r="BE85" s="1">
        <f t="shared" si="14"/>
        <v>100</v>
      </c>
    </row>
    <row r="86" spans="2:57" ht="14.4" thickBot="1" x14ac:dyDescent="0.3">
      <c r="B86" s="4"/>
      <c r="C86" s="128">
        <v>45404</v>
      </c>
      <c r="D86" s="132"/>
      <c r="E86" s="235"/>
      <c r="F86" s="250"/>
      <c r="G86" s="250"/>
      <c r="H86" s="236"/>
      <c r="I86" s="130"/>
      <c r="J86" s="235" t="s">
        <v>79</v>
      </c>
      <c r="K86" s="236"/>
      <c r="L86" s="130"/>
      <c r="M86" s="235" t="s">
        <v>28</v>
      </c>
      <c r="N86" s="236"/>
      <c r="O86" s="129"/>
      <c r="P86" s="246">
        <v>20</v>
      </c>
      <c r="Q86" s="247"/>
      <c r="R86" s="129"/>
      <c r="S86" s="243"/>
      <c r="T86" s="244"/>
      <c r="U86" s="244"/>
      <c r="V86" s="244"/>
      <c r="W86" s="245"/>
      <c r="X86" s="7"/>
      <c r="AX86" s="105">
        <v>45398</v>
      </c>
      <c r="AZ86" s="105">
        <f t="shared" si="9"/>
        <v>45404</v>
      </c>
      <c r="BA86" s="1" t="str">
        <f t="shared" si="10"/>
        <v>Despesas</v>
      </c>
      <c r="BB86" s="106">
        <f t="shared" si="11"/>
        <v>20</v>
      </c>
      <c r="BC86" s="1">
        <f t="shared" si="12"/>
        <v>0</v>
      </c>
      <c r="BD86" s="1">
        <f t="shared" si="13"/>
        <v>0</v>
      </c>
      <c r="BE86" s="1">
        <f t="shared" si="14"/>
        <v>0</v>
      </c>
    </row>
    <row r="87" spans="2:57" ht="14.4" thickBot="1" x14ac:dyDescent="0.3">
      <c r="B87" s="4"/>
      <c r="C87" s="128">
        <v>45405</v>
      </c>
      <c r="D87" s="132"/>
      <c r="E87" s="235"/>
      <c r="F87" s="250"/>
      <c r="G87" s="250"/>
      <c r="H87" s="236"/>
      <c r="I87" s="130"/>
      <c r="J87" s="235" t="s">
        <v>15</v>
      </c>
      <c r="K87" s="236"/>
      <c r="L87" s="130"/>
      <c r="M87" s="235" t="s">
        <v>14</v>
      </c>
      <c r="N87" s="236"/>
      <c r="O87" s="129"/>
      <c r="P87" s="246">
        <v>600</v>
      </c>
      <c r="Q87" s="247"/>
      <c r="R87" s="129"/>
      <c r="S87" s="243"/>
      <c r="T87" s="244"/>
      <c r="U87" s="244"/>
      <c r="V87" s="244"/>
      <c r="W87" s="245"/>
      <c r="X87" s="7"/>
      <c r="AX87" s="105">
        <v>45399</v>
      </c>
      <c r="AZ87" s="105">
        <f t="shared" si="9"/>
        <v>45405</v>
      </c>
      <c r="BA87" s="1" t="str">
        <f t="shared" si="10"/>
        <v>Receitas</v>
      </c>
      <c r="BB87" s="106">
        <f t="shared" si="11"/>
        <v>600</v>
      </c>
      <c r="BC87" s="1">
        <f t="shared" si="12"/>
        <v>200</v>
      </c>
      <c r="BD87" s="1">
        <f t="shared" si="13"/>
        <v>0</v>
      </c>
      <c r="BE87" s="1">
        <f t="shared" si="14"/>
        <v>0</v>
      </c>
    </row>
    <row r="88" spans="2:57" ht="14.4" thickBot="1" x14ac:dyDescent="0.3">
      <c r="B88" s="4"/>
      <c r="C88" s="128">
        <v>45406</v>
      </c>
      <c r="D88" s="132"/>
      <c r="E88" s="235"/>
      <c r="F88" s="250"/>
      <c r="G88" s="250"/>
      <c r="H88" s="236"/>
      <c r="I88" s="130"/>
      <c r="J88" s="235" t="s">
        <v>40</v>
      </c>
      <c r="K88" s="236"/>
      <c r="L88" s="130"/>
      <c r="M88" s="235" t="s">
        <v>72</v>
      </c>
      <c r="N88" s="236"/>
      <c r="O88" s="129"/>
      <c r="P88" s="246">
        <v>200</v>
      </c>
      <c r="Q88" s="247"/>
      <c r="R88" s="129"/>
      <c r="S88" s="243"/>
      <c r="T88" s="244"/>
      <c r="U88" s="244"/>
      <c r="V88" s="244"/>
      <c r="W88" s="245"/>
      <c r="X88" s="7"/>
      <c r="AX88" s="105">
        <v>45400</v>
      </c>
      <c r="AZ88" s="105">
        <f t="shared" si="9"/>
        <v>45406</v>
      </c>
      <c r="BA88" s="1" t="str">
        <f t="shared" si="10"/>
        <v>Investimentos</v>
      </c>
      <c r="BB88" s="106">
        <f t="shared" si="11"/>
        <v>200</v>
      </c>
      <c r="BC88" s="1">
        <f t="shared" si="12"/>
        <v>500</v>
      </c>
      <c r="BD88" s="1">
        <f t="shared" si="13"/>
        <v>0</v>
      </c>
      <c r="BE88" s="1">
        <f t="shared" si="14"/>
        <v>0</v>
      </c>
    </row>
    <row r="89" spans="2:57" ht="14.4" thickBot="1" x14ac:dyDescent="0.3">
      <c r="B89" s="4"/>
      <c r="C89" s="128">
        <v>45407</v>
      </c>
      <c r="D89" s="132"/>
      <c r="E89" s="235"/>
      <c r="F89" s="250"/>
      <c r="G89" s="250"/>
      <c r="H89" s="236"/>
      <c r="I89" s="130"/>
      <c r="J89" s="235" t="s">
        <v>34</v>
      </c>
      <c r="K89" s="236"/>
      <c r="L89" s="130"/>
      <c r="M89" s="235" t="s">
        <v>33</v>
      </c>
      <c r="N89" s="236"/>
      <c r="O89" s="129"/>
      <c r="P89" s="246">
        <v>300</v>
      </c>
      <c r="Q89" s="247"/>
      <c r="R89" s="129"/>
      <c r="S89" s="243"/>
      <c r="T89" s="244"/>
      <c r="U89" s="244"/>
      <c r="V89" s="244"/>
      <c r="W89" s="245"/>
      <c r="X89" s="7"/>
      <c r="AX89" s="105">
        <v>45401</v>
      </c>
      <c r="AZ89" s="105">
        <f t="shared" si="9"/>
        <v>45407</v>
      </c>
      <c r="BA89" s="1" t="str">
        <f t="shared" si="10"/>
        <v>Dívidas</v>
      </c>
      <c r="BB89" s="106">
        <f t="shared" si="11"/>
        <v>300</v>
      </c>
      <c r="BC89" s="1">
        <f t="shared" si="12"/>
        <v>900</v>
      </c>
      <c r="BD89" s="1">
        <f t="shared" si="13"/>
        <v>0</v>
      </c>
      <c r="BE89" s="1">
        <f t="shared" si="14"/>
        <v>0</v>
      </c>
    </row>
    <row r="90" spans="2:57" ht="14.4" thickBot="1" x14ac:dyDescent="0.3">
      <c r="B90" s="4"/>
      <c r="C90" s="128">
        <v>45408</v>
      </c>
      <c r="D90" s="132"/>
      <c r="E90" s="235"/>
      <c r="F90" s="250"/>
      <c r="G90" s="250"/>
      <c r="H90" s="236"/>
      <c r="I90" s="130"/>
      <c r="J90" s="235" t="s">
        <v>79</v>
      </c>
      <c r="K90" s="236"/>
      <c r="L90" s="130"/>
      <c r="M90" s="235" t="s">
        <v>30</v>
      </c>
      <c r="N90" s="236"/>
      <c r="O90" s="129"/>
      <c r="P90" s="246">
        <v>2000</v>
      </c>
      <c r="Q90" s="247"/>
      <c r="R90" s="129"/>
      <c r="S90" s="243"/>
      <c r="T90" s="244"/>
      <c r="U90" s="244"/>
      <c r="V90" s="244"/>
      <c r="W90" s="245"/>
      <c r="X90" s="7"/>
      <c r="AX90" s="105">
        <v>45402</v>
      </c>
      <c r="AZ90" s="105">
        <f t="shared" si="9"/>
        <v>45408</v>
      </c>
      <c r="BA90" s="1" t="str">
        <f t="shared" si="10"/>
        <v>Despesas</v>
      </c>
      <c r="BB90" s="106">
        <f t="shared" si="11"/>
        <v>2000</v>
      </c>
      <c r="BC90" s="1">
        <f t="shared" si="12"/>
        <v>0</v>
      </c>
      <c r="BD90" s="1">
        <f t="shared" si="13"/>
        <v>300</v>
      </c>
      <c r="BE90" s="1">
        <f t="shared" si="14"/>
        <v>0</v>
      </c>
    </row>
    <row r="91" spans="2:57" ht="14.4" thickBot="1" x14ac:dyDescent="0.3">
      <c r="B91" s="4"/>
      <c r="C91" s="128">
        <v>45409</v>
      </c>
      <c r="D91" s="132"/>
      <c r="E91" s="235"/>
      <c r="F91" s="250"/>
      <c r="G91" s="250"/>
      <c r="H91" s="236"/>
      <c r="I91" s="130"/>
      <c r="J91" s="235" t="s">
        <v>79</v>
      </c>
      <c r="K91" s="236"/>
      <c r="L91" s="130"/>
      <c r="M91" s="235" t="s">
        <v>24</v>
      </c>
      <c r="N91" s="236"/>
      <c r="O91" s="129"/>
      <c r="P91" s="246">
        <v>95</v>
      </c>
      <c r="Q91" s="247"/>
      <c r="R91" s="129"/>
      <c r="S91" s="243"/>
      <c r="T91" s="244"/>
      <c r="U91" s="244"/>
      <c r="V91" s="244"/>
      <c r="W91" s="245"/>
      <c r="X91" s="7"/>
      <c r="AX91" s="105">
        <v>45403</v>
      </c>
      <c r="AZ91" s="105">
        <f t="shared" si="9"/>
        <v>45409</v>
      </c>
      <c r="BA91" s="1" t="str">
        <f t="shared" si="10"/>
        <v>Despesas</v>
      </c>
      <c r="BB91" s="106">
        <f t="shared" si="11"/>
        <v>95</v>
      </c>
      <c r="BC91" s="1">
        <f t="shared" si="12"/>
        <v>0</v>
      </c>
      <c r="BD91" s="1">
        <f t="shared" si="13"/>
        <v>0</v>
      </c>
      <c r="BE91" s="1">
        <f t="shared" si="14"/>
        <v>0</v>
      </c>
    </row>
    <row r="92" spans="2:57" ht="14.4" thickBot="1" x14ac:dyDescent="0.3">
      <c r="B92" s="4"/>
      <c r="C92" s="128">
        <v>45410</v>
      </c>
      <c r="D92" s="132"/>
      <c r="E92" s="235"/>
      <c r="F92" s="250"/>
      <c r="G92" s="250"/>
      <c r="H92" s="236"/>
      <c r="I92" s="130"/>
      <c r="J92" s="235" t="s">
        <v>34</v>
      </c>
      <c r="K92" s="236"/>
      <c r="L92" s="130"/>
      <c r="M92" s="235" t="s">
        <v>33</v>
      </c>
      <c r="N92" s="236"/>
      <c r="O92" s="129"/>
      <c r="P92" s="246">
        <v>600</v>
      </c>
      <c r="Q92" s="247"/>
      <c r="R92" s="129"/>
      <c r="S92" s="243"/>
      <c r="T92" s="244"/>
      <c r="U92" s="244"/>
      <c r="V92" s="244"/>
      <c r="W92" s="245"/>
      <c r="X92" s="7"/>
      <c r="AX92" s="105">
        <v>45404</v>
      </c>
      <c r="AZ92" s="105">
        <f t="shared" si="9"/>
        <v>45410</v>
      </c>
      <c r="BA92" s="1" t="str">
        <f t="shared" si="10"/>
        <v>Dívidas</v>
      </c>
      <c r="BB92" s="106">
        <f t="shared" si="11"/>
        <v>600</v>
      </c>
      <c r="BC92" s="1">
        <f t="shared" si="12"/>
        <v>20</v>
      </c>
      <c r="BD92" s="1">
        <f t="shared" si="13"/>
        <v>0</v>
      </c>
      <c r="BE92" s="1">
        <f t="shared" si="14"/>
        <v>0</v>
      </c>
    </row>
    <row r="93" spans="2:57" ht="14.4" thickBot="1" x14ac:dyDescent="0.3">
      <c r="B93" s="4"/>
      <c r="C93" s="128">
        <v>45411</v>
      </c>
      <c r="D93" s="132"/>
      <c r="E93" s="235"/>
      <c r="F93" s="250"/>
      <c r="G93" s="250"/>
      <c r="H93" s="236"/>
      <c r="I93" s="130"/>
      <c r="J93" s="235" t="s">
        <v>40</v>
      </c>
      <c r="K93" s="236"/>
      <c r="L93" s="130"/>
      <c r="M93" s="235" t="s">
        <v>72</v>
      </c>
      <c r="N93" s="236"/>
      <c r="O93" s="129"/>
      <c r="P93" s="246">
        <v>700</v>
      </c>
      <c r="Q93" s="247"/>
      <c r="R93" s="129"/>
      <c r="S93" s="243"/>
      <c r="T93" s="244"/>
      <c r="U93" s="244"/>
      <c r="V93" s="244"/>
      <c r="W93" s="245"/>
      <c r="X93" s="7"/>
      <c r="AX93" s="105">
        <v>45405</v>
      </c>
      <c r="AZ93" s="105">
        <f t="shared" si="9"/>
        <v>45411</v>
      </c>
      <c r="BA93" s="1" t="str">
        <f t="shared" si="10"/>
        <v>Investimentos</v>
      </c>
      <c r="BB93" s="106">
        <f t="shared" si="11"/>
        <v>700</v>
      </c>
      <c r="BC93" s="1">
        <f t="shared" si="12"/>
        <v>0</v>
      </c>
      <c r="BD93" s="1">
        <f t="shared" si="13"/>
        <v>0</v>
      </c>
      <c r="BE93" s="1">
        <f t="shared" si="14"/>
        <v>0</v>
      </c>
    </row>
    <row r="94" spans="2:57" ht="14.4" thickBot="1" x14ac:dyDescent="0.3">
      <c r="B94" s="4"/>
      <c r="C94" s="128">
        <v>45412</v>
      </c>
      <c r="D94" s="132"/>
      <c r="E94" s="235"/>
      <c r="F94" s="250"/>
      <c r="G94" s="250"/>
      <c r="H94" s="236"/>
      <c r="I94" s="130"/>
      <c r="J94" s="235" t="s">
        <v>79</v>
      </c>
      <c r="K94" s="236"/>
      <c r="L94" s="130"/>
      <c r="M94" s="235" t="s">
        <v>21</v>
      </c>
      <c r="N94" s="236"/>
      <c r="O94" s="129"/>
      <c r="P94" s="246">
        <v>685</v>
      </c>
      <c r="Q94" s="247"/>
      <c r="R94" s="129"/>
      <c r="S94" s="243"/>
      <c r="T94" s="244"/>
      <c r="U94" s="244"/>
      <c r="V94" s="244"/>
      <c r="W94" s="245"/>
      <c r="X94" s="7"/>
      <c r="AX94" s="105">
        <v>45406</v>
      </c>
      <c r="AZ94" s="105">
        <f t="shared" si="9"/>
        <v>45412</v>
      </c>
      <c r="BA94" s="1" t="str">
        <f t="shared" si="10"/>
        <v>Despesas</v>
      </c>
      <c r="BB94" s="106">
        <f t="shared" si="11"/>
        <v>685</v>
      </c>
      <c r="BC94" s="1">
        <f t="shared" si="12"/>
        <v>0</v>
      </c>
      <c r="BD94" s="1">
        <f t="shared" si="13"/>
        <v>0</v>
      </c>
      <c r="BE94" s="1">
        <f t="shared" si="14"/>
        <v>200</v>
      </c>
    </row>
    <row r="95" spans="2:57" ht="14.4" thickBot="1" x14ac:dyDescent="0.3">
      <c r="B95" s="4"/>
      <c r="C95" s="128">
        <v>45413</v>
      </c>
      <c r="D95" s="132"/>
      <c r="E95" s="235"/>
      <c r="F95" s="250"/>
      <c r="G95" s="250"/>
      <c r="H95" s="236"/>
      <c r="I95" s="130"/>
      <c r="J95" s="235" t="s">
        <v>79</v>
      </c>
      <c r="K95" s="236"/>
      <c r="L95" s="130"/>
      <c r="M95" s="235" t="s">
        <v>12</v>
      </c>
      <c r="N95" s="236"/>
      <c r="O95" s="129"/>
      <c r="P95" s="246">
        <v>48</v>
      </c>
      <c r="Q95" s="247"/>
      <c r="R95" s="129"/>
      <c r="S95" s="243"/>
      <c r="T95" s="244"/>
      <c r="U95" s="244"/>
      <c r="V95" s="244"/>
      <c r="W95" s="245"/>
      <c r="X95" s="7"/>
      <c r="AX95" s="105">
        <v>45407</v>
      </c>
      <c r="AZ95" s="105">
        <f t="shared" si="9"/>
        <v>45413</v>
      </c>
      <c r="BA95" s="1" t="str">
        <f t="shared" si="10"/>
        <v>Despesas</v>
      </c>
      <c r="BB95" s="106">
        <f t="shared" si="11"/>
        <v>48</v>
      </c>
      <c r="BC95" s="1">
        <f t="shared" si="12"/>
        <v>0</v>
      </c>
      <c r="BD95" s="1">
        <f t="shared" si="13"/>
        <v>300</v>
      </c>
      <c r="BE95" s="1">
        <f t="shared" si="14"/>
        <v>0</v>
      </c>
    </row>
    <row r="96" spans="2:57" ht="14.4" thickBot="1" x14ac:dyDescent="0.3">
      <c r="B96" s="4"/>
      <c r="C96" s="128">
        <v>45414</v>
      </c>
      <c r="D96" s="132"/>
      <c r="E96" s="235"/>
      <c r="F96" s="250"/>
      <c r="G96" s="250"/>
      <c r="H96" s="236"/>
      <c r="I96" s="130"/>
      <c r="J96" s="235" t="s">
        <v>15</v>
      </c>
      <c r="K96" s="236"/>
      <c r="L96" s="130"/>
      <c r="M96" s="235" t="s">
        <v>17</v>
      </c>
      <c r="N96" s="236"/>
      <c r="O96" s="129"/>
      <c r="P96" s="246">
        <v>2000</v>
      </c>
      <c r="Q96" s="247"/>
      <c r="R96" s="129"/>
      <c r="S96" s="243"/>
      <c r="T96" s="244"/>
      <c r="U96" s="244"/>
      <c r="V96" s="244"/>
      <c r="W96" s="245"/>
      <c r="X96" s="7"/>
      <c r="AX96" s="105">
        <v>45408</v>
      </c>
      <c r="AZ96" s="105">
        <f t="shared" si="9"/>
        <v>45414</v>
      </c>
      <c r="BA96" s="1" t="str">
        <f t="shared" si="10"/>
        <v>Receitas</v>
      </c>
      <c r="BB96" s="106">
        <f t="shared" si="11"/>
        <v>2000</v>
      </c>
      <c r="BC96" s="1">
        <f t="shared" si="12"/>
        <v>2000</v>
      </c>
      <c r="BD96" s="1">
        <f t="shared" si="13"/>
        <v>0</v>
      </c>
      <c r="BE96" s="1">
        <f t="shared" si="14"/>
        <v>0</v>
      </c>
    </row>
    <row r="97" spans="2:57" ht="14.4" thickBot="1" x14ac:dyDescent="0.3">
      <c r="B97" s="4"/>
      <c r="C97" s="131"/>
      <c r="D97" s="132"/>
      <c r="E97" s="235"/>
      <c r="F97" s="250"/>
      <c r="G97" s="250"/>
      <c r="H97" s="236"/>
      <c r="I97" s="130"/>
      <c r="J97" s="235"/>
      <c r="K97" s="236"/>
      <c r="L97" s="130"/>
      <c r="M97" s="235"/>
      <c r="N97" s="236"/>
      <c r="O97" s="129"/>
      <c r="P97" s="246">
        <v>0</v>
      </c>
      <c r="Q97" s="247"/>
      <c r="R97" s="129"/>
      <c r="S97" s="243"/>
      <c r="T97" s="244"/>
      <c r="U97" s="244"/>
      <c r="V97" s="244"/>
      <c r="W97" s="245"/>
      <c r="X97" s="7"/>
      <c r="AX97" s="105">
        <v>45409</v>
      </c>
      <c r="AZ97" s="105">
        <f t="shared" si="9"/>
        <v>0</v>
      </c>
      <c r="BA97" s="1">
        <f t="shared" si="10"/>
        <v>0</v>
      </c>
      <c r="BB97" s="106">
        <f t="shared" si="11"/>
        <v>0</v>
      </c>
      <c r="BC97" s="1">
        <f t="shared" si="12"/>
        <v>95</v>
      </c>
      <c r="BD97" s="1">
        <f t="shared" si="13"/>
        <v>0</v>
      </c>
      <c r="BE97" s="1">
        <f t="shared" si="14"/>
        <v>0</v>
      </c>
    </row>
    <row r="98" spans="2:57" ht="14.4" thickBot="1" x14ac:dyDescent="0.3">
      <c r="B98" s="4"/>
      <c r="C98" s="131"/>
      <c r="D98" s="132"/>
      <c r="E98" s="235"/>
      <c r="F98" s="250"/>
      <c r="G98" s="250"/>
      <c r="H98" s="236"/>
      <c r="I98" s="130"/>
      <c r="J98" s="235"/>
      <c r="K98" s="236"/>
      <c r="L98" s="130"/>
      <c r="M98" s="235"/>
      <c r="N98" s="236"/>
      <c r="O98" s="129"/>
      <c r="P98" s="246">
        <v>0</v>
      </c>
      <c r="Q98" s="247"/>
      <c r="R98" s="129"/>
      <c r="S98" s="243"/>
      <c r="T98" s="244"/>
      <c r="U98" s="244"/>
      <c r="V98" s="244"/>
      <c r="W98" s="245"/>
      <c r="X98" s="7"/>
      <c r="AX98" s="105">
        <v>45410</v>
      </c>
      <c r="AZ98" s="105">
        <f t="shared" si="9"/>
        <v>0</v>
      </c>
      <c r="BA98" s="1">
        <f t="shared" si="10"/>
        <v>0</v>
      </c>
      <c r="BB98" s="106">
        <f t="shared" si="11"/>
        <v>0</v>
      </c>
      <c r="BC98" s="1">
        <f t="shared" si="12"/>
        <v>0</v>
      </c>
      <c r="BD98" s="1">
        <f t="shared" si="13"/>
        <v>600</v>
      </c>
      <c r="BE98" s="1">
        <f t="shared" si="14"/>
        <v>0</v>
      </c>
    </row>
    <row r="99" spans="2:57" ht="14.4" thickBot="1" x14ac:dyDescent="0.3">
      <c r="B99" s="4"/>
      <c r="C99" s="131"/>
      <c r="D99" s="132"/>
      <c r="E99" s="235"/>
      <c r="F99" s="250"/>
      <c r="G99" s="250"/>
      <c r="H99" s="236"/>
      <c r="I99" s="130"/>
      <c r="J99" s="235"/>
      <c r="K99" s="236"/>
      <c r="L99" s="130"/>
      <c r="M99" s="235"/>
      <c r="N99" s="236"/>
      <c r="O99" s="129"/>
      <c r="P99" s="246">
        <v>0</v>
      </c>
      <c r="Q99" s="247"/>
      <c r="R99" s="129"/>
      <c r="S99" s="243"/>
      <c r="T99" s="244"/>
      <c r="U99" s="244"/>
      <c r="V99" s="244"/>
      <c r="W99" s="245"/>
      <c r="X99" s="7"/>
      <c r="AX99" s="105">
        <v>45411</v>
      </c>
      <c r="AZ99" s="105">
        <f t="shared" si="9"/>
        <v>0</v>
      </c>
      <c r="BA99" s="1">
        <f t="shared" si="10"/>
        <v>0</v>
      </c>
      <c r="BB99" s="106">
        <f t="shared" si="11"/>
        <v>0</v>
      </c>
      <c r="BC99" s="1">
        <f t="shared" si="12"/>
        <v>0</v>
      </c>
      <c r="BD99" s="1">
        <f t="shared" si="13"/>
        <v>0</v>
      </c>
      <c r="BE99" s="1">
        <f t="shared" si="14"/>
        <v>700</v>
      </c>
    </row>
    <row r="100" spans="2:57" ht="14.4" thickBot="1" x14ac:dyDescent="0.3">
      <c r="B100" s="4"/>
      <c r="C100" s="131"/>
      <c r="D100" s="132"/>
      <c r="E100" s="235"/>
      <c r="F100" s="250"/>
      <c r="G100" s="250"/>
      <c r="H100" s="236"/>
      <c r="I100" s="130"/>
      <c r="J100" s="235"/>
      <c r="K100" s="236"/>
      <c r="L100" s="130"/>
      <c r="M100" s="235"/>
      <c r="N100" s="236"/>
      <c r="O100" s="129"/>
      <c r="P100" s="246">
        <v>0</v>
      </c>
      <c r="Q100" s="247"/>
      <c r="R100" s="129"/>
      <c r="S100" s="243"/>
      <c r="T100" s="244"/>
      <c r="U100" s="244"/>
      <c r="V100" s="244"/>
      <c r="W100" s="245"/>
      <c r="X100" s="7"/>
      <c r="AX100" s="105">
        <v>45412</v>
      </c>
      <c r="AZ100" s="105">
        <f t="shared" si="9"/>
        <v>0</v>
      </c>
      <c r="BA100" s="1">
        <f t="shared" si="10"/>
        <v>0</v>
      </c>
      <c r="BB100" s="106">
        <f t="shared" si="11"/>
        <v>0</v>
      </c>
      <c r="BC100" s="1">
        <f t="shared" si="12"/>
        <v>685</v>
      </c>
      <c r="BD100" s="1">
        <f t="shared" si="13"/>
        <v>0</v>
      </c>
      <c r="BE100" s="1">
        <f t="shared" si="14"/>
        <v>0</v>
      </c>
    </row>
    <row r="101" spans="2:57" ht="14.4" thickBot="1" x14ac:dyDescent="0.3">
      <c r="B101" s="4"/>
      <c r="C101" s="131"/>
      <c r="D101" s="132"/>
      <c r="E101" s="235"/>
      <c r="F101" s="250"/>
      <c r="G101" s="250"/>
      <c r="H101" s="236"/>
      <c r="I101" s="130"/>
      <c r="J101" s="235"/>
      <c r="K101" s="236"/>
      <c r="L101" s="130"/>
      <c r="M101" s="235"/>
      <c r="N101" s="236"/>
      <c r="O101" s="129"/>
      <c r="P101" s="246">
        <v>0</v>
      </c>
      <c r="Q101" s="247"/>
      <c r="R101" s="129"/>
      <c r="S101" s="243"/>
      <c r="T101" s="244"/>
      <c r="U101" s="244"/>
      <c r="V101" s="244"/>
      <c r="W101" s="245"/>
      <c r="X101" s="7"/>
      <c r="AX101" s="105">
        <v>45413</v>
      </c>
      <c r="AZ101" s="105">
        <f t="shared" si="9"/>
        <v>0</v>
      </c>
      <c r="BA101" s="1">
        <f t="shared" si="10"/>
        <v>0</v>
      </c>
      <c r="BB101" s="106">
        <f t="shared" si="11"/>
        <v>0</v>
      </c>
      <c r="BC101" s="1">
        <f t="shared" si="12"/>
        <v>48</v>
      </c>
      <c r="BD101" s="1">
        <f t="shared" si="13"/>
        <v>0</v>
      </c>
      <c r="BE101" s="1">
        <f t="shared" si="14"/>
        <v>0</v>
      </c>
    </row>
    <row r="102" spans="2:57" ht="14.4" thickBot="1" x14ac:dyDescent="0.3">
      <c r="B102" s="4"/>
      <c r="C102" s="131"/>
      <c r="D102" s="132"/>
      <c r="E102" s="235"/>
      <c r="F102" s="250"/>
      <c r="G102" s="250"/>
      <c r="H102" s="236"/>
      <c r="I102" s="130"/>
      <c r="J102" s="235"/>
      <c r="K102" s="236"/>
      <c r="L102" s="130"/>
      <c r="M102" s="235"/>
      <c r="N102" s="236"/>
      <c r="O102" s="129"/>
      <c r="P102" s="246">
        <v>0</v>
      </c>
      <c r="Q102" s="247"/>
      <c r="R102" s="129"/>
      <c r="S102" s="243"/>
      <c r="T102" s="244"/>
      <c r="U102" s="244"/>
      <c r="V102" s="244"/>
      <c r="W102" s="245"/>
      <c r="X102" s="7"/>
      <c r="AX102" s="105"/>
      <c r="AZ102" s="105">
        <f t="shared" si="9"/>
        <v>0</v>
      </c>
      <c r="BA102" s="1">
        <f t="shared" si="10"/>
        <v>0</v>
      </c>
      <c r="BB102" s="106">
        <f t="shared" si="11"/>
        <v>0</v>
      </c>
      <c r="BC102" s="1">
        <f t="shared" si="12"/>
        <v>0</v>
      </c>
      <c r="BD102" s="1">
        <f t="shared" si="13"/>
        <v>0</v>
      </c>
      <c r="BE102" s="1">
        <f t="shared" si="14"/>
        <v>0</v>
      </c>
    </row>
    <row r="103" spans="2:57" ht="14.4" thickBot="1" x14ac:dyDescent="0.3">
      <c r="B103" s="4"/>
      <c r="C103" s="131"/>
      <c r="D103" s="132"/>
      <c r="E103" s="235"/>
      <c r="F103" s="250"/>
      <c r="G103" s="250"/>
      <c r="H103" s="236"/>
      <c r="I103" s="130"/>
      <c r="J103" s="235"/>
      <c r="K103" s="236"/>
      <c r="L103" s="130"/>
      <c r="M103" s="235"/>
      <c r="N103" s="236"/>
      <c r="O103" s="129"/>
      <c r="P103" s="246">
        <v>0</v>
      </c>
      <c r="Q103" s="247"/>
      <c r="R103" s="129"/>
      <c r="S103" s="243"/>
      <c r="T103" s="244"/>
      <c r="U103" s="244"/>
      <c r="V103" s="244"/>
      <c r="W103" s="245"/>
      <c r="X103" s="7"/>
      <c r="AZ103" s="105">
        <f t="shared" si="9"/>
        <v>0</v>
      </c>
      <c r="BA103" s="1">
        <f t="shared" si="10"/>
        <v>0</v>
      </c>
      <c r="BB103" s="106">
        <f t="shared" si="11"/>
        <v>0</v>
      </c>
      <c r="BC103" s="1">
        <f t="shared" si="12"/>
        <v>0</v>
      </c>
      <c r="BD103" s="1">
        <f t="shared" si="13"/>
        <v>0</v>
      </c>
      <c r="BE103" s="1">
        <f t="shared" si="14"/>
        <v>0</v>
      </c>
    </row>
    <row r="104" spans="2:57" ht="14.4" thickBot="1" x14ac:dyDescent="0.3">
      <c r="B104" s="4"/>
      <c r="C104" s="131"/>
      <c r="D104" s="132"/>
      <c r="E104" s="235"/>
      <c r="F104" s="250"/>
      <c r="G104" s="250"/>
      <c r="H104" s="236"/>
      <c r="I104" s="130"/>
      <c r="J104" s="235"/>
      <c r="K104" s="236"/>
      <c r="L104" s="130"/>
      <c r="M104" s="235"/>
      <c r="N104" s="236"/>
      <c r="O104" s="129"/>
      <c r="P104" s="246">
        <v>0</v>
      </c>
      <c r="Q104" s="247"/>
      <c r="R104" s="129"/>
      <c r="S104" s="243"/>
      <c r="T104" s="244"/>
      <c r="U104" s="244"/>
      <c r="V104" s="244"/>
      <c r="W104" s="245"/>
      <c r="X104" s="7"/>
      <c r="AX104" s="101"/>
      <c r="AY104" s="101"/>
      <c r="AZ104" s="102">
        <f t="shared" si="9"/>
        <v>0</v>
      </c>
      <c r="BA104" s="101">
        <f t="shared" si="10"/>
        <v>0</v>
      </c>
      <c r="BB104" s="103">
        <f t="shared" si="11"/>
        <v>0</v>
      </c>
      <c r="BC104" s="1">
        <f t="shared" si="12"/>
        <v>0</v>
      </c>
      <c r="BD104" s="1">
        <f t="shared" si="13"/>
        <v>0</v>
      </c>
      <c r="BE104" s="1">
        <f t="shared" si="14"/>
        <v>0</v>
      </c>
    </row>
    <row r="105" spans="2:57" ht="14.4" thickBot="1" x14ac:dyDescent="0.3">
      <c r="B105" s="4"/>
      <c r="C105" s="131"/>
      <c r="D105" s="132"/>
      <c r="E105" s="235"/>
      <c r="F105" s="250"/>
      <c r="G105" s="250"/>
      <c r="H105" s="236"/>
      <c r="I105" s="130"/>
      <c r="J105" s="235"/>
      <c r="K105" s="236"/>
      <c r="L105" s="130"/>
      <c r="M105" s="235"/>
      <c r="N105" s="236"/>
      <c r="O105" s="129"/>
      <c r="P105" s="246">
        <v>0</v>
      </c>
      <c r="Q105" s="247"/>
      <c r="R105" s="129"/>
      <c r="S105" s="243"/>
      <c r="T105" s="244"/>
      <c r="U105" s="244"/>
      <c r="V105" s="244"/>
      <c r="W105" s="245"/>
      <c r="X105" s="7"/>
      <c r="AX105" s="101"/>
      <c r="AY105" s="101"/>
      <c r="AZ105" s="102">
        <f t="shared" si="9"/>
        <v>0</v>
      </c>
      <c r="BA105" s="101">
        <f t="shared" si="10"/>
        <v>0</v>
      </c>
      <c r="BB105" s="103">
        <f t="shared" si="11"/>
        <v>0</v>
      </c>
      <c r="BC105" s="1">
        <f t="shared" si="12"/>
        <v>0</v>
      </c>
      <c r="BD105" s="1">
        <f t="shared" si="13"/>
        <v>0</v>
      </c>
      <c r="BE105" s="1">
        <f t="shared" si="14"/>
        <v>0</v>
      </c>
    </row>
    <row r="106" spans="2:57" ht="14.4" thickBot="1" x14ac:dyDescent="0.3">
      <c r="B106" s="4"/>
      <c r="C106" s="131"/>
      <c r="D106" s="132"/>
      <c r="E106" s="235"/>
      <c r="F106" s="250"/>
      <c r="G106" s="250"/>
      <c r="H106" s="236"/>
      <c r="I106" s="130"/>
      <c r="J106" s="235"/>
      <c r="K106" s="236"/>
      <c r="L106" s="130"/>
      <c r="M106" s="235"/>
      <c r="N106" s="236"/>
      <c r="O106" s="129"/>
      <c r="P106" s="246">
        <v>0</v>
      </c>
      <c r="Q106" s="247"/>
      <c r="R106" s="129"/>
      <c r="S106" s="243"/>
      <c r="T106" s="244"/>
      <c r="U106" s="244"/>
      <c r="V106" s="244"/>
      <c r="W106" s="245"/>
      <c r="X106" s="7"/>
      <c r="AX106" s="101"/>
      <c r="AY106" s="101"/>
      <c r="AZ106" s="102">
        <f t="shared" si="9"/>
        <v>0</v>
      </c>
      <c r="BA106" s="101">
        <f t="shared" si="10"/>
        <v>0</v>
      </c>
      <c r="BB106" s="103">
        <f t="shared" si="11"/>
        <v>0</v>
      </c>
      <c r="BC106" s="1">
        <f t="shared" si="12"/>
        <v>0</v>
      </c>
      <c r="BD106" s="1">
        <f t="shared" si="13"/>
        <v>0</v>
      </c>
      <c r="BE106" s="1">
        <f t="shared" si="14"/>
        <v>0</v>
      </c>
    </row>
    <row r="107" spans="2:57" ht="14.4" thickBot="1" x14ac:dyDescent="0.3">
      <c r="B107" s="4"/>
      <c r="C107" s="131"/>
      <c r="D107" s="132"/>
      <c r="E107" s="235"/>
      <c r="F107" s="250"/>
      <c r="G107" s="250"/>
      <c r="H107" s="236"/>
      <c r="I107" s="130"/>
      <c r="J107" s="235"/>
      <c r="K107" s="236"/>
      <c r="L107" s="130"/>
      <c r="M107" s="235"/>
      <c r="N107" s="236"/>
      <c r="O107" s="129"/>
      <c r="P107" s="246">
        <v>0</v>
      </c>
      <c r="Q107" s="247"/>
      <c r="R107" s="129"/>
      <c r="S107" s="243"/>
      <c r="T107" s="244"/>
      <c r="U107" s="244"/>
      <c r="V107" s="244"/>
      <c r="W107" s="245"/>
      <c r="X107" s="7"/>
      <c r="AX107" s="101"/>
      <c r="AY107" s="101"/>
      <c r="AZ107" s="102">
        <f t="shared" si="9"/>
        <v>0</v>
      </c>
      <c r="BA107" s="101">
        <f t="shared" si="10"/>
        <v>0</v>
      </c>
      <c r="BB107" s="103">
        <f t="shared" si="11"/>
        <v>0</v>
      </c>
      <c r="BC107" s="1">
        <f t="shared" si="12"/>
        <v>0</v>
      </c>
      <c r="BD107" s="1">
        <f t="shared" si="13"/>
        <v>0</v>
      </c>
      <c r="BE107" s="1">
        <f t="shared" si="14"/>
        <v>0</v>
      </c>
    </row>
    <row r="108" spans="2:57" ht="14.4" thickBot="1" x14ac:dyDescent="0.3">
      <c r="B108" s="4"/>
      <c r="C108" s="131"/>
      <c r="D108" s="132"/>
      <c r="E108" s="235"/>
      <c r="F108" s="250"/>
      <c r="G108" s="250"/>
      <c r="H108" s="236"/>
      <c r="I108" s="130"/>
      <c r="J108" s="235"/>
      <c r="K108" s="236"/>
      <c r="L108" s="130"/>
      <c r="M108" s="235"/>
      <c r="N108" s="236"/>
      <c r="O108" s="129"/>
      <c r="P108" s="246">
        <v>0</v>
      </c>
      <c r="Q108" s="247"/>
      <c r="R108" s="129"/>
      <c r="S108" s="243"/>
      <c r="T108" s="244"/>
      <c r="U108" s="244"/>
      <c r="V108" s="244"/>
      <c r="W108" s="245"/>
      <c r="X108" s="7"/>
      <c r="AX108" s="101"/>
      <c r="AY108" s="101"/>
      <c r="AZ108" s="102">
        <f t="shared" si="9"/>
        <v>0</v>
      </c>
      <c r="BA108" s="101">
        <f t="shared" si="10"/>
        <v>0</v>
      </c>
      <c r="BB108" s="103">
        <f t="shared" si="11"/>
        <v>0</v>
      </c>
      <c r="BC108" s="1">
        <f t="shared" si="12"/>
        <v>0</v>
      </c>
      <c r="BD108" s="1">
        <f t="shared" si="13"/>
        <v>0</v>
      </c>
      <c r="BE108" s="1">
        <f t="shared" si="14"/>
        <v>0</v>
      </c>
    </row>
    <row r="109" spans="2:57" ht="14.4" thickBot="1" x14ac:dyDescent="0.3">
      <c r="B109" s="4"/>
      <c r="C109" s="131"/>
      <c r="D109" s="132"/>
      <c r="E109" s="235"/>
      <c r="F109" s="250"/>
      <c r="G109" s="250"/>
      <c r="H109" s="236"/>
      <c r="I109" s="130"/>
      <c r="J109" s="235"/>
      <c r="K109" s="236"/>
      <c r="L109" s="130"/>
      <c r="M109" s="235"/>
      <c r="N109" s="236"/>
      <c r="O109" s="129"/>
      <c r="P109" s="246">
        <v>0</v>
      </c>
      <c r="Q109" s="247"/>
      <c r="R109" s="129"/>
      <c r="S109" s="243"/>
      <c r="T109" s="244"/>
      <c r="U109" s="244"/>
      <c r="V109" s="244"/>
      <c r="W109" s="245"/>
      <c r="X109" s="7"/>
      <c r="AX109" s="101"/>
      <c r="AY109" s="101"/>
      <c r="AZ109" s="102">
        <f t="shared" si="9"/>
        <v>0</v>
      </c>
      <c r="BA109" s="101">
        <f t="shared" si="10"/>
        <v>0</v>
      </c>
      <c r="BB109" s="103">
        <f t="shared" si="11"/>
        <v>0</v>
      </c>
      <c r="BC109" s="1">
        <f t="shared" si="12"/>
        <v>0</v>
      </c>
      <c r="BD109" s="1">
        <f t="shared" si="13"/>
        <v>0</v>
      </c>
      <c r="BE109" s="1">
        <f t="shared" si="14"/>
        <v>0</v>
      </c>
    </row>
    <row r="110" spans="2:57" ht="14.4" thickBot="1" x14ac:dyDescent="0.3">
      <c r="B110" s="4"/>
      <c r="C110" s="131"/>
      <c r="D110" s="132"/>
      <c r="E110" s="235"/>
      <c r="F110" s="250"/>
      <c r="G110" s="250"/>
      <c r="H110" s="236"/>
      <c r="I110" s="130"/>
      <c r="J110" s="235"/>
      <c r="K110" s="236"/>
      <c r="L110" s="130"/>
      <c r="M110" s="235"/>
      <c r="N110" s="236"/>
      <c r="O110" s="129"/>
      <c r="P110" s="246">
        <v>0</v>
      </c>
      <c r="Q110" s="247"/>
      <c r="R110" s="129"/>
      <c r="S110" s="243"/>
      <c r="T110" s="244"/>
      <c r="U110" s="244"/>
      <c r="V110" s="244"/>
      <c r="W110" s="245"/>
      <c r="X110" s="7"/>
      <c r="AX110" s="101"/>
      <c r="AY110" s="101"/>
      <c r="AZ110" s="102">
        <f t="shared" si="9"/>
        <v>0</v>
      </c>
      <c r="BA110" s="101">
        <f t="shared" si="10"/>
        <v>0</v>
      </c>
      <c r="BB110" s="103">
        <f t="shared" si="11"/>
        <v>0</v>
      </c>
      <c r="BC110" s="1">
        <f t="shared" si="12"/>
        <v>0</v>
      </c>
      <c r="BD110" s="1">
        <f t="shared" si="13"/>
        <v>0</v>
      </c>
      <c r="BE110" s="1">
        <f t="shared" si="14"/>
        <v>0</v>
      </c>
    </row>
    <row r="111" spans="2:57" ht="14.4" thickBot="1" x14ac:dyDescent="0.3">
      <c r="B111" s="4"/>
      <c r="C111" s="131"/>
      <c r="D111" s="132"/>
      <c r="E111" s="235"/>
      <c r="F111" s="250"/>
      <c r="G111" s="250"/>
      <c r="H111" s="236"/>
      <c r="I111" s="130"/>
      <c r="J111" s="235"/>
      <c r="K111" s="236"/>
      <c r="L111" s="130"/>
      <c r="M111" s="235"/>
      <c r="N111" s="236"/>
      <c r="O111" s="129"/>
      <c r="P111" s="246">
        <v>0</v>
      </c>
      <c r="Q111" s="247"/>
      <c r="R111" s="129"/>
      <c r="S111" s="243"/>
      <c r="T111" s="244"/>
      <c r="U111" s="244"/>
      <c r="V111" s="244"/>
      <c r="W111" s="245"/>
      <c r="X111" s="7"/>
      <c r="AX111" s="101"/>
      <c r="AY111" s="101"/>
      <c r="AZ111" s="102">
        <f t="shared" si="9"/>
        <v>0</v>
      </c>
      <c r="BA111" s="101">
        <f t="shared" si="10"/>
        <v>0</v>
      </c>
      <c r="BB111" s="103">
        <f t="shared" si="11"/>
        <v>0</v>
      </c>
      <c r="BC111" s="1">
        <f t="shared" si="12"/>
        <v>0</v>
      </c>
      <c r="BD111" s="1">
        <f t="shared" si="13"/>
        <v>0</v>
      </c>
      <c r="BE111" s="1">
        <f t="shared" si="14"/>
        <v>0</v>
      </c>
    </row>
    <row r="112" spans="2:57" ht="14.4" thickBot="1" x14ac:dyDescent="0.3">
      <c r="B112" s="4"/>
      <c r="C112" s="131"/>
      <c r="D112" s="132"/>
      <c r="E112" s="235"/>
      <c r="F112" s="250"/>
      <c r="G112" s="250"/>
      <c r="H112" s="236"/>
      <c r="I112" s="130"/>
      <c r="J112" s="235"/>
      <c r="K112" s="236"/>
      <c r="L112" s="130"/>
      <c r="M112" s="235"/>
      <c r="N112" s="236"/>
      <c r="O112" s="129"/>
      <c r="P112" s="246">
        <v>0</v>
      </c>
      <c r="Q112" s="247"/>
      <c r="R112" s="129"/>
      <c r="S112" s="243"/>
      <c r="T112" s="244"/>
      <c r="U112" s="244"/>
      <c r="V112" s="244"/>
      <c r="W112" s="245"/>
      <c r="X112" s="7"/>
      <c r="AX112" s="101"/>
      <c r="AY112" s="101"/>
      <c r="AZ112" s="102">
        <f t="shared" si="9"/>
        <v>0</v>
      </c>
      <c r="BA112" s="101">
        <f t="shared" si="10"/>
        <v>0</v>
      </c>
      <c r="BB112" s="103">
        <f t="shared" si="11"/>
        <v>0</v>
      </c>
      <c r="BC112" s="1">
        <f t="shared" si="12"/>
        <v>0</v>
      </c>
      <c r="BD112" s="1">
        <f t="shared" si="13"/>
        <v>0</v>
      </c>
      <c r="BE112" s="1">
        <f t="shared" si="14"/>
        <v>0</v>
      </c>
    </row>
    <row r="113" spans="2:57" ht="14.4" thickBot="1" x14ac:dyDescent="0.3">
      <c r="B113" s="4"/>
      <c r="C113" s="131"/>
      <c r="D113" s="132"/>
      <c r="E113" s="235"/>
      <c r="F113" s="250"/>
      <c r="G113" s="250"/>
      <c r="H113" s="236"/>
      <c r="I113" s="130"/>
      <c r="J113" s="235"/>
      <c r="K113" s="236"/>
      <c r="L113" s="130"/>
      <c r="M113" s="235"/>
      <c r="N113" s="236"/>
      <c r="O113" s="129"/>
      <c r="P113" s="246">
        <v>0</v>
      </c>
      <c r="Q113" s="247"/>
      <c r="R113" s="129"/>
      <c r="S113" s="243"/>
      <c r="T113" s="244"/>
      <c r="U113" s="244"/>
      <c r="V113" s="244"/>
      <c r="W113" s="245"/>
      <c r="X113" s="7"/>
      <c r="AX113" s="101"/>
      <c r="AY113" s="101"/>
      <c r="AZ113" s="102">
        <f t="shared" si="9"/>
        <v>0</v>
      </c>
      <c r="BA113" s="101">
        <f t="shared" si="10"/>
        <v>0</v>
      </c>
      <c r="BB113" s="103">
        <f t="shared" si="11"/>
        <v>0</v>
      </c>
      <c r="BC113" s="1">
        <f t="shared" si="12"/>
        <v>0</v>
      </c>
      <c r="BD113" s="1">
        <f t="shared" si="13"/>
        <v>0</v>
      </c>
      <c r="BE113" s="1">
        <f t="shared" si="14"/>
        <v>0</v>
      </c>
    </row>
    <row r="114" spans="2:57" ht="14.4" thickBot="1" x14ac:dyDescent="0.3">
      <c r="B114" s="4"/>
      <c r="C114" s="131"/>
      <c r="D114" s="132"/>
      <c r="E114" s="235"/>
      <c r="F114" s="250"/>
      <c r="G114" s="250"/>
      <c r="H114" s="236"/>
      <c r="I114" s="130"/>
      <c r="J114" s="235"/>
      <c r="K114" s="236"/>
      <c r="L114" s="130"/>
      <c r="M114" s="235"/>
      <c r="N114" s="236"/>
      <c r="O114" s="129"/>
      <c r="P114" s="246">
        <v>0</v>
      </c>
      <c r="Q114" s="247"/>
      <c r="R114" s="129"/>
      <c r="S114" s="243"/>
      <c r="T114" s="244"/>
      <c r="U114" s="244"/>
      <c r="V114" s="244"/>
      <c r="W114" s="245"/>
      <c r="X114" s="7"/>
      <c r="AX114" s="101"/>
      <c r="AY114" s="101"/>
      <c r="AZ114" s="102">
        <f t="shared" si="9"/>
        <v>0</v>
      </c>
      <c r="BA114" s="101">
        <f t="shared" si="10"/>
        <v>0</v>
      </c>
      <c r="BB114" s="103">
        <f t="shared" si="11"/>
        <v>0</v>
      </c>
      <c r="BC114" s="1">
        <f t="shared" si="12"/>
        <v>0</v>
      </c>
      <c r="BD114" s="1">
        <f t="shared" si="13"/>
        <v>0</v>
      </c>
      <c r="BE114" s="1">
        <f t="shared" si="14"/>
        <v>0</v>
      </c>
    </row>
    <row r="115" spans="2:57" ht="14.4" thickBot="1" x14ac:dyDescent="0.3">
      <c r="B115" s="4"/>
      <c r="C115" s="131"/>
      <c r="D115" s="132"/>
      <c r="E115" s="235"/>
      <c r="F115" s="250"/>
      <c r="G115" s="250"/>
      <c r="H115" s="236"/>
      <c r="I115" s="130"/>
      <c r="J115" s="235"/>
      <c r="K115" s="236"/>
      <c r="L115" s="130"/>
      <c r="M115" s="235"/>
      <c r="N115" s="236"/>
      <c r="O115" s="129"/>
      <c r="P115" s="246">
        <v>0</v>
      </c>
      <c r="Q115" s="247"/>
      <c r="R115" s="129"/>
      <c r="S115" s="243"/>
      <c r="T115" s="244"/>
      <c r="U115" s="244"/>
      <c r="V115" s="244"/>
      <c r="W115" s="245"/>
      <c r="X115" s="7"/>
      <c r="AX115" s="101"/>
      <c r="AY115" s="101"/>
      <c r="AZ115" s="102">
        <f t="shared" si="9"/>
        <v>0</v>
      </c>
      <c r="BA115" s="101">
        <f t="shared" si="10"/>
        <v>0</v>
      </c>
      <c r="BB115" s="103">
        <f t="shared" si="11"/>
        <v>0</v>
      </c>
      <c r="BC115" s="1">
        <f t="shared" si="12"/>
        <v>0</v>
      </c>
      <c r="BD115" s="1">
        <f t="shared" si="13"/>
        <v>0</v>
      </c>
      <c r="BE115" s="1">
        <f t="shared" si="14"/>
        <v>0</v>
      </c>
    </row>
    <row r="116" spans="2:57" ht="14.4" thickBot="1" x14ac:dyDescent="0.3">
      <c r="B116" s="4"/>
      <c r="C116" s="131"/>
      <c r="D116" s="132"/>
      <c r="E116" s="235"/>
      <c r="F116" s="250"/>
      <c r="G116" s="250"/>
      <c r="H116" s="236"/>
      <c r="I116" s="130"/>
      <c r="J116" s="235"/>
      <c r="K116" s="236"/>
      <c r="L116" s="130"/>
      <c r="M116" s="235"/>
      <c r="N116" s="236"/>
      <c r="O116" s="129"/>
      <c r="P116" s="246">
        <v>0</v>
      </c>
      <c r="Q116" s="247"/>
      <c r="R116" s="129"/>
      <c r="S116" s="243"/>
      <c r="T116" s="244"/>
      <c r="U116" s="244"/>
      <c r="V116" s="244"/>
      <c r="W116" s="245"/>
      <c r="X116" s="7"/>
      <c r="AX116" s="101"/>
      <c r="AY116" s="101"/>
      <c r="AZ116" s="102">
        <f t="shared" si="9"/>
        <v>0</v>
      </c>
      <c r="BA116" s="101">
        <f t="shared" si="10"/>
        <v>0</v>
      </c>
      <c r="BB116" s="103">
        <f t="shared" si="11"/>
        <v>0</v>
      </c>
      <c r="BC116" s="1">
        <f t="shared" si="12"/>
        <v>0</v>
      </c>
      <c r="BD116" s="1">
        <f t="shared" si="13"/>
        <v>0</v>
      </c>
      <c r="BE116" s="1">
        <f t="shared" si="14"/>
        <v>0</v>
      </c>
    </row>
    <row r="117" spans="2:57" ht="14.4" thickBot="1" x14ac:dyDescent="0.3">
      <c r="B117" s="4"/>
      <c r="C117" s="131"/>
      <c r="D117" s="132"/>
      <c r="E117" s="235"/>
      <c r="F117" s="250"/>
      <c r="G117" s="250"/>
      <c r="H117" s="236"/>
      <c r="I117" s="130"/>
      <c r="J117" s="235"/>
      <c r="K117" s="236"/>
      <c r="L117" s="130"/>
      <c r="M117" s="235"/>
      <c r="N117" s="236"/>
      <c r="O117" s="129"/>
      <c r="P117" s="246">
        <v>0</v>
      </c>
      <c r="Q117" s="247"/>
      <c r="R117" s="129"/>
      <c r="S117" s="243"/>
      <c r="T117" s="244"/>
      <c r="U117" s="244"/>
      <c r="V117" s="244"/>
      <c r="W117" s="245"/>
      <c r="X117" s="7"/>
      <c r="AX117" s="101"/>
      <c r="AY117" s="101"/>
      <c r="AZ117" s="102">
        <f t="shared" si="9"/>
        <v>0</v>
      </c>
      <c r="BA117" s="101">
        <f t="shared" si="10"/>
        <v>0</v>
      </c>
      <c r="BB117" s="103">
        <f t="shared" si="11"/>
        <v>0</v>
      </c>
      <c r="BC117" s="1">
        <f t="shared" si="12"/>
        <v>0</v>
      </c>
      <c r="BD117" s="1">
        <f t="shared" si="13"/>
        <v>0</v>
      </c>
      <c r="BE117" s="1">
        <f t="shared" si="14"/>
        <v>0</v>
      </c>
    </row>
    <row r="118" spans="2:57" ht="14.4" thickBot="1" x14ac:dyDescent="0.3">
      <c r="B118" s="4"/>
      <c r="C118" s="131"/>
      <c r="D118" s="132"/>
      <c r="E118" s="235"/>
      <c r="F118" s="250"/>
      <c r="G118" s="250"/>
      <c r="H118" s="236"/>
      <c r="I118" s="130"/>
      <c r="J118" s="235"/>
      <c r="K118" s="236"/>
      <c r="L118" s="130"/>
      <c r="M118" s="235"/>
      <c r="N118" s="236"/>
      <c r="O118" s="129"/>
      <c r="P118" s="246">
        <v>0</v>
      </c>
      <c r="Q118" s="247"/>
      <c r="R118" s="129"/>
      <c r="S118" s="243"/>
      <c r="T118" s="244"/>
      <c r="U118" s="244"/>
      <c r="V118" s="244"/>
      <c r="W118" s="245"/>
      <c r="X118" s="7"/>
      <c r="AX118" s="101"/>
      <c r="AY118" s="101"/>
      <c r="AZ118" s="102">
        <f t="shared" si="9"/>
        <v>0</v>
      </c>
      <c r="BA118" s="101">
        <f t="shared" si="10"/>
        <v>0</v>
      </c>
      <c r="BB118" s="103">
        <f t="shared" si="11"/>
        <v>0</v>
      </c>
      <c r="BC118" s="1">
        <f t="shared" si="12"/>
        <v>0</v>
      </c>
      <c r="BD118" s="1">
        <f t="shared" si="13"/>
        <v>0</v>
      </c>
      <c r="BE118" s="1">
        <f t="shared" si="14"/>
        <v>0</v>
      </c>
    </row>
    <row r="119" spans="2:57" ht="14.4" thickBot="1" x14ac:dyDescent="0.3">
      <c r="B119" s="4"/>
      <c r="C119" s="131"/>
      <c r="D119" s="132"/>
      <c r="E119" s="235"/>
      <c r="F119" s="250"/>
      <c r="G119" s="250"/>
      <c r="H119" s="236"/>
      <c r="I119" s="130"/>
      <c r="J119" s="235"/>
      <c r="K119" s="236"/>
      <c r="L119" s="130"/>
      <c r="M119" s="235"/>
      <c r="N119" s="236"/>
      <c r="O119" s="129"/>
      <c r="P119" s="246">
        <v>0</v>
      </c>
      <c r="Q119" s="247"/>
      <c r="R119" s="129"/>
      <c r="S119" s="243"/>
      <c r="T119" s="244"/>
      <c r="U119" s="244"/>
      <c r="V119" s="244"/>
      <c r="W119" s="245"/>
      <c r="X119" s="7"/>
      <c r="AX119" s="101"/>
      <c r="AY119" s="101"/>
      <c r="AZ119" s="102">
        <f t="shared" si="9"/>
        <v>0</v>
      </c>
      <c r="BA119" s="101">
        <f t="shared" si="10"/>
        <v>0</v>
      </c>
      <c r="BB119" s="103">
        <f t="shared" si="11"/>
        <v>0</v>
      </c>
      <c r="BC119" s="1">
        <f t="shared" si="12"/>
        <v>0</v>
      </c>
      <c r="BD119" s="1">
        <f t="shared" si="13"/>
        <v>0</v>
      </c>
      <c r="BE119" s="1">
        <f t="shared" si="14"/>
        <v>0</v>
      </c>
    </row>
    <row r="120" spans="2:57" ht="14.4" thickBot="1" x14ac:dyDescent="0.3">
      <c r="B120" s="4"/>
      <c r="C120" s="131"/>
      <c r="D120" s="132"/>
      <c r="E120" s="235"/>
      <c r="F120" s="250"/>
      <c r="G120" s="250"/>
      <c r="H120" s="236"/>
      <c r="I120" s="130"/>
      <c r="J120" s="235"/>
      <c r="K120" s="236"/>
      <c r="L120" s="130"/>
      <c r="M120" s="235"/>
      <c r="N120" s="236"/>
      <c r="O120" s="129"/>
      <c r="P120" s="246">
        <v>0</v>
      </c>
      <c r="Q120" s="247"/>
      <c r="R120" s="129"/>
      <c r="S120" s="243"/>
      <c r="T120" s="244"/>
      <c r="U120" s="244"/>
      <c r="V120" s="244"/>
      <c r="W120" s="245"/>
      <c r="X120" s="7"/>
      <c r="AX120" s="101"/>
      <c r="AY120" s="101"/>
      <c r="AZ120" s="102">
        <f t="shared" si="9"/>
        <v>0</v>
      </c>
      <c r="BA120" s="101">
        <f t="shared" si="10"/>
        <v>0</v>
      </c>
      <c r="BB120" s="103">
        <f t="shared" si="11"/>
        <v>0</v>
      </c>
      <c r="BC120" s="1">
        <f t="shared" si="12"/>
        <v>0</v>
      </c>
      <c r="BD120" s="1">
        <f t="shared" si="13"/>
        <v>0</v>
      </c>
      <c r="BE120" s="1">
        <f t="shared" si="14"/>
        <v>0</v>
      </c>
    </row>
    <row r="121" spans="2:57" ht="14.4" thickBot="1" x14ac:dyDescent="0.3">
      <c r="B121" s="4"/>
      <c r="C121" s="131"/>
      <c r="D121" s="132"/>
      <c r="E121" s="235"/>
      <c r="F121" s="250"/>
      <c r="G121" s="250"/>
      <c r="H121" s="236"/>
      <c r="I121" s="130"/>
      <c r="J121" s="235"/>
      <c r="K121" s="236"/>
      <c r="L121" s="130"/>
      <c r="M121" s="235"/>
      <c r="N121" s="236"/>
      <c r="O121" s="129"/>
      <c r="P121" s="246">
        <v>0</v>
      </c>
      <c r="Q121" s="247"/>
      <c r="R121" s="129"/>
      <c r="S121" s="243"/>
      <c r="T121" s="244"/>
      <c r="U121" s="244"/>
      <c r="V121" s="244"/>
      <c r="W121" s="245"/>
      <c r="X121" s="7"/>
      <c r="AX121" s="101"/>
      <c r="AY121" s="101"/>
      <c r="AZ121" s="102">
        <f t="shared" si="9"/>
        <v>0</v>
      </c>
      <c r="BA121" s="101">
        <f t="shared" si="10"/>
        <v>0</v>
      </c>
      <c r="BB121" s="103">
        <f t="shared" si="11"/>
        <v>0</v>
      </c>
      <c r="BC121" s="1">
        <f t="shared" si="12"/>
        <v>0</v>
      </c>
      <c r="BD121" s="1">
        <f t="shared" si="13"/>
        <v>0</v>
      </c>
      <c r="BE121" s="1">
        <f t="shared" si="14"/>
        <v>0</v>
      </c>
    </row>
    <row r="122" spans="2:57" ht="14.4" thickBot="1" x14ac:dyDescent="0.3">
      <c r="B122" s="4"/>
      <c r="C122" s="131"/>
      <c r="D122" s="132"/>
      <c r="E122" s="235"/>
      <c r="F122" s="250"/>
      <c r="G122" s="250"/>
      <c r="H122" s="236"/>
      <c r="I122" s="130"/>
      <c r="J122" s="235"/>
      <c r="K122" s="236"/>
      <c r="L122" s="130"/>
      <c r="M122" s="235"/>
      <c r="N122" s="236"/>
      <c r="O122" s="129"/>
      <c r="P122" s="246">
        <v>0</v>
      </c>
      <c r="Q122" s="247"/>
      <c r="R122" s="129"/>
      <c r="S122" s="243"/>
      <c r="T122" s="244"/>
      <c r="U122" s="244"/>
      <c r="V122" s="244"/>
      <c r="W122" s="245"/>
      <c r="X122" s="7"/>
      <c r="AX122" s="101"/>
      <c r="AY122" s="101"/>
      <c r="AZ122" s="102">
        <f t="shared" si="9"/>
        <v>0</v>
      </c>
      <c r="BA122" s="101">
        <f t="shared" si="10"/>
        <v>0</v>
      </c>
      <c r="BB122" s="103">
        <f t="shared" si="11"/>
        <v>0</v>
      </c>
      <c r="BC122" s="1">
        <f t="shared" si="12"/>
        <v>0</v>
      </c>
      <c r="BD122" s="1">
        <f t="shared" si="13"/>
        <v>0</v>
      </c>
      <c r="BE122" s="1">
        <f t="shared" si="14"/>
        <v>0</v>
      </c>
    </row>
    <row r="123" spans="2:57" ht="14.4" thickBot="1" x14ac:dyDescent="0.3">
      <c r="B123" s="4"/>
      <c r="C123" s="131"/>
      <c r="D123" s="132"/>
      <c r="E123" s="235"/>
      <c r="F123" s="250"/>
      <c r="G123" s="250"/>
      <c r="H123" s="236"/>
      <c r="I123" s="130"/>
      <c r="J123" s="235"/>
      <c r="K123" s="236"/>
      <c r="L123" s="130"/>
      <c r="M123" s="235"/>
      <c r="N123" s="236"/>
      <c r="O123" s="129"/>
      <c r="P123" s="246">
        <v>0</v>
      </c>
      <c r="Q123" s="247"/>
      <c r="R123" s="129"/>
      <c r="S123" s="243"/>
      <c r="T123" s="244"/>
      <c r="U123" s="244"/>
      <c r="V123" s="244"/>
      <c r="W123" s="245"/>
      <c r="X123" s="7"/>
      <c r="AX123" s="101"/>
      <c r="AY123" s="101"/>
      <c r="AZ123" s="102">
        <f t="shared" si="9"/>
        <v>0</v>
      </c>
      <c r="BA123" s="101">
        <f t="shared" si="10"/>
        <v>0</v>
      </c>
      <c r="BB123" s="103">
        <f t="shared" si="11"/>
        <v>0</v>
      </c>
      <c r="BC123" s="1">
        <f t="shared" si="12"/>
        <v>0</v>
      </c>
      <c r="BD123" s="1">
        <f t="shared" si="13"/>
        <v>0</v>
      </c>
      <c r="BE123" s="1">
        <f t="shared" si="14"/>
        <v>0</v>
      </c>
    </row>
    <row r="124" spans="2:57" ht="14.4" thickBot="1" x14ac:dyDescent="0.3">
      <c r="B124" s="4"/>
      <c r="C124" s="131"/>
      <c r="D124" s="132"/>
      <c r="E124" s="235"/>
      <c r="F124" s="250"/>
      <c r="G124" s="250"/>
      <c r="H124" s="236"/>
      <c r="I124" s="130"/>
      <c r="J124" s="235"/>
      <c r="K124" s="236"/>
      <c r="L124" s="130"/>
      <c r="M124" s="235"/>
      <c r="N124" s="236"/>
      <c r="O124" s="129"/>
      <c r="P124" s="246">
        <v>0</v>
      </c>
      <c r="Q124" s="247"/>
      <c r="R124" s="129"/>
      <c r="S124" s="243"/>
      <c r="T124" s="244"/>
      <c r="U124" s="244"/>
      <c r="V124" s="244"/>
      <c r="W124" s="245"/>
      <c r="X124" s="7"/>
      <c r="AX124" s="101"/>
      <c r="AY124" s="101"/>
      <c r="AZ124" s="102">
        <f t="shared" si="9"/>
        <v>0</v>
      </c>
      <c r="BA124" s="101">
        <f t="shared" si="10"/>
        <v>0</v>
      </c>
      <c r="BB124" s="103">
        <f t="shared" si="11"/>
        <v>0</v>
      </c>
      <c r="BC124" s="1">
        <f t="shared" si="12"/>
        <v>0</v>
      </c>
      <c r="BD124" s="1">
        <f t="shared" si="13"/>
        <v>0</v>
      </c>
      <c r="BE124" s="1">
        <f t="shared" si="14"/>
        <v>0</v>
      </c>
    </row>
    <row r="125" spans="2:57" ht="14.4" thickBot="1" x14ac:dyDescent="0.3">
      <c r="B125" s="4"/>
      <c r="C125" s="131"/>
      <c r="D125" s="132"/>
      <c r="E125" s="235"/>
      <c r="F125" s="250"/>
      <c r="G125" s="250"/>
      <c r="H125" s="236"/>
      <c r="I125" s="130"/>
      <c r="J125" s="235"/>
      <c r="K125" s="236"/>
      <c r="L125" s="130"/>
      <c r="M125" s="235"/>
      <c r="N125" s="236"/>
      <c r="O125" s="129"/>
      <c r="P125" s="246">
        <v>0</v>
      </c>
      <c r="Q125" s="247"/>
      <c r="R125" s="129"/>
      <c r="S125" s="243"/>
      <c r="T125" s="244"/>
      <c r="U125" s="244"/>
      <c r="V125" s="244"/>
      <c r="W125" s="245"/>
      <c r="X125" s="7"/>
      <c r="AX125" s="101"/>
      <c r="AY125" s="101"/>
      <c r="AZ125" s="102">
        <f t="shared" si="9"/>
        <v>0</v>
      </c>
      <c r="BA125" s="101">
        <f t="shared" si="10"/>
        <v>0</v>
      </c>
      <c r="BB125" s="103">
        <f t="shared" si="11"/>
        <v>0</v>
      </c>
      <c r="BC125" s="1">
        <f t="shared" si="12"/>
        <v>0</v>
      </c>
      <c r="BD125" s="1">
        <f t="shared" si="13"/>
        <v>0</v>
      </c>
      <c r="BE125" s="1">
        <f t="shared" si="14"/>
        <v>0</v>
      </c>
    </row>
    <row r="126" spans="2:57" ht="14.4" thickBot="1" x14ac:dyDescent="0.3">
      <c r="B126" s="4"/>
      <c r="C126" s="131"/>
      <c r="D126" s="132"/>
      <c r="E126" s="235"/>
      <c r="F126" s="250"/>
      <c r="G126" s="250"/>
      <c r="H126" s="236"/>
      <c r="I126" s="130"/>
      <c r="J126" s="235"/>
      <c r="K126" s="236"/>
      <c r="L126" s="130"/>
      <c r="M126" s="235"/>
      <c r="N126" s="236"/>
      <c r="O126" s="129"/>
      <c r="P126" s="246">
        <v>0</v>
      </c>
      <c r="Q126" s="247"/>
      <c r="R126" s="129"/>
      <c r="S126" s="243"/>
      <c r="T126" s="244"/>
      <c r="U126" s="244"/>
      <c r="V126" s="244"/>
      <c r="W126" s="245"/>
      <c r="X126" s="7"/>
      <c r="AX126" s="101"/>
      <c r="AY126" s="101"/>
      <c r="AZ126" s="102">
        <f t="shared" si="9"/>
        <v>0</v>
      </c>
      <c r="BA126" s="101">
        <f t="shared" si="10"/>
        <v>0</v>
      </c>
      <c r="BB126" s="103">
        <f t="shared" si="11"/>
        <v>0</v>
      </c>
      <c r="BC126" s="1">
        <f t="shared" si="12"/>
        <v>0</v>
      </c>
      <c r="BD126" s="1">
        <f t="shared" si="13"/>
        <v>0</v>
      </c>
      <c r="BE126" s="1">
        <f t="shared" si="14"/>
        <v>0</v>
      </c>
    </row>
    <row r="127" spans="2:57" ht="14.4" thickBot="1" x14ac:dyDescent="0.3">
      <c r="B127" s="4"/>
      <c r="C127" s="131"/>
      <c r="D127" s="132"/>
      <c r="E127" s="235"/>
      <c r="F127" s="250"/>
      <c r="G127" s="250"/>
      <c r="H127" s="236"/>
      <c r="I127" s="130"/>
      <c r="J127" s="235"/>
      <c r="K127" s="236"/>
      <c r="L127" s="130"/>
      <c r="M127" s="235"/>
      <c r="N127" s="236"/>
      <c r="O127" s="129"/>
      <c r="P127" s="246">
        <v>0</v>
      </c>
      <c r="Q127" s="247"/>
      <c r="R127" s="129"/>
      <c r="S127" s="243"/>
      <c r="T127" s="244"/>
      <c r="U127" s="244"/>
      <c r="V127" s="244"/>
      <c r="W127" s="245"/>
      <c r="X127" s="7"/>
      <c r="AX127" s="101"/>
      <c r="AY127" s="101"/>
      <c r="AZ127" s="102">
        <f t="shared" si="9"/>
        <v>0</v>
      </c>
      <c r="BA127" s="101">
        <f t="shared" si="10"/>
        <v>0</v>
      </c>
      <c r="BB127" s="103">
        <f t="shared" si="11"/>
        <v>0</v>
      </c>
      <c r="BC127" s="1">
        <f t="shared" si="12"/>
        <v>0</v>
      </c>
      <c r="BD127" s="1">
        <f t="shared" si="13"/>
        <v>0</v>
      </c>
      <c r="BE127" s="1">
        <f t="shared" si="14"/>
        <v>0</v>
      </c>
    </row>
    <row r="128" spans="2:57" ht="14.4" thickBot="1" x14ac:dyDescent="0.3">
      <c r="B128" s="4"/>
      <c r="C128" s="131"/>
      <c r="D128" s="132"/>
      <c r="E128" s="235"/>
      <c r="F128" s="250"/>
      <c r="G128" s="250"/>
      <c r="H128" s="236"/>
      <c r="I128" s="130"/>
      <c r="J128" s="235"/>
      <c r="K128" s="236"/>
      <c r="L128" s="130"/>
      <c r="M128" s="235"/>
      <c r="N128" s="236"/>
      <c r="O128" s="129"/>
      <c r="P128" s="246">
        <v>0</v>
      </c>
      <c r="Q128" s="247"/>
      <c r="R128" s="129"/>
      <c r="S128" s="243"/>
      <c r="T128" s="244"/>
      <c r="U128" s="244"/>
      <c r="V128" s="244"/>
      <c r="W128" s="245"/>
      <c r="X128" s="7"/>
      <c r="AX128" s="101"/>
      <c r="AY128" s="101"/>
      <c r="AZ128" s="102">
        <f t="shared" si="9"/>
        <v>0</v>
      </c>
      <c r="BA128" s="101">
        <f t="shared" si="10"/>
        <v>0</v>
      </c>
      <c r="BB128" s="103">
        <f t="shared" si="11"/>
        <v>0</v>
      </c>
      <c r="BC128" s="1">
        <f t="shared" si="12"/>
        <v>0</v>
      </c>
      <c r="BD128" s="1">
        <f t="shared" si="13"/>
        <v>0</v>
      </c>
      <c r="BE128" s="1">
        <f t="shared" si="14"/>
        <v>0</v>
      </c>
    </row>
    <row r="129" spans="2:57" ht="14.4" thickBot="1" x14ac:dyDescent="0.3">
      <c r="B129" s="4"/>
      <c r="C129" s="131"/>
      <c r="D129" s="132"/>
      <c r="E129" s="235"/>
      <c r="F129" s="250"/>
      <c r="G129" s="250"/>
      <c r="H129" s="236"/>
      <c r="I129" s="130"/>
      <c r="J129" s="235"/>
      <c r="K129" s="236"/>
      <c r="L129" s="130"/>
      <c r="M129" s="235"/>
      <c r="N129" s="236"/>
      <c r="O129" s="129"/>
      <c r="P129" s="246">
        <v>0</v>
      </c>
      <c r="Q129" s="247"/>
      <c r="R129" s="129"/>
      <c r="S129" s="243"/>
      <c r="T129" s="244"/>
      <c r="U129" s="244"/>
      <c r="V129" s="244"/>
      <c r="W129" s="245"/>
      <c r="X129" s="7"/>
      <c r="AX129" s="101"/>
      <c r="AY129" s="101"/>
      <c r="AZ129" s="102">
        <f t="shared" si="9"/>
        <v>0</v>
      </c>
      <c r="BA129" s="101">
        <f t="shared" si="10"/>
        <v>0</v>
      </c>
      <c r="BB129" s="103">
        <f t="shared" si="11"/>
        <v>0</v>
      </c>
      <c r="BC129" s="1">
        <f t="shared" si="12"/>
        <v>0</v>
      </c>
      <c r="BD129" s="1">
        <f t="shared" si="13"/>
        <v>0</v>
      </c>
      <c r="BE129" s="1">
        <f t="shared" si="14"/>
        <v>0</v>
      </c>
    </row>
    <row r="130" spans="2:57" ht="14.4" thickBot="1" x14ac:dyDescent="0.3">
      <c r="B130" s="4"/>
      <c r="C130" s="131"/>
      <c r="D130" s="132"/>
      <c r="E130" s="235"/>
      <c r="F130" s="250"/>
      <c r="G130" s="250"/>
      <c r="H130" s="236"/>
      <c r="I130" s="130"/>
      <c r="J130" s="235"/>
      <c r="K130" s="236"/>
      <c r="L130" s="130"/>
      <c r="M130" s="235"/>
      <c r="N130" s="236"/>
      <c r="O130" s="129"/>
      <c r="P130" s="246">
        <v>0</v>
      </c>
      <c r="Q130" s="247"/>
      <c r="R130" s="129"/>
      <c r="S130" s="243"/>
      <c r="T130" s="244"/>
      <c r="U130" s="244"/>
      <c r="V130" s="244"/>
      <c r="W130" s="245"/>
      <c r="X130" s="7"/>
      <c r="AX130" s="101"/>
      <c r="AY130" s="101"/>
      <c r="AZ130" s="102">
        <f t="shared" si="9"/>
        <v>0</v>
      </c>
      <c r="BA130" s="101">
        <f t="shared" si="10"/>
        <v>0</v>
      </c>
      <c r="BB130" s="103">
        <f t="shared" si="11"/>
        <v>0</v>
      </c>
      <c r="BC130" s="1">
        <f t="shared" si="12"/>
        <v>0</v>
      </c>
      <c r="BD130" s="1">
        <f t="shared" si="13"/>
        <v>0</v>
      </c>
      <c r="BE130" s="1">
        <f t="shared" si="14"/>
        <v>0</v>
      </c>
    </row>
    <row r="131" spans="2:57" ht="14.4" thickBot="1" x14ac:dyDescent="0.3">
      <c r="B131" s="4"/>
      <c r="C131" s="131"/>
      <c r="D131" s="132"/>
      <c r="E131" s="235"/>
      <c r="F131" s="250"/>
      <c r="G131" s="250"/>
      <c r="H131" s="236"/>
      <c r="I131" s="130"/>
      <c r="J131" s="235"/>
      <c r="K131" s="236"/>
      <c r="L131" s="130"/>
      <c r="M131" s="235"/>
      <c r="N131" s="236"/>
      <c r="O131" s="129"/>
      <c r="P131" s="246">
        <v>0</v>
      </c>
      <c r="Q131" s="247"/>
      <c r="R131" s="129"/>
      <c r="S131" s="243"/>
      <c r="T131" s="244"/>
      <c r="U131" s="244"/>
      <c r="V131" s="244"/>
      <c r="W131" s="245"/>
      <c r="X131" s="7"/>
      <c r="AX131" s="101"/>
      <c r="AY131" s="101"/>
      <c r="AZ131" s="102">
        <f t="shared" si="9"/>
        <v>0</v>
      </c>
      <c r="BA131" s="101">
        <f t="shared" si="10"/>
        <v>0</v>
      </c>
      <c r="BB131" s="103">
        <f t="shared" si="11"/>
        <v>0</v>
      </c>
      <c r="BC131" s="1">
        <f t="shared" si="12"/>
        <v>0</v>
      </c>
      <c r="BD131" s="1">
        <f t="shared" si="13"/>
        <v>0</v>
      </c>
      <c r="BE131" s="1">
        <f t="shared" si="14"/>
        <v>0</v>
      </c>
    </row>
    <row r="132" spans="2:57" ht="14.4" thickBot="1" x14ac:dyDescent="0.3">
      <c r="B132" s="4"/>
      <c r="C132" s="131"/>
      <c r="D132" s="132"/>
      <c r="E132" s="235"/>
      <c r="F132" s="250"/>
      <c r="G132" s="250"/>
      <c r="H132" s="236"/>
      <c r="I132" s="130"/>
      <c r="J132" s="235"/>
      <c r="K132" s="236"/>
      <c r="L132" s="130"/>
      <c r="M132" s="235"/>
      <c r="N132" s="236"/>
      <c r="O132" s="129"/>
      <c r="P132" s="246">
        <v>0</v>
      </c>
      <c r="Q132" s="247"/>
      <c r="R132" s="129"/>
      <c r="S132" s="243"/>
      <c r="T132" s="244"/>
      <c r="U132" s="244"/>
      <c r="V132" s="244"/>
      <c r="W132" s="245"/>
      <c r="X132" s="7"/>
      <c r="AX132" s="101"/>
      <c r="AY132" s="101"/>
      <c r="AZ132" s="102">
        <f t="shared" si="9"/>
        <v>0</v>
      </c>
      <c r="BA132" s="101">
        <f t="shared" si="10"/>
        <v>0</v>
      </c>
      <c r="BB132" s="103">
        <f t="shared" si="11"/>
        <v>0</v>
      </c>
      <c r="BC132" s="1">
        <f t="shared" si="12"/>
        <v>0</v>
      </c>
      <c r="BD132" s="1">
        <f t="shared" si="13"/>
        <v>0</v>
      </c>
      <c r="BE132" s="1">
        <f t="shared" si="14"/>
        <v>0</v>
      </c>
    </row>
    <row r="133" spans="2:57" ht="14.4" thickBot="1" x14ac:dyDescent="0.3">
      <c r="B133" s="4"/>
      <c r="C133" s="131"/>
      <c r="D133" s="132"/>
      <c r="E133" s="235"/>
      <c r="F133" s="250"/>
      <c r="G133" s="250"/>
      <c r="H133" s="236"/>
      <c r="I133" s="130"/>
      <c r="J133" s="235"/>
      <c r="K133" s="236"/>
      <c r="L133" s="130"/>
      <c r="M133" s="235"/>
      <c r="N133" s="236"/>
      <c r="O133" s="129"/>
      <c r="P133" s="246">
        <v>0</v>
      </c>
      <c r="Q133" s="247"/>
      <c r="R133" s="129"/>
      <c r="S133" s="243"/>
      <c r="T133" s="244"/>
      <c r="U133" s="244"/>
      <c r="V133" s="244"/>
      <c r="W133" s="245"/>
      <c r="X133" s="7"/>
      <c r="AX133" s="101"/>
      <c r="AY133" s="101"/>
      <c r="AZ133" s="102">
        <f t="shared" si="9"/>
        <v>0</v>
      </c>
      <c r="BA133" s="101">
        <f t="shared" si="10"/>
        <v>0</v>
      </c>
      <c r="BB133" s="103">
        <f t="shared" si="11"/>
        <v>0</v>
      </c>
      <c r="BC133" s="1">
        <f t="shared" si="12"/>
        <v>0</v>
      </c>
      <c r="BD133" s="1">
        <f t="shared" si="13"/>
        <v>0</v>
      </c>
      <c r="BE133" s="1">
        <f t="shared" si="14"/>
        <v>0</v>
      </c>
    </row>
    <row r="134" spans="2:57" ht="14.4" thickBot="1" x14ac:dyDescent="0.3">
      <c r="B134" s="4"/>
      <c r="C134" s="131"/>
      <c r="D134" s="132"/>
      <c r="E134" s="235"/>
      <c r="F134" s="250"/>
      <c r="G134" s="250"/>
      <c r="H134" s="236"/>
      <c r="I134" s="130"/>
      <c r="J134" s="235"/>
      <c r="K134" s="236"/>
      <c r="L134" s="130"/>
      <c r="M134" s="235"/>
      <c r="N134" s="236"/>
      <c r="O134" s="129"/>
      <c r="P134" s="246">
        <v>0</v>
      </c>
      <c r="Q134" s="247"/>
      <c r="R134" s="129"/>
      <c r="S134" s="243"/>
      <c r="T134" s="244"/>
      <c r="U134" s="244"/>
      <c r="V134" s="244"/>
      <c r="W134" s="245"/>
      <c r="X134" s="7"/>
      <c r="AX134" s="101"/>
      <c r="AY134" s="101"/>
      <c r="AZ134" s="102">
        <f t="shared" si="9"/>
        <v>0</v>
      </c>
      <c r="BA134" s="101">
        <f t="shared" si="10"/>
        <v>0</v>
      </c>
      <c r="BB134" s="103">
        <f t="shared" si="11"/>
        <v>0</v>
      </c>
      <c r="BC134" s="1">
        <f t="shared" si="12"/>
        <v>0</v>
      </c>
      <c r="BD134" s="1">
        <f t="shared" si="13"/>
        <v>0</v>
      </c>
      <c r="BE134" s="1">
        <f t="shared" si="14"/>
        <v>0</v>
      </c>
    </row>
    <row r="135" spans="2:57" ht="14.4" thickBot="1" x14ac:dyDescent="0.3">
      <c r="B135" s="4"/>
      <c r="C135" s="131"/>
      <c r="D135" s="132"/>
      <c r="E135" s="235"/>
      <c r="F135" s="250"/>
      <c r="G135" s="250"/>
      <c r="H135" s="236"/>
      <c r="I135" s="130"/>
      <c r="J135" s="235"/>
      <c r="K135" s="236"/>
      <c r="L135" s="130"/>
      <c r="M135" s="235"/>
      <c r="N135" s="236"/>
      <c r="O135" s="129"/>
      <c r="P135" s="246">
        <v>0</v>
      </c>
      <c r="Q135" s="247"/>
      <c r="R135" s="129"/>
      <c r="S135" s="243"/>
      <c r="T135" s="244"/>
      <c r="U135" s="244"/>
      <c r="V135" s="244"/>
      <c r="W135" s="245"/>
      <c r="X135" s="7"/>
      <c r="AX135" s="101"/>
      <c r="AY135" s="101"/>
      <c r="AZ135" s="102">
        <f t="shared" si="9"/>
        <v>0</v>
      </c>
      <c r="BA135" s="101">
        <f t="shared" si="10"/>
        <v>0</v>
      </c>
      <c r="BB135" s="103">
        <f t="shared" si="11"/>
        <v>0</v>
      </c>
      <c r="BC135" s="1">
        <f t="shared" si="12"/>
        <v>0</v>
      </c>
      <c r="BD135" s="1">
        <f t="shared" si="13"/>
        <v>0</v>
      </c>
      <c r="BE135" s="1">
        <f t="shared" si="14"/>
        <v>0</v>
      </c>
    </row>
    <row r="136" spans="2:57" ht="14.4" thickBot="1" x14ac:dyDescent="0.3">
      <c r="B136" s="4"/>
      <c r="C136" s="131"/>
      <c r="D136" s="132"/>
      <c r="E136" s="235"/>
      <c r="F136" s="250"/>
      <c r="G136" s="250"/>
      <c r="H136" s="236"/>
      <c r="I136" s="130"/>
      <c r="J136" s="235"/>
      <c r="K136" s="236"/>
      <c r="L136" s="130"/>
      <c r="M136" s="235"/>
      <c r="N136" s="236"/>
      <c r="O136" s="129"/>
      <c r="P136" s="246">
        <v>0</v>
      </c>
      <c r="Q136" s="247"/>
      <c r="R136" s="129"/>
      <c r="S136" s="243"/>
      <c r="T136" s="244"/>
      <c r="U136" s="244"/>
      <c r="V136" s="244"/>
      <c r="W136" s="245"/>
      <c r="X136" s="7"/>
      <c r="AX136" s="101"/>
      <c r="AY136" s="101"/>
      <c r="AZ136" s="102">
        <f t="shared" ref="AZ136:AZ199" si="15">+C136</f>
        <v>0</v>
      </c>
      <c r="BA136" s="101">
        <f t="shared" ref="BA136:BA199" si="16">+J136</f>
        <v>0</v>
      </c>
      <c r="BB136" s="103">
        <f t="shared" ref="BB136:BB199" si="17">+P136</f>
        <v>0</v>
      </c>
      <c r="BC136" s="1">
        <f t="shared" ref="BC136:BC199" si="18">SUMIFS($BB$71:$BB$371,$AZ$71:$AZ$371,$AX136,$BA$71:$BA$371,"Despesas")</f>
        <v>0</v>
      </c>
      <c r="BD136" s="1">
        <f t="shared" ref="BD136:BD199" si="19">SUMIFS($BB$71:$BB$371,$AZ$71:$AZ$371,$AX136,$BA$71:$BA$371,"Dívidas")</f>
        <v>0</v>
      </c>
      <c r="BE136" s="1">
        <f t="shared" ref="BE136:BE199" si="20">SUMIFS($BB$71:$BB$371,$AZ$71:$AZ$371,$AX136,$BA$71:$BA$371,"Investimentos")</f>
        <v>0</v>
      </c>
    </row>
    <row r="137" spans="2:57" ht="14.4" thickBot="1" x14ac:dyDescent="0.3">
      <c r="B137" s="4"/>
      <c r="C137" s="131"/>
      <c r="D137" s="132"/>
      <c r="E137" s="235"/>
      <c r="F137" s="250"/>
      <c r="G137" s="250"/>
      <c r="H137" s="236"/>
      <c r="I137" s="130"/>
      <c r="J137" s="235"/>
      <c r="K137" s="236"/>
      <c r="L137" s="130"/>
      <c r="M137" s="235"/>
      <c r="N137" s="236"/>
      <c r="O137" s="129"/>
      <c r="P137" s="246">
        <v>0</v>
      </c>
      <c r="Q137" s="247"/>
      <c r="R137" s="129"/>
      <c r="S137" s="243"/>
      <c r="T137" s="244"/>
      <c r="U137" s="244"/>
      <c r="V137" s="244"/>
      <c r="W137" s="245"/>
      <c r="X137" s="7"/>
      <c r="AX137" s="101"/>
      <c r="AY137" s="101"/>
      <c r="AZ137" s="102">
        <f t="shared" si="15"/>
        <v>0</v>
      </c>
      <c r="BA137" s="101">
        <f t="shared" si="16"/>
        <v>0</v>
      </c>
      <c r="BB137" s="103">
        <f t="shared" si="17"/>
        <v>0</v>
      </c>
      <c r="BC137" s="1">
        <f t="shared" si="18"/>
        <v>0</v>
      </c>
      <c r="BD137" s="1">
        <f t="shared" si="19"/>
        <v>0</v>
      </c>
      <c r="BE137" s="1">
        <f t="shared" si="20"/>
        <v>0</v>
      </c>
    </row>
    <row r="138" spans="2:57" ht="14.4" thickBot="1" x14ac:dyDescent="0.3">
      <c r="B138" s="4"/>
      <c r="C138" s="131"/>
      <c r="D138" s="132"/>
      <c r="E138" s="235"/>
      <c r="F138" s="250"/>
      <c r="G138" s="250"/>
      <c r="H138" s="236"/>
      <c r="I138" s="130"/>
      <c r="J138" s="235"/>
      <c r="K138" s="236"/>
      <c r="L138" s="130"/>
      <c r="M138" s="235"/>
      <c r="N138" s="236"/>
      <c r="O138" s="129"/>
      <c r="P138" s="246">
        <v>0</v>
      </c>
      <c r="Q138" s="247"/>
      <c r="R138" s="129"/>
      <c r="S138" s="243"/>
      <c r="T138" s="244"/>
      <c r="U138" s="244"/>
      <c r="V138" s="244"/>
      <c r="W138" s="245"/>
      <c r="X138" s="7"/>
      <c r="AX138" s="101"/>
      <c r="AY138" s="101"/>
      <c r="AZ138" s="102">
        <f t="shared" si="15"/>
        <v>0</v>
      </c>
      <c r="BA138" s="101">
        <f t="shared" si="16"/>
        <v>0</v>
      </c>
      <c r="BB138" s="103">
        <f t="shared" si="17"/>
        <v>0</v>
      </c>
      <c r="BC138" s="1">
        <f t="shared" si="18"/>
        <v>0</v>
      </c>
      <c r="BD138" s="1">
        <f t="shared" si="19"/>
        <v>0</v>
      </c>
      <c r="BE138" s="1">
        <f t="shared" si="20"/>
        <v>0</v>
      </c>
    </row>
    <row r="139" spans="2:57" ht="14.4" thickBot="1" x14ac:dyDescent="0.3">
      <c r="B139" s="4"/>
      <c r="C139" s="131"/>
      <c r="D139" s="132"/>
      <c r="E139" s="235"/>
      <c r="F139" s="250"/>
      <c r="G139" s="250"/>
      <c r="H139" s="236"/>
      <c r="I139" s="130"/>
      <c r="J139" s="235"/>
      <c r="K139" s="236"/>
      <c r="L139" s="130"/>
      <c r="M139" s="235"/>
      <c r="N139" s="236"/>
      <c r="O139" s="129"/>
      <c r="P139" s="246">
        <v>0</v>
      </c>
      <c r="Q139" s="247"/>
      <c r="R139" s="129"/>
      <c r="S139" s="243"/>
      <c r="T139" s="244"/>
      <c r="U139" s="244"/>
      <c r="V139" s="244"/>
      <c r="W139" s="245"/>
      <c r="X139" s="7"/>
      <c r="AX139" s="101"/>
      <c r="AY139" s="101"/>
      <c r="AZ139" s="102">
        <f t="shared" si="15"/>
        <v>0</v>
      </c>
      <c r="BA139" s="101">
        <f t="shared" si="16"/>
        <v>0</v>
      </c>
      <c r="BB139" s="103">
        <f t="shared" si="17"/>
        <v>0</v>
      </c>
      <c r="BC139" s="1">
        <f t="shared" si="18"/>
        <v>0</v>
      </c>
      <c r="BD139" s="1">
        <f t="shared" si="19"/>
        <v>0</v>
      </c>
      <c r="BE139" s="1">
        <f t="shared" si="20"/>
        <v>0</v>
      </c>
    </row>
    <row r="140" spans="2:57" ht="14.4" thickBot="1" x14ac:dyDescent="0.3">
      <c r="B140" s="4"/>
      <c r="C140" s="131"/>
      <c r="D140" s="132"/>
      <c r="E140" s="235"/>
      <c r="F140" s="250"/>
      <c r="G140" s="250"/>
      <c r="H140" s="236"/>
      <c r="I140" s="130"/>
      <c r="J140" s="235"/>
      <c r="K140" s="236"/>
      <c r="L140" s="130"/>
      <c r="M140" s="235"/>
      <c r="N140" s="236"/>
      <c r="O140" s="129"/>
      <c r="P140" s="246">
        <v>0</v>
      </c>
      <c r="Q140" s="247"/>
      <c r="R140" s="129"/>
      <c r="S140" s="243"/>
      <c r="T140" s="244"/>
      <c r="U140" s="244"/>
      <c r="V140" s="244"/>
      <c r="W140" s="245"/>
      <c r="X140" s="7"/>
      <c r="AX140" s="101"/>
      <c r="AY140" s="101"/>
      <c r="AZ140" s="102">
        <f t="shared" si="15"/>
        <v>0</v>
      </c>
      <c r="BA140" s="101">
        <f t="shared" si="16"/>
        <v>0</v>
      </c>
      <c r="BB140" s="103">
        <f t="shared" si="17"/>
        <v>0</v>
      </c>
      <c r="BC140" s="1">
        <f t="shared" si="18"/>
        <v>0</v>
      </c>
      <c r="BD140" s="1">
        <f t="shared" si="19"/>
        <v>0</v>
      </c>
      <c r="BE140" s="1">
        <f t="shared" si="20"/>
        <v>0</v>
      </c>
    </row>
    <row r="141" spans="2:57" ht="14.4" thickBot="1" x14ac:dyDescent="0.3">
      <c r="B141" s="4"/>
      <c r="C141" s="131"/>
      <c r="D141" s="132"/>
      <c r="E141" s="235"/>
      <c r="F141" s="250"/>
      <c r="G141" s="250"/>
      <c r="H141" s="236"/>
      <c r="I141" s="130"/>
      <c r="J141" s="235"/>
      <c r="K141" s="236"/>
      <c r="L141" s="130"/>
      <c r="M141" s="235"/>
      <c r="N141" s="236"/>
      <c r="O141" s="129"/>
      <c r="P141" s="246">
        <v>0</v>
      </c>
      <c r="Q141" s="247"/>
      <c r="R141" s="129"/>
      <c r="S141" s="243"/>
      <c r="T141" s="244"/>
      <c r="U141" s="244"/>
      <c r="V141" s="244"/>
      <c r="W141" s="245"/>
      <c r="X141" s="7"/>
      <c r="AX141" s="101"/>
      <c r="AY141" s="101"/>
      <c r="AZ141" s="102">
        <f t="shared" si="15"/>
        <v>0</v>
      </c>
      <c r="BA141" s="101">
        <f t="shared" si="16"/>
        <v>0</v>
      </c>
      <c r="BB141" s="103">
        <f t="shared" si="17"/>
        <v>0</v>
      </c>
      <c r="BC141" s="1">
        <f t="shared" si="18"/>
        <v>0</v>
      </c>
      <c r="BD141" s="1">
        <f t="shared" si="19"/>
        <v>0</v>
      </c>
      <c r="BE141" s="1">
        <f t="shared" si="20"/>
        <v>0</v>
      </c>
    </row>
    <row r="142" spans="2:57" ht="14.4" thickBot="1" x14ac:dyDescent="0.3">
      <c r="B142" s="4"/>
      <c r="C142" s="131"/>
      <c r="D142" s="132"/>
      <c r="E142" s="235"/>
      <c r="F142" s="250"/>
      <c r="G142" s="250"/>
      <c r="H142" s="236"/>
      <c r="I142" s="130"/>
      <c r="J142" s="235"/>
      <c r="K142" s="236"/>
      <c r="L142" s="130"/>
      <c r="M142" s="235"/>
      <c r="N142" s="236"/>
      <c r="O142" s="129"/>
      <c r="P142" s="246">
        <v>0</v>
      </c>
      <c r="Q142" s="247"/>
      <c r="R142" s="129"/>
      <c r="S142" s="243"/>
      <c r="T142" s="244"/>
      <c r="U142" s="244"/>
      <c r="V142" s="244"/>
      <c r="W142" s="245"/>
      <c r="X142" s="7"/>
      <c r="AX142" s="101"/>
      <c r="AY142" s="101"/>
      <c r="AZ142" s="102">
        <f t="shared" si="15"/>
        <v>0</v>
      </c>
      <c r="BA142" s="101">
        <f t="shared" si="16"/>
        <v>0</v>
      </c>
      <c r="BB142" s="103">
        <f t="shared" si="17"/>
        <v>0</v>
      </c>
      <c r="BC142" s="1">
        <f t="shared" si="18"/>
        <v>0</v>
      </c>
      <c r="BD142" s="1">
        <f t="shared" si="19"/>
        <v>0</v>
      </c>
      <c r="BE142" s="1">
        <f t="shared" si="20"/>
        <v>0</v>
      </c>
    </row>
    <row r="143" spans="2:57" ht="14.4" thickBot="1" x14ac:dyDescent="0.3">
      <c r="B143" s="4"/>
      <c r="C143" s="131"/>
      <c r="D143" s="132"/>
      <c r="E143" s="235"/>
      <c r="F143" s="250"/>
      <c r="G143" s="250"/>
      <c r="H143" s="236"/>
      <c r="I143" s="130"/>
      <c r="J143" s="235"/>
      <c r="K143" s="236"/>
      <c r="L143" s="130"/>
      <c r="M143" s="235"/>
      <c r="N143" s="236"/>
      <c r="O143" s="129"/>
      <c r="P143" s="246">
        <v>0</v>
      </c>
      <c r="Q143" s="247"/>
      <c r="R143" s="129"/>
      <c r="S143" s="243"/>
      <c r="T143" s="244"/>
      <c r="U143" s="244"/>
      <c r="V143" s="244"/>
      <c r="W143" s="245"/>
      <c r="X143" s="7"/>
      <c r="AX143" s="101"/>
      <c r="AY143" s="101"/>
      <c r="AZ143" s="102">
        <f t="shared" si="15"/>
        <v>0</v>
      </c>
      <c r="BA143" s="101">
        <f t="shared" si="16"/>
        <v>0</v>
      </c>
      <c r="BB143" s="103">
        <f t="shared" si="17"/>
        <v>0</v>
      </c>
      <c r="BC143" s="1">
        <f t="shared" si="18"/>
        <v>0</v>
      </c>
      <c r="BD143" s="1">
        <f t="shared" si="19"/>
        <v>0</v>
      </c>
      <c r="BE143" s="1">
        <f t="shared" si="20"/>
        <v>0</v>
      </c>
    </row>
    <row r="144" spans="2:57" ht="14.4" thickBot="1" x14ac:dyDescent="0.3">
      <c r="B144" s="4"/>
      <c r="C144" s="131"/>
      <c r="D144" s="132"/>
      <c r="E144" s="235"/>
      <c r="F144" s="250"/>
      <c r="G144" s="250"/>
      <c r="H144" s="236"/>
      <c r="I144" s="130"/>
      <c r="J144" s="235"/>
      <c r="K144" s="236"/>
      <c r="L144" s="130"/>
      <c r="M144" s="235"/>
      <c r="N144" s="236"/>
      <c r="O144" s="129"/>
      <c r="P144" s="246">
        <v>0</v>
      </c>
      <c r="Q144" s="247"/>
      <c r="R144" s="129"/>
      <c r="S144" s="243"/>
      <c r="T144" s="244"/>
      <c r="U144" s="244"/>
      <c r="V144" s="244"/>
      <c r="W144" s="245"/>
      <c r="X144" s="7"/>
      <c r="AX144" s="101"/>
      <c r="AY144" s="101"/>
      <c r="AZ144" s="102">
        <f t="shared" si="15"/>
        <v>0</v>
      </c>
      <c r="BA144" s="101">
        <f t="shared" si="16"/>
        <v>0</v>
      </c>
      <c r="BB144" s="103">
        <f t="shared" si="17"/>
        <v>0</v>
      </c>
      <c r="BC144" s="1">
        <f t="shared" si="18"/>
        <v>0</v>
      </c>
      <c r="BD144" s="1">
        <f t="shared" si="19"/>
        <v>0</v>
      </c>
      <c r="BE144" s="1">
        <f t="shared" si="20"/>
        <v>0</v>
      </c>
    </row>
    <row r="145" spans="2:57" ht="14.4" thickBot="1" x14ac:dyDescent="0.3">
      <c r="B145" s="4"/>
      <c r="C145" s="131"/>
      <c r="D145" s="132"/>
      <c r="E145" s="235"/>
      <c r="F145" s="250"/>
      <c r="G145" s="250"/>
      <c r="H145" s="236"/>
      <c r="I145" s="130"/>
      <c r="J145" s="235"/>
      <c r="K145" s="236"/>
      <c r="L145" s="130"/>
      <c r="M145" s="235"/>
      <c r="N145" s="236"/>
      <c r="O145" s="129"/>
      <c r="P145" s="246">
        <v>0</v>
      </c>
      <c r="Q145" s="247"/>
      <c r="R145" s="129"/>
      <c r="S145" s="243"/>
      <c r="T145" s="244"/>
      <c r="U145" s="244"/>
      <c r="V145" s="244"/>
      <c r="W145" s="245"/>
      <c r="X145" s="7"/>
      <c r="AX145" s="101"/>
      <c r="AY145" s="101"/>
      <c r="AZ145" s="102">
        <f t="shared" si="15"/>
        <v>0</v>
      </c>
      <c r="BA145" s="101">
        <f t="shared" si="16"/>
        <v>0</v>
      </c>
      <c r="BB145" s="103">
        <f t="shared" si="17"/>
        <v>0</v>
      </c>
      <c r="BC145" s="1">
        <f t="shared" si="18"/>
        <v>0</v>
      </c>
      <c r="BD145" s="1">
        <f t="shared" si="19"/>
        <v>0</v>
      </c>
      <c r="BE145" s="1">
        <f t="shared" si="20"/>
        <v>0</v>
      </c>
    </row>
    <row r="146" spans="2:57" ht="14.4" thickBot="1" x14ac:dyDescent="0.3">
      <c r="B146" s="4"/>
      <c r="C146" s="131"/>
      <c r="D146" s="132"/>
      <c r="E146" s="235"/>
      <c r="F146" s="250"/>
      <c r="G146" s="250"/>
      <c r="H146" s="236"/>
      <c r="I146" s="130"/>
      <c r="J146" s="235"/>
      <c r="K146" s="236"/>
      <c r="L146" s="130"/>
      <c r="M146" s="235"/>
      <c r="N146" s="236"/>
      <c r="O146" s="129"/>
      <c r="P146" s="246">
        <v>0</v>
      </c>
      <c r="Q146" s="247"/>
      <c r="R146" s="129"/>
      <c r="S146" s="243"/>
      <c r="T146" s="244"/>
      <c r="U146" s="244"/>
      <c r="V146" s="244"/>
      <c r="W146" s="245"/>
      <c r="X146" s="7"/>
      <c r="AX146" s="101"/>
      <c r="AY146" s="101"/>
      <c r="AZ146" s="102">
        <f t="shared" si="15"/>
        <v>0</v>
      </c>
      <c r="BA146" s="101">
        <f t="shared" si="16"/>
        <v>0</v>
      </c>
      <c r="BB146" s="103">
        <f t="shared" si="17"/>
        <v>0</v>
      </c>
      <c r="BC146" s="1">
        <f t="shared" si="18"/>
        <v>0</v>
      </c>
      <c r="BD146" s="1">
        <f t="shared" si="19"/>
        <v>0</v>
      </c>
      <c r="BE146" s="1">
        <f t="shared" si="20"/>
        <v>0</v>
      </c>
    </row>
    <row r="147" spans="2:57" ht="14.4" thickBot="1" x14ac:dyDescent="0.3">
      <c r="B147" s="4"/>
      <c r="C147" s="131"/>
      <c r="D147" s="132"/>
      <c r="E147" s="235"/>
      <c r="F147" s="250"/>
      <c r="G147" s="250"/>
      <c r="H147" s="236"/>
      <c r="I147" s="130"/>
      <c r="J147" s="235"/>
      <c r="K147" s="236"/>
      <c r="L147" s="130"/>
      <c r="M147" s="235"/>
      <c r="N147" s="236"/>
      <c r="O147" s="129"/>
      <c r="P147" s="246">
        <v>0</v>
      </c>
      <c r="Q147" s="247"/>
      <c r="R147" s="129"/>
      <c r="S147" s="243"/>
      <c r="T147" s="244"/>
      <c r="U147" s="244"/>
      <c r="V147" s="244"/>
      <c r="W147" s="245"/>
      <c r="X147" s="7"/>
      <c r="AX147" s="101"/>
      <c r="AY147" s="101"/>
      <c r="AZ147" s="102">
        <f t="shared" si="15"/>
        <v>0</v>
      </c>
      <c r="BA147" s="101">
        <f t="shared" si="16"/>
        <v>0</v>
      </c>
      <c r="BB147" s="103">
        <f t="shared" si="17"/>
        <v>0</v>
      </c>
      <c r="BC147" s="1">
        <f t="shared" si="18"/>
        <v>0</v>
      </c>
      <c r="BD147" s="1">
        <f t="shared" si="19"/>
        <v>0</v>
      </c>
      <c r="BE147" s="1">
        <f t="shared" si="20"/>
        <v>0</v>
      </c>
    </row>
    <row r="148" spans="2:57" ht="14.4" thickBot="1" x14ac:dyDescent="0.3">
      <c r="B148" s="4"/>
      <c r="C148" s="131"/>
      <c r="D148" s="132"/>
      <c r="E148" s="235"/>
      <c r="F148" s="250"/>
      <c r="G148" s="250"/>
      <c r="H148" s="236"/>
      <c r="I148" s="130"/>
      <c r="J148" s="235"/>
      <c r="K148" s="236"/>
      <c r="L148" s="130"/>
      <c r="M148" s="235"/>
      <c r="N148" s="236"/>
      <c r="O148" s="129"/>
      <c r="P148" s="246">
        <v>0</v>
      </c>
      <c r="Q148" s="247"/>
      <c r="R148" s="129"/>
      <c r="S148" s="243"/>
      <c r="T148" s="244"/>
      <c r="U148" s="244"/>
      <c r="V148" s="244"/>
      <c r="W148" s="245"/>
      <c r="X148" s="7"/>
      <c r="AX148" s="101"/>
      <c r="AY148" s="101"/>
      <c r="AZ148" s="102">
        <f t="shared" si="15"/>
        <v>0</v>
      </c>
      <c r="BA148" s="101">
        <f t="shared" si="16"/>
        <v>0</v>
      </c>
      <c r="BB148" s="103">
        <f t="shared" si="17"/>
        <v>0</v>
      </c>
      <c r="BC148" s="1">
        <f t="shared" si="18"/>
        <v>0</v>
      </c>
      <c r="BD148" s="1">
        <f t="shared" si="19"/>
        <v>0</v>
      </c>
      <c r="BE148" s="1">
        <f t="shared" si="20"/>
        <v>0</v>
      </c>
    </row>
    <row r="149" spans="2:57" ht="14.4" thickBot="1" x14ac:dyDescent="0.3">
      <c r="B149" s="4"/>
      <c r="C149" s="131"/>
      <c r="D149" s="132"/>
      <c r="E149" s="235"/>
      <c r="F149" s="250"/>
      <c r="G149" s="250"/>
      <c r="H149" s="236"/>
      <c r="I149" s="130"/>
      <c r="J149" s="235"/>
      <c r="K149" s="236"/>
      <c r="L149" s="130"/>
      <c r="M149" s="235"/>
      <c r="N149" s="236"/>
      <c r="O149" s="129"/>
      <c r="P149" s="246">
        <v>0</v>
      </c>
      <c r="Q149" s="247"/>
      <c r="R149" s="129"/>
      <c r="S149" s="243"/>
      <c r="T149" s="244"/>
      <c r="U149" s="244"/>
      <c r="V149" s="244"/>
      <c r="W149" s="245"/>
      <c r="X149" s="7"/>
      <c r="AX149" s="101"/>
      <c r="AY149" s="101"/>
      <c r="AZ149" s="102">
        <f t="shared" si="15"/>
        <v>0</v>
      </c>
      <c r="BA149" s="101">
        <f t="shared" si="16"/>
        <v>0</v>
      </c>
      <c r="BB149" s="103">
        <f t="shared" si="17"/>
        <v>0</v>
      </c>
      <c r="BC149" s="1">
        <f t="shared" si="18"/>
        <v>0</v>
      </c>
      <c r="BD149" s="1">
        <f t="shared" si="19"/>
        <v>0</v>
      </c>
      <c r="BE149" s="1">
        <f t="shared" si="20"/>
        <v>0</v>
      </c>
    </row>
    <row r="150" spans="2:57" ht="14.4" thickBot="1" x14ac:dyDescent="0.3">
      <c r="B150" s="4"/>
      <c r="C150" s="131"/>
      <c r="D150" s="132"/>
      <c r="E150" s="235"/>
      <c r="F150" s="250"/>
      <c r="G150" s="250"/>
      <c r="H150" s="236"/>
      <c r="I150" s="130"/>
      <c r="J150" s="235"/>
      <c r="K150" s="236"/>
      <c r="L150" s="130"/>
      <c r="M150" s="235"/>
      <c r="N150" s="236"/>
      <c r="O150" s="129"/>
      <c r="P150" s="246">
        <v>0</v>
      </c>
      <c r="Q150" s="247"/>
      <c r="R150" s="129"/>
      <c r="S150" s="243"/>
      <c r="T150" s="244"/>
      <c r="U150" s="244"/>
      <c r="V150" s="244"/>
      <c r="W150" s="245"/>
      <c r="X150" s="7"/>
      <c r="AX150" s="101"/>
      <c r="AY150" s="101"/>
      <c r="AZ150" s="102">
        <f t="shared" si="15"/>
        <v>0</v>
      </c>
      <c r="BA150" s="101">
        <f t="shared" si="16"/>
        <v>0</v>
      </c>
      <c r="BB150" s="103">
        <f t="shared" si="17"/>
        <v>0</v>
      </c>
      <c r="BC150" s="1">
        <f t="shared" si="18"/>
        <v>0</v>
      </c>
      <c r="BD150" s="1">
        <f t="shared" si="19"/>
        <v>0</v>
      </c>
      <c r="BE150" s="1">
        <f t="shared" si="20"/>
        <v>0</v>
      </c>
    </row>
    <row r="151" spans="2:57" ht="14.4" thickBot="1" x14ac:dyDescent="0.3">
      <c r="B151" s="4"/>
      <c r="C151" s="131"/>
      <c r="D151" s="132"/>
      <c r="E151" s="235"/>
      <c r="F151" s="250"/>
      <c r="G151" s="250"/>
      <c r="H151" s="236"/>
      <c r="I151" s="130"/>
      <c r="J151" s="235"/>
      <c r="K151" s="236"/>
      <c r="L151" s="130"/>
      <c r="M151" s="235"/>
      <c r="N151" s="236"/>
      <c r="O151" s="129"/>
      <c r="P151" s="246">
        <v>0</v>
      </c>
      <c r="Q151" s="247"/>
      <c r="R151" s="129"/>
      <c r="S151" s="243"/>
      <c r="T151" s="244"/>
      <c r="U151" s="244"/>
      <c r="V151" s="244"/>
      <c r="W151" s="245"/>
      <c r="X151" s="7"/>
      <c r="AX151" s="101"/>
      <c r="AY151" s="101"/>
      <c r="AZ151" s="102">
        <f t="shared" si="15"/>
        <v>0</v>
      </c>
      <c r="BA151" s="101">
        <f t="shared" si="16"/>
        <v>0</v>
      </c>
      <c r="BB151" s="103">
        <f t="shared" si="17"/>
        <v>0</v>
      </c>
      <c r="BC151" s="1">
        <f t="shared" si="18"/>
        <v>0</v>
      </c>
      <c r="BD151" s="1">
        <f t="shared" si="19"/>
        <v>0</v>
      </c>
      <c r="BE151" s="1">
        <f t="shared" si="20"/>
        <v>0</v>
      </c>
    </row>
    <row r="152" spans="2:57" ht="14.4" thickBot="1" x14ac:dyDescent="0.3">
      <c r="B152" s="4"/>
      <c r="C152" s="131"/>
      <c r="D152" s="132"/>
      <c r="E152" s="235"/>
      <c r="F152" s="250"/>
      <c r="G152" s="250"/>
      <c r="H152" s="236"/>
      <c r="I152" s="130"/>
      <c r="J152" s="235"/>
      <c r="K152" s="236"/>
      <c r="L152" s="130"/>
      <c r="M152" s="235"/>
      <c r="N152" s="236"/>
      <c r="O152" s="129"/>
      <c r="P152" s="246">
        <v>0</v>
      </c>
      <c r="Q152" s="247"/>
      <c r="R152" s="129"/>
      <c r="S152" s="243"/>
      <c r="T152" s="244"/>
      <c r="U152" s="244"/>
      <c r="V152" s="244"/>
      <c r="W152" s="245"/>
      <c r="X152" s="7"/>
      <c r="AX152" s="101"/>
      <c r="AY152" s="101"/>
      <c r="AZ152" s="102">
        <f t="shared" si="15"/>
        <v>0</v>
      </c>
      <c r="BA152" s="101">
        <f t="shared" si="16"/>
        <v>0</v>
      </c>
      <c r="BB152" s="103">
        <f t="shared" si="17"/>
        <v>0</v>
      </c>
      <c r="BC152" s="1">
        <f t="shared" si="18"/>
        <v>0</v>
      </c>
      <c r="BD152" s="1">
        <f t="shared" si="19"/>
        <v>0</v>
      </c>
      <c r="BE152" s="1">
        <f t="shared" si="20"/>
        <v>0</v>
      </c>
    </row>
    <row r="153" spans="2:57" ht="14.4" thickBot="1" x14ac:dyDescent="0.3">
      <c r="B153" s="4"/>
      <c r="C153" s="131"/>
      <c r="D153" s="132"/>
      <c r="E153" s="235"/>
      <c r="F153" s="250"/>
      <c r="G153" s="250"/>
      <c r="H153" s="236"/>
      <c r="I153" s="130"/>
      <c r="J153" s="235"/>
      <c r="K153" s="236"/>
      <c r="L153" s="130"/>
      <c r="M153" s="235"/>
      <c r="N153" s="236"/>
      <c r="O153" s="129"/>
      <c r="P153" s="246">
        <v>0</v>
      </c>
      <c r="Q153" s="247"/>
      <c r="R153" s="129"/>
      <c r="S153" s="243"/>
      <c r="T153" s="244"/>
      <c r="U153" s="244"/>
      <c r="V153" s="244"/>
      <c r="W153" s="245"/>
      <c r="X153" s="7"/>
      <c r="AX153" s="101"/>
      <c r="AY153" s="101"/>
      <c r="AZ153" s="102">
        <f t="shared" si="15"/>
        <v>0</v>
      </c>
      <c r="BA153" s="101">
        <f t="shared" si="16"/>
        <v>0</v>
      </c>
      <c r="BB153" s="103">
        <f t="shared" si="17"/>
        <v>0</v>
      </c>
      <c r="BC153" s="1">
        <f t="shared" si="18"/>
        <v>0</v>
      </c>
      <c r="BD153" s="1">
        <f t="shared" si="19"/>
        <v>0</v>
      </c>
      <c r="BE153" s="1">
        <f t="shared" si="20"/>
        <v>0</v>
      </c>
    </row>
    <row r="154" spans="2:57" ht="14.4" thickBot="1" x14ac:dyDescent="0.3">
      <c r="B154" s="4"/>
      <c r="C154" s="131"/>
      <c r="D154" s="132"/>
      <c r="E154" s="235"/>
      <c r="F154" s="250"/>
      <c r="G154" s="250"/>
      <c r="H154" s="236"/>
      <c r="I154" s="130"/>
      <c r="J154" s="235"/>
      <c r="K154" s="236"/>
      <c r="L154" s="130"/>
      <c r="M154" s="235"/>
      <c r="N154" s="236"/>
      <c r="O154" s="129"/>
      <c r="P154" s="246">
        <v>0</v>
      </c>
      <c r="Q154" s="247"/>
      <c r="R154" s="129"/>
      <c r="S154" s="243"/>
      <c r="T154" s="244"/>
      <c r="U154" s="244"/>
      <c r="V154" s="244"/>
      <c r="W154" s="245"/>
      <c r="X154" s="7"/>
      <c r="AX154" s="101"/>
      <c r="AY154" s="101"/>
      <c r="AZ154" s="102">
        <f t="shared" si="15"/>
        <v>0</v>
      </c>
      <c r="BA154" s="101">
        <f t="shared" si="16"/>
        <v>0</v>
      </c>
      <c r="BB154" s="103">
        <f t="shared" si="17"/>
        <v>0</v>
      </c>
      <c r="BC154" s="1">
        <f t="shared" si="18"/>
        <v>0</v>
      </c>
      <c r="BD154" s="1">
        <f t="shared" si="19"/>
        <v>0</v>
      </c>
      <c r="BE154" s="1">
        <f t="shared" si="20"/>
        <v>0</v>
      </c>
    </row>
    <row r="155" spans="2:57" ht="14.4" thickBot="1" x14ac:dyDescent="0.3">
      <c r="B155" s="4"/>
      <c r="C155" s="131"/>
      <c r="D155" s="132"/>
      <c r="E155" s="235"/>
      <c r="F155" s="250"/>
      <c r="G155" s="250"/>
      <c r="H155" s="236"/>
      <c r="I155" s="130"/>
      <c r="J155" s="235"/>
      <c r="K155" s="236"/>
      <c r="L155" s="130"/>
      <c r="M155" s="235"/>
      <c r="N155" s="236"/>
      <c r="O155" s="129"/>
      <c r="P155" s="246">
        <v>0</v>
      </c>
      <c r="Q155" s="247"/>
      <c r="R155" s="129"/>
      <c r="S155" s="243"/>
      <c r="T155" s="244"/>
      <c r="U155" s="244"/>
      <c r="V155" s="244"/>
      <c r="W155" s="245"/>
      <c r="X155" s="7"/>
      <c r="AX155" s="101"/>
      <c r="AY155" s="101"/>
      <c r="AZ155" s="102">
        <f t="shared" si="15"/>
        <v>0</v>
      </c>
      <c r="BA155" s="101">
        <f t="shared" si="16"/>
        <v>0</v>
      </c>
      <c r="BB155" s="103">
        <f t="shared" si="17"/>
        <v>0</v>
      </c>
      <c r="BC155" s="1">
        <f t="shared" si="18"/>
        <v>0</v>
      </c>
      <c r="BD155" s="1">
        <f t="shared" si="19"/>
        <v>0</v>
      </c>
      <c r="BE155" s="1">
        <f t="shared" si="20"/>
        <v>0</v>
      </c>
    </row>
    <row r="156" spans="2:57" ht="14.4" thickBot="1" x14ac:dyDescent="0.3">
      <c r="B156" s="4"/>
      <c r="C156" s="131"/>
      <c r="D156" s="132"/>
      <c r="E156" s="235"/>
      <c r="F156" s="250"/>
      <c r="G156" s="250"/>
      <c r="H156" s="236"/>
      <c r="I156" s="130"/>
      <c r="J156" s="235"/>
      <c r="K156" s="236"/>
      <c r="L156" s="130"/>
      <c r="M156" s="235"/>
      <c r="N156" s="236"/>
      <c r="O156" s="129"/>
      <c r="P156" s="246">
        <v>0</v>
      </c>
      <c r="Q156" s="247"/>
      <c r="R156" s="129"/>
      <c r="S156" s="243"/>
      <c r="T156" s="244"/>
      <c r="U156" s="244"/>
      <c r="V156" s="244"/>
      <c r="W156" s="245"/>
      <c r="X156" s="7"/>
      <c r="AX156" s="101"/>
      <c r="AY156" s="101"/>
      <c r="AZ156" s="102">
        <f t="shared" si="15"/>
        <v>0</v>
      </c>
      <c r="BA156" s="101">
        <f t="shared" si="16"/>
        <v>0</v>
      </c>
      <c r="BB156" s="103">
        <f t="shared" si="17"/>
        <v>0</v>
      </c>
      <c r="BC156" s="1">
        <f t="shared" si="18"/>
        <v>0</v>
      </c>
      <c r="BD156" s="1">
        <f t="shared" si="19"/>
        <v>0</v>
      </c>
      <c r="BE156" s="1">
        <f t="shared" si="20"/>
        <v>0</v>
      </c>
    </row>
    <row r="157" spans="2:57" ht="14.4" thickBot="1" x14ac:dyDescent="0.3">
      <c r="B157" s="4"/>
      <c r="C157" s="131"/>
      <c r="D157" s="132"/>
      <c r="E157" s="235"/>
      <c r="F157" s="250"/>
      <c r="G157" s="250"/>
      <c r="H157" s="236"/>
      <c r="I157" s="130"/>
      <c r="J157" s="235"/>
      <c r="K157" s="236"/>
      <c r="L157" s="130"/>
      <c r="M157" s="235"/>
      <c r="N157" s="236"/>
      <c r="O157" s="129"/>
      <c r="P157" s="246">
        <v>0</v>
      </c>
      <c r="Q157" s="247"/>
      <c r="R157" s="129"/>
      <c r="S157" s="243"/>
      <c r="T157" s="244"/>
      <c r="U157" s="244"/>
      <c r="V157" s="244"/>
      <c r="W157" s="245"/>
      <c r="X157" s="7"/>
      <c r="AX157" s="101"/>
      <c r="AY157" s="101"/>
      <c r="AZ157" s="102">
        <f t="shared" si="15"/>
        <v>0</v>
      </c>
      <c r="BA157" s="101">
        <f t="shared" si="16"/>
        <v>0</v>
      </c>
      <c r="BB157" s="103">
        <f t="shared" si="17"/>
        <v>0</v>
      </c>
      <c r="BC157" s="1">
        <f t="shared" si="18"/>
        <v>0</v>
      </c>
      <c r="BD157" s="1">
        <f t="shared" si="19"/>
        <v>0</v>
      </c>
      <c r="BE157" s="1">
        <f t="shared" si="20"/>
        <v>0</v>
      </c>
    </row>
    <row r="158" spans="2:57" ht="14.4" thickBot="1" x14ac:dyDescent="0.3">
      <c r="B158" s="4"/>
      <c r="C158" s="131"/>
      <c r="D158" s="132"/>
      <c r="E158" s="235"/>
      <c r="F158" s="250"/>
      <c r="G158" s="250"/>
      <c r="H158" s="236"/>
      <c r="I158" s="130"/>
      <c r="J158" s="235"/>
      <c r="K158" s="236"/>
      <c r="L158" s="130"/>
      <c r="M158" s="235"/>
      <c r="N158" s="236"/>
      <c r="O158" s="129"/>
      <c r="P158" s="246">
        <v>0</v>
      </c>
      <c r="Q158" s="247"/>
      <c r="R158" s="129"/>
      <c r="S158" s="243"/>
      <c r="T158" s="244"/>
      <c r="U158" s="244"/>
      <c r="V158" s="244"/>
      <c r="W158" s="245"/>
      <c r="X158" s="7"/>
      <c r="AX158" s="101"/>
      <c r="AY158" s="101"/>
      <c r="AZ158" s="102">
        <f t="shared" si="15"/>
        <v>0</v>
      </c>
      <c r="BA158" s="101">
        <f t="shared" si="16"/>
        <v>0</v>
      </c>
      <c r="BB158" s="103">
        <f t="shared" si="17"/>
        <v>0</v>
      </c>
      <c r="BC158" s="1">
        <f t="shared" si="18"/>
        <v>0</v>
      </c>
      <c r="BD158" s="1">
        <f t="shared" si="19"/>
        <v>0</v>
      </c>
      <c r="BE158" s="1">
        <f t="shared" si="20"/>
        <v>0</v>
      </c>
    </row>
    <row r="159" spans="2:57" ht="14.4" thickBot="1" x14ac:dyDescent="0.3">
      <c r="B159" s="4"/>
      <c r="C159" s="131"/>
      <c r="D159" s="132"/>
      <c r="E159" s="235"/>
      <c r="F159" s="250"/>
      <c r="G159" s="250"/>
      <c r="H159" s="236"/>
      <c r="I159" s="130"/>
      <c r="J159" s="235"/>
      <c r="K159" s="236"/>
      <c r="L159" s="130"/>
      <c r="M159" s="235"/>
      <c r="N159" s="236"/>
      <c r="O159" s="129"/>
      <c r="P159" s="246">
        <v>0</v>
      </c>
      <c r="Q159" s="247"/>
      <c r="R159" s="129"/>
      <c r="S159" s="243"/>
      <c r="T159" s="244"/>
      <c r="U159" s="244"/>
      <c r="V159" s="244"/>
      <c r="W159" s="245"/>
      <c r="X159" s="7"/>
      <c r="AX159" s="101"/>
      <c r="AY159" s="101"/>
      <c r="AZ159" s="102">
        <f t="shared" si="15"/>
        <v>0</v>
      </c>
      <c r="BA159" s="101">
        <f t="shared" si="16"/>
        <v>0</v>
      </c>
      <c r="BB159" s="103">
        <f t="shared" si="17"/>
        <v>0</v>
      </c>
      <c r="BC159" s="1">
        <f t="shared" si="18"/>
        <v>0</v>
      </c>
      <c r="BD159" s="1">
        <f t="shared" si="19"/>
        <v>0</v>
      </c>
      <c r="BE159" s="1">
        <f t="shared" si="20"/>
        <v>0</v>
      </c>
    </row>
    <row r="160" spans="2:57" ht="14.4" thickBot="1" x14ac:dyDescent="0.3">
      <c r="B160" s="4"/>
      <c r="C160" s="131"/>
      <c r="D160" s="132"/>
      <c r="E160" s="235"/>
      <c r="F160" s="250"/>
      <c r="G160" s="250"/>
      <c r="H160" s="236"/>
      <c r="I160" s="130"/>
      <c r="J160" s="235"/>
      <c r="K160" s="236"/>
      <c r="L160" s="130"/>
      <c r="M160" s="235"/>
      <c r="N160" s="236"/>
      <c r="O160" s="129"/>
      <c r="P160" s="246">
        <v>0</v>
      </c>
      <c r="Q160" s="247"/>
      <c r="R160" s="129"/>
      <c r="S160" s="243"/>
      <c r="T160" s="244"/>
      <c r="U160" s="244"/>
      <c r="V160" s="244"/>
      <c r="W160" s="245"/>
      <c r="X160" s="7"/>
      <c r="AX160" s="101"/>
      <c r="AY160" s="101"/>
      <c r="AZ160" s="102">
        <f t="shared" si="15"/>
        <v>0</v>
      </c>
      <c r="BA160" s="101">
        <f t="shared" si="16"/>
        <v>0</v>
      </c>
      <c r="BB160" s="103">
        <f t="shared" si="17"/>
        <v>0</v>
      </c>
      <c r="BC160" s="1">
        <f t="shared" si="18"/>
        <v>0</v>
      </c>
      <c r="BD160" s="1">
        <f t="shared" si="19"/>
        <v>0</v>
      </c>
      <c r="BE160" s="1">
        <f t="shared" si="20"/>
        <v>0</v>
      </c>
    </row>
    <row r="161" spans="2:57" ht="14.4" thickBot="1" x14ac:dyDescent="0.3">
      <c r="B161" s="4"/>
      <c r="C161" s="131"/>
      <c r="D161" s="132"/>
      <c r="E161" s="235"/>
      <c r="F161" s="250"/>
      <c r="G161" s="250"/>
      <c r="H161" s="236"/>
      <c r="I161" s="130"/>
      <c r="J161" s="235"/>
      <c r="K161" s="236"/>
      <c r="L161" s="130"/>
      <c r="M161" s="235"/>
      <c r="N161" s="236"/>
      <c r="O161" s="129"/>
      <c r="P161" s="246">
        <v>0</v>
      </c>
      <c r="Q161" s="247"/>
      <c r="R161" s="129"/>
      <c r="S161" s="243"/>
      <c r="T161" s="244"/>
      <c r="U161" s="244"/>
      <c r="V161" s="244"/>
      <c r="W161" s="245"/>
      <c r="X161" s="7"/>
      <c r="AX161" s="101"/>
      <c r="AY161" s="101"/>
      <c r="AZ161" s="102">
        <f t="shared" si="15"/>
        <v>0</v>
      </c>
      <c r="BA161" s="101">
        <f t="shared" si="16"/>
        <v>0</v>
      </c>
      <c r="BB161" s="103">
        <f t="shared" si="17"/>
        <v>0</v>
      </c>
      <c r="BC161" s="1">
        <f t="shared" si="18"/>
        <v>0</v>
      </c>
      <c r="BD161" s="1">
        <f t="shared" si="19"/>
        <v>0</v>
      </c>
      <c r="BE161" s="1">
        <f t="shared" si="20"/>
        <v>0</v>
      </c>
    </row>
    <row r="162" spans="2:57" ht="14.4" thickBot="1" x14ac:dyDescent="0.3">
      <c r="B162" s="4"/>
      <c r="C162" s="131"/>
      <c r="D162" s="132"/>
      <c r="E162" s="235"/>
      <c r="F162" s="250"/>
      <c r="G162" s="250"/>
      <c r="H162" s="236"/>
      <c r="I162" s="130"/>
      <c r="J162" s="235"/>
      <c r="K162" s="236"/>
      <c r="L162" s="130"/>
      <c r="M162" s="235"/>
      <c r="N162" s="236"/>
      <c r="O162" s="129"/>
      <c r="P162" s="246">
        <v>0</v>
      </c>
      <c r="Q162" s="247"/>
      <c r="R162" s="129"/>
      <c r="S162" s="243"/>
      <c r="T162" s="244"/>
      <c r="U162" s="244"/>
      <c r="V162" s="244"/>
      <c r="W162" s="245"/>
      <c r="X162" s="7"/>
      <c r="AX162" s="101"/>
      <c r="AY162" s="101"/>
      <c r="AZ162" s="102">
        <f t="shared" si="15"/>
        <v>0</v>
      </c>
      <c r="BA162" s="101">
        <f t="shared" si="16"/>
        <v>0</v>
      </c>
      <c r="BB162" s="103">
        <f t="shared" si="17"/>
        <v>0</v>
      </c>
      <c r="BC162" s="1">
        <f t="shared" si="18"/>
        <v>0</v>
      </c>
      <c r="BD162" s="1">
        <f t="shared" si="19"/>
        <v>0</v>
      </c>
      <c r="BE162" s="1">
        <f t="shared" si="20"/>
        <v>0</v>
      </c>
    </row>
    <row r="163" spans="2:57" ht="14.4" thickBot="1" x14ac:dyDescent="0.3">
      <c r="B163" s="4"/>
      <c r="C163" s="131"/>
      <c r="D163" s="132"/>
      <c r="E163" s="235"/>
      <c r="F163" s="250"/>
      <c r="G163" s="250"/>
      <c r="H163" s="236"/>
      <c r="I163" s="130"/>
      <c r="J163" s="235"/>
      <c r="K163" s="236"/>
      <c r="L163" s="130"/>
      <c r="M163" s="235"/>
      <c r="N163" s="236"/>
      <c r="O163" s="129"/>
      <c r="P163" s="246">
        <v>0</v>
      </c>
      <c r="Q163" s="247"/>
      <c r="R163" s="129"/>
      <c r="S163" s="243"/>
      <c r="T163" s="244"/>
      <c r="U163" s="244"/>
      <c r="V163" s="244"/>
      <c r="W163" s="245"/>
      <c r="X163" s="7"/>
      <c r="AX163" s="101"/>
      <c r="AY163" s="101"/>
      <c r="AZ163" s="102">
        <f t="shared" si="15"/>
        <v>0</v>
      </c>
      <c r="BA163" s="101">
        <f t="shared" si="16"/>
        <v>0</v>
      </c>
      <c r="BB163" s="103">
        <f t="shared" si="17"/>
        <v>0</v>
      </c>
      <c r="BC163" s="1">
        <f t="shared" si="18"/>
        <v>0</v>
      </c>
      <c r="BD163" s="1">
        <f t="shared" si="19"/>
        <v>0</v>
      </c>
      <c r="BE163" s="1">
        <f t="shared" si="20"/>
        <v>0</v>
      </c>
    </row>
    <row r="164" spans="2:57" ht="14.4" thickBot="1" x14ac:dyDescent="0.3">
      <c r="B164" s="4"/>
      <c r="C164" s="131"/>
      <c r="D164" s="132"/>
      <c r="E164" s="235"/>
      <c r="F164" s="250"/>
      <c r="G164" s="250"/>
      <c r="H164" s="236"/>
      <c r="I164" s="130"/>
      <c r="J164" s="235"/>
      <c r="K164" s="236"/>
      <c r="L164" s="130"/>
      <c r="M164" s="235"/>
      <c r="N164" s="236"/>
      <c r="O164" s="129"/>
      <c r="P164" s="246">
        <v>0</v>
      </c>
      <c r="Q164" s="247"/>
      <c r="R164" s="129"/>
      <c r="S164" s="243"/>
      <c r="T164" s="244"/>
      <c r="U164" s="244"/>
      <c r="V164" s="244"/>
      <c r="W164" s="245"/>
      <c r="X164" s="7"/>
      <c r="AX164" s="101"/>
      <c r="AY164" s="101"/>
      <c r="AZ164" s="102">
        <f t="shared" si="15"/>
        <v>0</v>
      </c>
      <c r="BA164" s="101">
        <f t="shared" si="16"/>
        <v>0</v>
      </c>
      <c r="BB164" s="103">
        <f t="shared" si="17"/>
        <v>0</v>
      </c>
      <c r="BC164" s="1">
        <f t="shared" si="18"/>
        <v>0</v>
      </c>
      <c r="BD164" s="1">
        <f t="shared" si="19"/>
        <v>0</v>
      </c>
      <c r="BE164" s="1">
        <f t="shared" si="20"/>
        <v>0</v>
      </c>
    </row>
    <row r="165" spans="2:57" ht="14.4" thickBot="1" x14ac:dyDescent="0.3">
      <c r="B165" s="4"/>
      <c r="C165" s="131"/>
      <c r="D165" s="132"/>
      <c r="E165" s="235"/>
      <c r="F165" s="250"/>
      <c r="G165" s="250"/>
      <c r="H165" s="236"/>
      <c r="I165" s="130"/>
      <c r="J165" s="235"/>
      <c r="K165" s="236"/>
      <c r="L165" s="130"/>
      <c r="M165" s="235"/>
      <c r="N165" s="236"/>
      <c r="O165" s="129"/>
      <c r="P165" s="246">
        <v>0</v>
      </c>
      <c r="Q165" s="247"/>
      <c r="R165" s="129"/>
      <c r="S165" s="243"/>
      <c r="T165" s="244"/>
      <c r="U165" s="244"/>
      <c r="V165" s="244"/>
      <c r="W165" s="245"/>
      <c r="X165" s="7"/>
      <c r="AX165" s="101"/>
      <c r="AY165" s="101"/>
      <c r="AZ165" s="102">
        <f t="shared" si="15"/>
        <v>0</v>
      </c>
      <c r="BA165" s="101">
        <f t="shared" si="16"/>
        <v>0</v>
      </c>
      <c r="BB165" s="103">
        <f t="shared" si="17"/>
        <v>0</v>
      </c>
      <c r="BC165" s="1">
        <f t="shared" si="18"/>
        <v>0</v>
      </c>
      <c r="BD165" s="1">
        <f t="shared" si="19"/>
        <v>0</v>
      </c>
      <c r="BE165" s="1">
        <f t="shared" si="20"/>
        <v>0</v>
      </c>
    </row>
    <row r="166" spans="2:57" ht="14.4" thickBot="1" x14ac:dyDescent="0.3">
      <c r="B166" s="4"/>
      <c r="C166" s="131"/>
      <c r="D166" s="132"/>
      <c r="E166" s="235"/>
      <c r="F166" s="250"/>
      <c r="G166" s="250"/>
      <c r="H166" s="236"/>
      <c r="I166" s="130"/>
      <c r="J166" s="235"/>
      <c r="K166" s="236"/>
      <c r="L166" s="130"/>
      <c r="M166" s="235"/>
      <c r="N166" s="236"/>
      <c r="O166" s="129"/>
      <c r="P166" s="246">
        <v>0</v>
      </c>
      <c r="Q166" s="247"/>
      <c r="R166" s="129"/>
      <c r="S166" s="243"/>
      <c r="T166" s="244"/>
      <c r="U166" s="244"/>
      <c r="V166" s="244"/>
      <c r="W166" s="245"/>
      <c r="X166" s="7"/>
      <c r="AX166" s="101"/>
      <c r="AY166" s="101"/>
      <c r="AZ166" s="102">
        <f t="shared" si="15"/>
        <v>0</v>
      </c>
      <c r="BA166" s="101">
        <f t="shared" si="16"/>
        <v>0</v>
      </c>
      <c r="BB166" s="103">
        <f t="shared" si="17"/>
        <v>0</v>
      </c>
      <c r="BC166" s="1">
        <f t="shared" si="18"/>
        <v>0</v>
      </c>
      <c r="BD166" s="1">
        <f t="shared" si="19"/>
        <v>0</v>
      </c>
      <c r="BE166" s="1">
        <f t="shared" si="20"/>
        <v>0</v>
      </c>
    </row>
    <row r="167" spans="2:57" ht="14.4" thickBot="1" x14ac:dyDescent="0.3">
      <c r="B167" s="4"/>
      <c r="C167" s="131"/>
      <c r="D167" s="132"/>
      <c r="E167" s="235"/>
      <c r="F167" s="250"/>
      <c r="G167" s="250"/>
      <c r="H167" s="236"/>
      <c r="I167" s="130"/>
      <c r="J167" s="235"/>
      <c r="K167" s="236"/>
      <c r="L167" s="130"/>
      <c r="M167" s="235"/>
      <c r="N167" s="236"/>
      <c r="O167" s="129"/>
      <c r="P167" s="246">
        <v>0</v>
      </c>
      <c r="Q167" s="247"/>
      <c r="R167" s="129"/>
      <c r="S167" s="243"/>
      <c r="T167" s="244"/>
      <c r="U167" s="244"/>
      <c r="V167" s="244"/>
      <c r="W167" s="245"/>
      <c r="X167" s="7"/>
      <c r="AX167" s="101"/>
      <c r="AY167" s="101"/>
      <c r="AZ167" s="102">
        <f t="shared" si="15"/>
        <v>0</v>
      </c>
      <c r="BA167" s="101">
        <f t="shared" si="16"/>
        <v>0</v>
      </c>
      <c r="BB167" s="103">
        <f t="shared" si="17"/>
        <v>0</v>
      </c>
      <c r="BC167" s="1">
        <f t="shared" si="18"/>
        <v>0</v>
      </c>
      <c r="BD167" s="1">
        <f t="shared" si="19"/>
        <v>0</v>
      </c>
      <c r="BE167" s="1">
        <f t="shared" si="20"/>
        <v>0</v>
      </c>
    </row>
    <row r="168" spans="2:57" ht="14.4" thickBot="1" x14ac:dyDescent="0.3">
      <c r="B168" s="4"/>
      <c r="C168" s="131"/>
      <c r="D168" s="132"/>
      <c r="E168" s="235"/>
      <c r="F168" s="250"/>
      <c r="G168" s="250"/>
      <c r="H168" s="236"/>
      <c r="I168" s="130"/>
      <c r="J168" s="235"/>
      <c r="K168" s="236"/>
      <c r="L168" s="130"/>
      <c r="M168" s="235"/>
      <c r="N168" s="236"/>
      <c r="O168" s="129"/>
      <c r="P168" s="246">
        <v>0</v>
      </c>
      <c r="Q168" s="247"/>
      <c r="R168" s="129"/>
      <c r="S168" s="243"/>
      <c r="T168" s="244"/>
      <c r="U168" s="244"/>
      <c r="V168" s="244"/>
      <c r="W168" s="245"/>
      <c r="X168" s="7"/>
      <c r="AX168" s="101"/>
      <c r="AY168" s="101"/>
      <c r="AZ168" s="102">
        <f t="shared" si="15"/>
        <v>0</v>
      </c>
      <c r="BA168" s="101">
        <f t="shared" si="16"/>
        <v>0</v>
      </c>
      <c r="BB168" s="103">
        <f t="shared" si="17"/>
        <v>0</v>
      </c>
      <c r="BC168" s="1">
        <f t="shared" si="18"/>
        <v>0</v>
      </c>
      <c r="BD168" s="1">
        <f t="shared" si="19"/>
        <v>0</v>
      </c>
      <c r="BE168" s="1">
        <f t="shared" si="20"/>
        <v>0</v>
      </c>
    </row>
    <row r="169" spans="2:57" ht="14.4" thickBot="1" x14ac:dyDescent="0.3">
      <c r="B169" s="4"/>
      <c r="C169" s="131"/>
      <c r="D169" s="132"/>
      <c r="E169" s="235"/>
      <c r="F169" s="250"/>
      <c r="G169" s="250"/>
      <c r="H169" s="236"/>
      <c r="I169" s="130"/>
      <c r="J169" s="235"/>
      <c r="K169" s="236"/>
      <c r="L169" s="130"/>
      <c r="M169" s="235"/>
      <c r="N169" s="236"/>
      <c r="O169" s="129"/>
      <c r="P169" s="246">
        <v>0</v>
      </c>
      <c r="Q169" s="247"/>
      <c r="R169" s="129"/>
      <c r="S169" s="243"/>
      <c r="T169" s="244"/>
      <c r="U169" s="244"/>
      <c r="V169" s="244"/>
      <c r="W169" s="245"/>
      <c r="X169" s="7"/>
      <c r="AX169" s="101"/>
      <c r="AY169" s="101"/>
      <c r="AZ169" s="102">
        <f t="shared" si="15"/>
        <v>0</v>
      </c>
      <c r="BA169" s="101">
        <f t="shared" si="16"/>
        <v>0</v>
      </c>
      <c r="BB169" s="103">
        <f t="shared" si="17"/>
        <v>0</v>
      </c>
      <c r="BC169" s="1">
        <f t="shared" si="18"/>
        <v>0</v>
      </c>
      <c r="BD169" s="1">
        <f t="shared" si="19"/>
        <v>0</v>
      </c>
      <c r="BE169" s="1">
        <f t="shared" si="20"/>
        <v>0</v>
      </c>
    </row>
    <row r="170" spans="2:57" ht="14.4" thickBot="1" x14ac:dyDescent="0.3">
      <c r="B170" s="4"/>
      <c r="C170" s="131"/>
      <c r="D170" s="132"/>
      <c r="E170" s="235"/>
      <c r="F170" s="250"/>
      <c r="G170" s="250"/>
      <c r="H170" s="236"/>
      <c r="I170" s="130"/>
      <c r="J170" s="235"/>
      <c r="K170" s="236"/>
      <c r="L170" s="130"/>
      <c r="M170" s="235"/>
      <c r="N170" s="236"/>
      <c r="O170" s="129"/>
      <c r="P170" s="246">
        <v>0</v>
      </c>
      <c r="Q170" s="247"/>
      <c r="R170" s="129"/>
      <c r="S170" s="243"/>
      <c r="T170" s="244"/>
      <c r="U170" s="244"/>
      <c r="V170" s="244"/>
      <c r="W170" s="245"/>
      <c r="X170" s="7"/>
      <c r="AX170" s="101"/>
      <c r="AY170" s="101"/>
      <c r="AZ170" s="102">
        <f t="shared" si="15"/>
        <v>0</v>
      </c>
      <c r="BA170" s="101">
        <f t="shared" si="16"/>
        <v>0</v>
      </c>
      <c r="BB170" s="103">
        <f t="shared" si="17"/>
        <v>0</v>
      </c>
      <c r="BC170" s="1">
        <f t="shared" si="18"/>
        <v>0</v>
      </c>
      <c r="BD170" s="1">
        <f t="shared" si="19"/>
        <v>0</v>
      </c>
      <c r="BE170" s="1">
        <f t="shared" si="20"/>
        <v>0</v>
      </c>
    </row>
    <row r="171" spans="2:57" ht="14.4" thickBot="1" x14ac:dyDescent="0.3">
      <c r="B171" s="4"/>
      <c r="C171" s="131"/>
      <c r="D171" s="132"/>
      <c r="E171" s="235"/>
      <c r="F171" s="250"/>
      <c r="G171" s="250"/>
      <c r="H171" s="236"/>
      <c r="I171" s="130"/>
      <c r="J171" s="235"/>
      <c r="K171" s="236"/>
      <c r="L171" s="130"/>
      <c r="M171" s="235"/>
      <c r="N171" s="236"/>
      <c r="O171" s="129"/>
      <c r="P171" s="246">
        <v>0</v>
      </c>
      <c r="Q171" s="247"/>
      <c r="R171" s="129"/>
      <c r="S171" s="243"/>
      <c r="T171" s="244"/>
      <c r="U171" s="244"/>
      <c r="V171" s="244"/>
      <c r="W171" s="245"/>
      <c r="X171" s="7"/>
      <c r="AX171" s="101"/>
      <c r="AY171" s="101"/>
      <c r="AZ171" s="102">
        <f t="shared" si="15"/>
        <v>0</v>
      </c>
      <c r="BA171" s="101">
        <f t="shared" si="16"/>
        <v>0</v>
      </c>
      <c r="BB171" s="103">
        <f t="shared" si="17"/>
        <v>0</v>
      </c>
      <c r="BC171" s="1">
        <f t="shared" si="18"/>
        <v>0</v>
      </c>
      <c r="BD171" s="1">
        <f t="shared" si="19"/>
        <v>0</v>
      </c>
      <c r="BE171" s="1">
        <f t="shared" si="20"/>
        <v>0</v>
      </c>
    </row>
    <row r="172" spans="2:57" ht="14.4" thickBot="1" x14ac:dyDescent="0.3">
      <c r="B172" s="4"/>
      <c r="C172" s="131"/>
      <c r="D172" s="132"/>
      <c r="E172" s="235"/>
      <c r="F172" s="250"/>
      <c r="G172" s="250"/>
      <c r="H172" s="236"/>
      <c r="I172" s="130"/>
      <c r="J172" s="235"/>
      <c r="K172" s="236"/>
      <c r="L172" s="130"/>
      <c r="M172" s="235"/>
      <c r="N172" s="236"/>
      <c r="O172" s="129"/>
      <c r="P172" s="246">
        <v>0</v>
      </c>
      <c r="Q172" s="247"/>
      <c r="R172" s="129"/>
      <c r="S172" s="243"/>
      <c r="T172" s="244"/>
      <c r="U172" s="244"/>
      <c r="V172" s="244"/>
      <c r="W172" s="245"/>
      <c r="X172" s="7"/>
      <c r="AX172" s="101"/>
      <c r="AY172" s="101"/>
      <c r="AZ172" s="102">
        <f t="shared" si="15"/>
        <v>0</v>
      </c>
      <c r="BA172" s="101">
        <f t="shared" si="16"/>
        <v>0</v>
      </c>
      <c r="BB172" s="103">
        <f t="shared" si="17"/>
        <v>0</v>
      </c>
      <c r="BC172" s="1">
        <f t="shared" si="18"/>
        <v>0</v>
      </c>
      <c r="BD172" s="1">
        <f t="shared" si="19"/>
        <v>0</v>
      </c>
      <c r="BE172" s="1">
        <f t="shared" si="20"/>
        <v>0</v>
      </c>
    </row>
    <row r="173" spans="2:57" ht="14.4" thickBot="1" x14ac:dyDescent="0.3">
      <c r="B173" s="4"/>
      <c r="C173" s="131"/>
      <c r="D173" s="132"/>
      <c r="E173" s="235"/>
      <c r="F173" s="250"/>
      <c r="G173" s="250"/>
      <c r="H173" s="236"/>
      <c r="I173" s="130"/>
      <c r="J173" s="235"/>
      <c r="K173" s="236"/>
      <c r="L173" s="130"/>
      <c r="M173" s="235"/>
      <c r="N173" s="236"/>
      <c r="O173" s="129"/>
      <c r="P173" s="246">
        <v>0</v>
      </c>
      <c r="Q173" s="247"/>
      <c r="R173" s="129"/>
      <c r="S173" s="243"/>
      <c r="T173" s="244"/>
      <c r="U173" s="244"/>
      <c r="V173" s="244"/>
      <c r="W173" s="245"/>
      <c r="X173" s="7"/>
      <c r="AX173" s="101"/>
      <c r="AY173" s="101"/>
      <c r="AZ173" s="102">
        <f t="shared" si="15"/>
        <v>0</v>
      </c>
      <c r="BA173" s="101">
        <f t="shared" si="16"/>
        <v>0</v>
      </c>
      <c r="BB173" s="103">
        <f t="shared" si="17"/>
        <v>0</v>
      </c>
      <c r="BC173" s="1">
        <f t="shared" si="18"/>
        <v>0</v>
      </c>
      <c r="BD173" s="1">
        <f t="shared" si="19"/>
        <v>0</v>
      </c>
      <c r="BE173" s="1">
        <f t="shared" si="20"/>
        <v>0</v>
      </c>
    </row>
    <row r="174" spans="2:57" ht="14.4" thickBot="1" x14ac:dyDescent="0.3">
      <c r="B174" s="4"/>
      <c r="C174" s="131"/>
      <c r="D174" s="132"/>
      <c r="E174" s="235"/>
      <c r="F174" s="250"/>
      <c r="G174" s="250"/>
      <c r="H174" s="236"/>
      <c r="I174" s="130"/>
      <c r="J174" s="235"/>
      <c r="K174" s="236"/>
      <c r="L174" s="130"/>
      <c r="M174" s="235"/>
      <c r="N174" s="236"/>
      <c r="O174" s="129"/>
      <c r="P174" s="246">
        <v>0</v>
      </c>
      <c r="Q174" s="247"/>
      <c r="R174" s="129"/>
      <c r="S174" s="243"/>
      <c r="T174" s="244"/>
      <c r="U174" s="244"/>
      <c r="V174" s="244"/>
      <c r="W174" s="245"/>
      <c r="X174" s="7"/>
      <c r="AX174" s="101"/>
      <c r="AY174" s="101"/>
      <c r="AZ174" s="102">
        <f t="shared" si="15"/>
        <v>0</v>
      </c>
      <c r="BA174" s="101">
        <f t="shared" si="16"/>
        <v>0</v>
      </c>
      <c r="BB174" s="103">
        <f t="shared" si="17"/>
        <v>0</v>
      </c>
      <c r="BC174" s="1">
        <f t="shared" si="18"/>
        <v>0</v>
      </c>
      <c r="BD174" s="1">
        <f t="shared" si="19"/>
        <v>0</v>
      </c>
      <c r="BE174" s="1">
        <f t="shared" si="20"/>
        <v>0</v>
      </c>
    </row>
    <row r="175" spans="2:57" ht="14.4" thickBot="1" x14ac:dyDescent="0.3">
      <c r="B175" s="4"/>
      <c r="C175" s="131"/>
      <c r="D175" s="132"/>
      <c r="E175" s="235"/>
      <c r="F175" s="250"/>
      <c r="G175" s="250"/>
      <c r="H175" s="236"/>
      <c r="I175" s="130"/>
      <c r="J175" s="235"/>
      <c r="K175" s="236"/>
      <c r="L175" s="130"/>
      <c r="M175" s="235"/>
      <c r="N175" s="236"/>
      <c r="O175" s="129"/>
      <c r="P175" s="246">
        <v>0</v>
      </c>
      <c r="Q175" s="247"/>
      <c r="R175" s="129"/>
      <c r="S175" s="243"/>
      <c r="T175" s="244"/>
      <c r="U175" s="244"/>
      <c r="V175" s="244"/>
      <c r="W175" s="245"/>
      <c r="X175" s="7"/>
      <c r="AX175" s="101"/>
      <c r="AY175" s="101"/>
      <c r="AZ175" s="102">
        <f t="shared" si="15"/>
        <v>0</v>
      </c>
      <c r="BA175" s="101">
        <f t="shared" si="16"/>
        <v>0</v>
      </c>
      <c r="BB175" s="103">
        <f t="shared" si="17"/>
        <v>0</v>
      </c>
      <c r="BC175" s="1">
        <f t="shared" si="18"/>
        <v>0</v>
      </c>
      <c r="BD175" s="1">
        <f t="shared" si="19"/>
        <v>0</v>
      </c>
      <c r="BE175" s="1">
        <f t="shared" si="20"/>
        <v>0</v>
      </c>
    </row>
    <row r="176" spans="2:57" ht="14.4" thickBot="1" x14ac:dyDescent="0.3">
      <c r="B176" s="4"/>
      <c r="C176" s="131"/>
      <c r="D176" s="132"/>
      <c r="E176" s="235"/>
      <c r="F176" s="250"/>
      <c r="G176" s="250"/>
      <c r="H176" s="236"/>
      <c r="I176" s="130"/>
      <c r="J176" s="235"/>
      <c r="K176" s="236"/>
      <c r="L176" s="130"/>
      <c r="M176" s="235"/>
      <c r="N176" s="236"/>
      <c r="O176" s="129"/>
      <c r="P176" s="246">
        <v>0</v>
      </c>
      <c r="Q176" s="247"/>
      <c r="R176" s="129"/>
      <c r="S176" s="243"/>
      <c r="T176" s="244"/>
      <c r="U176" s="244"/>
      <c r="V176" s="244"/>
      <c r="W176" s="245"/>
      <c r="X176" s="7"/>
      <c r="AX176" s="101"/>
      <c r="AY176" s="101"/>
      <c r="AZ176" s="102">
        <f t="shared" si="15"/>
        <v>0</v>
      </c>
      <c r="BA176" s="101">
        <f t="shared" si="16"/>
        <v>0</v>
      </c>
      <c r="BB176" s="103">
        <f t="shared" si="17"/>
        <v>0</v>
      </c>
      <c r="BC176" s="1">
        <f t="shared" si="18"/>
        <v>0</v>
      </c>
      <c r="BD176" s="1">
        <f t="shared" si="19"/>
        <v>0</v>
      </c>
      <c r="BE176" s="1">
        <f t="shared" si="20"/>
        <v>0</v>
      </c>
    </row>
    <row r="177" spans="2:57" ht="14.4" thickBot="1" x14ac:dyDescent="0.3">
      <c r="B177" s="4"/>
      <c r="C177" s="131"/>
      <c r="D177" s="132"/>
      <c r="E177" s="235"/>
      <c r="F177" s="250"/>
      <c r="G177" s="250"/>
      <c r="H177" s="236"/>
      <c r="I177" s="130"/>
      <c r="J177" s="235"/>
      <c r="K177" s="236"/>
      <c r="L177" s="130"/>
      <c r="M177" s="235"/>
      <c r="N177" s="236"/>
      <c r="O177" s="129"/>
      <c r="P177" s="246">
        <v>0</v>
      </c>
      <c r="Q177" s="247"/>
      <c r="R177" s="129"/>
      <c r="S177" s="243"/>
      <c r="T177" s="244"/>
      <c r="U177" s="244"/>
      <c r="V177" s="244"/>
      <c r="W177" s="245"/>
      <c r="X177" s="7"/>
      <c r="AX177" s="101"/>
      <c r="AY177" s="101"/>
      <c r="AZ177" s="102">
        <f t="shared" si="15"/>
        <v>0</v>
      </c>
      <c r="BA177" s="101">
        <f t="shared" si="16"/>
        <v>0</v>
      </c>
      <c r="BB177" s="103">
        <f t="shared" si="17"/>
        <v>0</v>
      </c>
      <c r="BC177" s="1">
        <f t="shared" si="18"/>
        <v>0</v>
      </c>
      <c r="BD177" s="1">
        <f t="shared" si="19"/>
        <v>0</v>
      </c>
      <c r="BE177" s="1">
        <f t="shared" si="20"/>
        <v>0</v>
      </c>
    </row>
    <row r="178" spans="2:57" ht="14.4" thickBot="1" x14ac:dyDescent="0.3">
      <c r="B178" s="4"/>
      <c r="C178" s="131"/>
      <c r="D178" s="132"/>
      <c r="E178" s="235"/>
      <c r="F178" s="250"/>
      <c r="G178" s="250"/>
      <c r="H178" s="236"/>
      <c r="I178" s="130"/>
      <c r="J178" s="235"/>
      <c r="K178" s="236"/>
      <c r="L178" s="130"/>
      <c r="M178" s="235"/>
      <c r="N178" s="236"/>
      <c r="O178" s="129"/>
      <c r="P178" s="246">
        <v>0</v>
      </c>
      <c r="Q178" s="247"/>
      <c r="R178" s="129"/>
      <c r="S178" s="243"/>
      <c r="T178" s="244"/>
      <c r="U178" s="244"/>
      <c r="V178" s="244"/>
      <c r="W178" s="245"/>
      <c r="X178" s="7"/>
      <c r="AX178" s="101"/>
      <c r="AY178" s="101"/>
      <c r="AZ178" s="102">
        <f t="shared" si="15"/>
        <v>0</v>
      </c>
      <c r="BA178" s="101">
        <f t="shared" si="16"/>
        <v>0</v>
      </c>
      <c r="BB178" s="103">
        <f t="shared" si="17"/>
        <v>0</v>
      </c>
      <c r="BC178" s="1">
        <f t="shared" si="18"/>
        <v>0</v>
      </c>
      <c r="BD178" s="1">
        <f t="shared" si="19"/>
        <v>0</v>
      </c>
      <c r="BE178" s="1">
        <f t="shared" si="20"/>
        <v>0</v>
      </c>
    </row>
    <row r="179" spans="2:57" ht="14.4" thickBot="1" x14ac:dyDescent="0.3">
      <c r="B179" s="4"/>
      <c r="C179" s="131"/>
      <c r="D179" s="132"/>
      <c r="E179" s="235"/>
      <c r="F179" s="250"/>
      <c r="G179" s="250"/>
      <c r="H179" s="236"/>
      <c r="I179" s="130"/>
      <c r="J179" s="235"/>
      <c r="K179" s="236"/>
      <c r="L179" s="130"/>
      <c r="M179" s="235"/>
      <c r="N179" s="236"/>
      <c r="O179" s="129"/>
      <c r="P179" s="246">
        <v>0</v>
      </c>
      <c r="Q179" s="247"/>
      <c r="R179" s="129"/>
      <c r="S179" s="243"/>
      <c r="T179" s="244"/>
      <c r="U179" s="244"/>
      <c r="V179" s="244"/>
      <c r="W179" s="245"/>
      <c r="X179" s="7"/>
      <c r="AX179" s="101"/>
      <c r="AY179" s="101"/>
      <c r="AZ179" s="102">
        <f t="shared" si="15"/>
        <v>0</v>
      </c>
      <c r="BA179" s="101">
        <f t="shared" si="16"/>
        <v>0</v>
      </c>
      <c r="BB179" s="103">
        <f t="shared" si="17"/>
        <v>0</v>
      </c>
      <c r="BC179" s="1">
        <f t="shared" si="18"/>
        <v>0</v>
      </c>
      <c r="BD179" s="1">
        <f t="shared" si="19"/>
        <v>0</v>
      </c>
      <c r="BE179" s="1">
        <f t="shared" si="20"/>
        <v>0</v>
      </c>
    </row>
    <row r="180" spans="2:57" ht="14.4" thickBot="1" x14ac:dyDescent="0.3">
      <c r="B180" s="4"/>
      <c r="C180" s="131"/>
      <c r="D180" s="132"/>
      <c r="E180" s="235"/>
      <c r="F180" s="250"/>
      <c r="G180" s="250"/>
      <c r="H180" s="236"/>
      <c r="I180" s="130"/>
      <c r="J180" s="235"/>
      <c r="K180" s="236"/>
      <c r="L180" s="130"/>
      <c r="M180" s="235"/>
      <c r="N180" s="236"/>
      <c r="O180" s="129"/>
      <c r="P180" s="246">
        <v>0</v>
      </c>
      <c r="Q180" s="247"/>
      <c r="R180" s="129"/>
      <c r="S180" s="243"/>
      <c r="T180" s="244"/>
      <c r="U180" s="244"/>
      <c r="V180" s="244"/>
      <c r="W180" s="245"/>
      <c r="X180" s="7"/>
      <c r="AX180" s="101"/>
      <c r="AY180" s="101"/>
      <c r="AZ180" s="102">
        <f t="shared" si="15"/>
        <v>0</v>
      </c>
      <c r="BA180" s="101">
        <f t="shared" si="16"/>
        <v>0</v>
      </c>
      <c r="BB180" s="103">
        <f t="shared" si="17"/>
        <v>0</v>
      </c>
      <c r="BC180" s="1">
        <f t="shared" si="18"/>
        <v>0</v>
      </c>
      <c r="BD180" s="1">
        <f t="shared" si="19"/>
        <v>0</v>
      </c>
      <c r="BE180" s="1">
        <f t="shared" si="20"/>
        <v>0</v>
      </c>
    </row>
    <row r="181" spans="2:57" ht="14.4" thickBot="1" x14ac:dyDescent="0.3">
      <c r="B181" s="4"/>
      <c r="C181" s="131"/>
      <c r="D181" s="132"/>
      <c r="E181" s="235"/>
      <c r="F181" s="250"/>
      <c r="G181" s="250"/>
      <c r="H181" s="236"/>
      <c r="I181" s="130"/>
      <c r="J181" s="235"/>
      <c r="K181" s="236"/>
      <c r="L181" s="130"/>
      <c r="M181" s="235"/>
      <c r="N181" s="236"/>
      <c r="O181" s="129"/>
      <c r="P181" s="246">
        <v>0</v>
      </c>
      <c r="Q181" s="247"/>
      <c r="R181" s="129"/>
      <c r="S181" s="243"/>
      <c r="T181" s="244"/>
      <c r="U181" s="244"/>
      <c r="V181" s="244"/>
      <c r="W181" s="245"/>
      <c r="X181" s="7"/>
      <c r="AX181" s="101"/>
      <c r="AY181" s="101"/>
      <c r="AZ181" s="102">
        <f t="shared" si="15"/>
        <v>0</v>
      </c>
      <c r="BA181" s="101">
        <f t="shared" si="16"/>
        <v>0</v>
      </c>
      <c r="BB181" s="103">
        <f t="shared" si="17"/>
        <v>0</v>
      </c>
      <c r="BC181" s="1">
        <f t="shared" si="18"/>
        <v>0</v>
      </c>
      <c r="BD181" s="1">
        <f t="shared" si="19"/>
        <v>0</v>
      </c>
      <c r="BE181" s="1">
        <f t="shared" si="20"/>
        <v>0</v>
      </c>
    </row>
    <row r="182" spans="2:57" ht="14.4" thickBot="1" x14ac:dyDescent="0.3">
      <c r="B182" s="4"/>
      <c r="C182" s="131"/>
      <c r="D182" s="132"/>
      <c r="E182" s="235"/>
      <c r="F182" s="250"/>
      <c r="G182" s="250"/>
      <c r="H182" s="236"/>
      <c r="I182" s="130"/>
      <c r="J182" s="235"/>
      <c r="K182" s="236"/>
      <c r="L182" s="130"/>
      <c r="M182" s="235"/>
      <c r="N182" s="236"/>
      <c r="O182" s="129"/>
      <c r="P182" s="246">
        <v>0</v>
      </c>
      <c r="Q182" s="247"/>
      <c r="R182" s="129"/>
      <c r="S182" s="243"/>
      <c r="T182" s="244"/>
      <c r="U182" s="244"/>
      <c r="V182" s="244"/>
      <c r="W182" s="245"/>
      <c r="X182" s="7"/>
      <c r="AX182" s="101"/>
      <c r="AY182" s="101"/>
      <c r="AZ182" s="102">
        <f t="shared" si="15"/>
        <v>0</v>
      </c>
      <c r="BA182" s="101">
        <f t="shared" si="16"/>
        <v>0</v>
      </c>
      <c r="BB182" s="103">
        <f t="shared" si="17"/>
        <v>0</v>
      </c>
      <c r="BC182" s="1">
        <f t="shared" si="18"/>
        <v>0</v>
      </c>
      <c r="BD182" s="1">
        <f t="shared" si="19"/>
        <v>0</v>
      </c>
      <c r="BE182" s="1">
        <f t="shared" si="20"/>
        <v>0</v>
      </c>
    </row>
    <row r="183" spans="2:57" ht="14.4" thickBot="1" x14ac:dyDescent="0.3">
      <c r="B183" s="4"/>
      <c r="C183" s="131"/>
      <c r="D183" s="132"/>
      <c r="E183" s="235"/>
      <c r="F183" s="250"/>
      <c r="G183" s="250"/>
      <c r="H183" s="236"/>
      <c r="I183" s="130"/>
      <c r="J183" s="235"/>
      <c r="K183" s="236"/>
      <c r="L183" s="130"/>
      <c r="M183" s="235"/>
      <c r="N183" s="236"/>
      <c r="O183" s="129"/>
      <c r="P183" s="246">
        <v>0</v>
      </c>
      <c r="Q183" s="247"/>
      <c r="R183" s="129"/>
      <c r="S183" s="243"/>
      <c r="T183" s="244"/>
      <c r="U183" s="244"/>
      <c r="V183" s="244"/>
      <c r="W183" s="245"/>
      <c r="X183" s="7"/>
      <c r="AX183" s="101"/>
      <c r="AY183" s="101"/>
      <c r="AZ183" s="102">
        <f t="shared" si="15"/>
        <v>0</v>
      </c>
      <c r="BA183" s="101">
        <f t="shared" si="16"/>
        <v>0</v>
      </c>
      <c r="BB183" s="103">
        <f t="shared" si="17"/>
        <v>0</v>
      </c>
      <c r="BC183" s="1">
        <f t="shared" si="18"/>
        <v>0</v>
      </c>
      <c r="BD183" s="1">
        <f t="shared" si="19"/>
        <v>0</v>
      </c>
      <c r="BE183" s="1">
        <f t="shared" si="20"/>
        <v>0</v>
      </c>
    </row>
    <row r="184" spans="2:57" ht="14.4" thickBot="1" x14ac:dyDescent="0.3">
      <c r="B184" s="4"/>
      <c r="C184" s="131"/>
      <c r="D184" s="132"/>
      <c r="E184" s="235"/>
      <c r="F184" s="250"/>
      <c r="G184" s="250"/>
      <c r="H184" s="236"/>
      <c r="I184" s="130"/>
      <c r="J184" s="235"/>
      <c r="K184" s="236"/>
      <c r="L184" s="130"/>
      <c r="M184" s="235"/>
      <c r="N184" s="236"/>
      <c r="O184" s="129"/>
      <c r="P184" s="246">
        <v>0</v>
      </c>
      <c r="Q184" s="247"/>
      <c r="R184" s="129"/>
      <c r="S184" s="243"/>
      <c r="T184" s="244"/>
      <c r="U184" s="244"/>
      <c r="V184" s="244"/>
      <c r="W184" s="245"/>
      <c r="X184" s="7"/>
      <c r="AX184" s="101"/>
      <c r="AY184" s="101"/>
      <c r="AZ184" s="102">
        <f t="shared" si="15"/>
        <v>0</v>
      </c>
      <c r="BA184" s="101">
        <f t="shared" si="16"/>
        <v>0</v>
      </c>
      <c r="BB184" s="103">
        <f t="shared" si="17"/>
        <v>0</v>
      </c>
      <c r="BC184" s="1">
        <f t="shared" si="18"/>
        <v>0</v>
      </c>
      <c r="BD184" s="1">
        <f t="shared" si="19"/>
        <v>0</v>
      </c>
      <c r="BE184" s="1">
        <f t="shared" si="20"/>
        <v>0</v>
      </c>
    </row>
    <row r="185" spans="2:57" ht="14.4" thickBot="1" x14ac:dyDescent="0.3">
      <c r="B185" s="4"/>
      <c r="C185" s="131"/>
      <c r="D185" s="132"/>
      <c r="E185" s="235"/>
      <c r="F185" s="250"/>
      <c r="G185" s="250"/>
      <c r="H185" s="236"/>
      <c r="I185" s="130"/>
      <c r="J185" s="235"/>
      <c r="K185" s="236"/>
      <c r="L185" s="130"/>
      <c r="M185" s="235"/>
      <c r="N185" s="236"/>
      <c r="O185" s="129"/>
      <c r="P185" s="246">
        <v>0</v>
      </c>
      <c r="Q185" s="247"/>
      <c r="R185" s="129"/>
      <c r="S185" s="243"/>
      <c r="T185" s="244"/>
      <c r="U185" s="244"/>
      <c r="V185" s="244"/>
      <c r="W185" s="245"/>
      <c r="X185" s="7"/>
      <c r="AX185" s="101"/>
      <c r="AY185" s="101"/>
      <c r="AZ185" s="102">
        <f t="shared" si="15"/>
        <v>0</v>
      </c>
      <c r="BA185" s="101">
        <f t="shared" si="16"/>
        <v>0</v>
      </c>
      <c r="BB185" s="103">
        <f t="shared" si="17"/>
        <v>0</v>
      </c>
      <c r="BC185" s="1">
        <f t="shared" si="18"/>
        <v>0</v>
      </c>
      <c r="BD185" s="1">
        <f t="shared" si="19"/>
        <v>0</v>
      </c>
      <c r="BE185" s="1">
        <f t="shared" si="20"/>
        <v>0</v>
      </c>
    </row>
    <row r="186" spans="2:57" ht="14.4" thickBot="1" x14ac:dyDescent="0.3">
      <c r="B186" s="4"/>
      <c r="C186" s="131"/>
      <c r="D186" s="132"/>
      <c r="E186" s="235"/>
      <c r="F186" s="250"/>
      <c r="G186" s="250"/>
      <c r="H186" s="236"/>
      <c r="I186" s="130"/>
      <c r="J186" s="235"/>
      <c r="K186" s="236"/>
      <c r="L186" s="130"/>
      <c r="M186" s="235"/>
      <c r="N186" s="236"/>
      <c r="O186" s="129"/>
      <c r="P186" s="246">
        <v>0</v>
      </c>
      <c r="Q186" s="247"/>
      <c r="R186" s="129"/>
      <c r="S186" s="243"/>
      <c r="T186" s="244"/>
      <c r="U186" s="244"/>
      <c r="V186" s="244"/>
      <c r="W186" s="245"/>
      <c r="X186" s="7"/>
      <c r="AX186" s="101"/>
      <c r="AY186" s="101"/>
      <c r="AZ186" s="102">
        <f t="shared" si="15"/>
        <v>0</v>
      </c>
      <c r="BA186" s="101">
        <f t="shared" si="16"/>
        <v>0</v>
      </c>
      <c r="BB186" s="103">
        <f t="shared" si="17"/>
        <v>0</v>
      </c>
      <c r="BC186" s="1">
        <f t="shared" si="18"/>
        <v>0</v>
      </c>
      <c r="BD186" s="1">
        <f t="shared" si="19"/>
        <v>0</v>
      </c>
      <c r="BE186" s="1">
        <f t="shared" si="20"/>
        <v>0</v>
      </c>
    </row>
    <row r="187" spans="2:57" ht="14.4" thickBot="1" x14ac:dyDescent="0.3">
      <c r="B187" s="4"/>
      <c r="C187" s="131"/>
      <c r="D187" s="132"/>
      <c r="E187" s="235"/>
      <c r="F187" s="250"/>
      <c r="G187" s="250"/>
      <c r="H187" s="236"/>
      <c r="I187" s="130"/>
      <c r="J187" s="235"/>
      <c r="K187" s="236"/>
      <c r="L187" s="130"/>
      <c r="M187" s="235"/>
      <c r="N187" s="236"/>
      <c r="O187" s="129"/>
      <c r="P187" s="246">
        <v>0</v>
      </c>
      <c r="Q187" s="247"/>
      <c r="R187" s="129"/>
      <c r="S187" s="243"/>
      <c r="T187" s="244"/>
      <c r="U187" s="244"/>
      <c r="V187" s="244"/>
      <c r="W187" s="245"/>
      <c r="X187" s="7"/>
      <c r="AX187" s="101"/>
      <c r="AY187" s="101"/>
      <c r="AZ187" s="102">
        <f t="shared" si="15"/>
        <v>0</v>
      </c>
      <c r="BA187" s="101">
        <f t="shared" si="16"/>
        <v>0</v>
      </c>
      <c r="BB187" s="103">
        <f t="shared" si="17"/>
        <v>0</v>
      </c>
      <c r="BC187" s="1">
        <f t="shared" si="18"/>
        <v>0</v>
      </c>
      <c r="BD187" s="1">
        <f t="shared" si="19"/>
        <v>0</v>
      </c>
      <c r="BE187" s="1">
        <f t="shared" si="20"/>
        <v>0</v>
      </c>
    </row>
    <row r="188" spans="2:57" ht="14.4" thickBot="1" x14ac:dyDescent="0.3">
      <c r="B188" s="4"/>
      <c r="C188" s="131"/>
      <c r="D188" s="132"/>
      <c r="E188" s="235"/>
      <c r="F188" s="250"/>
      <c r="G188" s="250"/>
      <c r="H188" s="236"/>
      <c r="I188" s="130"/>
      <c r="J188" s="235"/>
      <c r="K188" s="236"/>
      <c r="L188" s="130"/>
      <c r="M188" s="235"/>
      <c r="N188" s="236"/>
      <c r="O188" s="129"/>
      <c r="P188" s="246">
        <v>0</v>
      </c>
      <c r="Q188" s="247"/>
      <c r="R188" s="129"/>
      <c r="S188" s="243"/>
      <c r="T188" s="244"/>
      <c r="U188" s="244"/>
      <c r="V188" s="244"/>
      <c r="W188" s="245"/>
      <c r="X188" s="7"/>
      <c r="AX188" s="101"/>
      <c r="AY188" s="101"/>
      <c r="AZ188" s="102">
        <f t="shared" si="15"/>
        <v>0</v>
      </c>
      <c r="BA188" s="101">
        <f t="shared" si="16"/>
        <v>0</v>
      </c>
      <c r="BB188" s="103">
        <f t="shared" si="17"/>
        <v>0</v>
      </c>
      <c r="BC188" s="1">
        <f t="shared" si="18"/>
        <v>0</v>
      </c>
      <c r="BD188" s="1">
        <f t="shared" si="19"/>
        <v>0</v>
      </c>
      <c r="BE188" s="1">
        <f t="shared" si="20"/>
        <v>0</v>
      </c>
    </row>
    <row r="189" spans="2:57" ht="14.4" thickBot="1" x14ac:dyDescent="0.3">
      <c r="B189" s="4"/>
      <c r="C189" s="131"/>
      <c r="D189" s="132"/>
      <c r="E189" s="235"/>
      <c r="F189" s="250"/>
      <c r="G189" s="250"/>
      <c r="H189" s="236"/>
      <c r="I189" s="130"/>
      <c r="J189" s="235"/>
      <c r="K189" s="236"/>
      <c r="L189" s="130"/>
      <c r="M189" s="235"/>
      <c r="N189" s="236"/>
      <c r="O189" s="129"/>
      <c r="P189" s="246">
        <v>0</v>
      </c>
      <c r="Q189" s="247"/>
      <c r="R189" s="129"/>
      <c r="S189" s="243"/>
      <c r="T189" s="244"/>
      <c r="U189" s="244"/>
      <c r="V189" s="244"/>
      <c r="W189" s="245"/>
      <c r="X189" s="7"/>
      <c r="AX189" s="101"/>
      <c r="AY189" s="101"/>
      <c r="AZ189" s="102">
        <f t="shared" si="15"/>
        <v>0</v>
      </c>
      <c r="BA189" s="101">
        <f t="shared" si="16"/>
        <v>0</v>
      </c>
      <c r="BB189" s="103">
        <f t="shared" si="17"/>
        <v>0</v>
      </c>
      <c r="BC189" s="1">
        <f t="shared" si="18"/>
        <v>0</v>
      </c>
      <c r="BD189" s="1">
        <f t="shared" si="19"/>
        <v>0</v>
      </c>
      <c r="BE189" s="1">
        <f t="shared" si="20"/>
        <v>0</v>
      </c>
    </row>
    <row r="190" spans="2:57" ht="14.4" thickBot="1" x14ac:dyDescent="0.3">
      <c r="B190" s="4"/>
      <c r="C190" s="131"/>
      <c r="D190" s="132"/>
      <c r="E190" s="235"/>
      <c r="F190" s="250"/>
      <c r="G190" s="250"/>
      <c r="H190" s="236"/>
      <c r="I190" s="130"/>
      <c r="J190" s="235"/>
      <c r="K190" s="236"/>
      <c r="L190" s="130"/>
      <c r="M190" s="235"/>
      <c r="N190" s="236"/>
      <c r="O190" s="129"/>
      <c r="P190" s="246">
        <v>0</v>
      </c>
      <c r="Q190" s="247"/>
      <c r="R190" s="129"/>
      <c r="S190" s="243"/>
      <c r="T190" s="244"/>
      <c r="U190" s="244"/>
      <c r="V190" s="244"/>
      <c r="W190" s="245"/>
      <c r="X190" s="7"/>
      <c r="AX190" s="101"/>
      <c r="AY190" s="101"/>
      <c r="AZ190" s="102">
        <f t="shared" si="15"/>
        <v>0</v>
      </c>
      <c r="BA190" s="101">
        <f t="shared" si="16"/>
        <v>0</v>
      </c>
      <c r="BB190" s="103">
        <f t="shared" si="17"/>
        <v>0</v>
      </c>
      <c r="BC190" s="1">
        <f t="shared" si="18"/>
        <v>0</v>
      </c>
      <c r="BD190" s="1">
        <f t="shared" si="19"/>
        <v>0</v>
      </c>
      <c r="BE190" s="1">
        <f t="shared" si="20"/>
        <v>0</v>
      </c>
    </row>
    <row r="191" spans="2:57" ht="14.4" thickBot="1" x14ac:dyDescent="0.3">
      <c r="B191" s="4"/>
      <c r="C191" s="131"/>
      <c r="D191" s="132"/>
      <c r="E191" s="235"/>
      <c r="F191" s="250"/>
      <c r="G191" s="250"/>
      <c r="H191" s="236"/>
      <c r="I191" s="130"/>
      <c r="J191" s="235"/>
      <c r="K191" s="236"/>
      <c r="L191" s="130"/>
      <c r="M191" s="235"/>
      <c r="N191" s="236"/>
      <c r="O191" s="129"/>
      <c r="P191" s="246">
        <v>0</v>
      </c>
      <c r="Q191" s="247"/>
      <c r="R191" s="129"/>
      <c r="S191" s="243"/>
      <c r="T191" s="244"/>
      <c r="U191" s="244"/>
      <c r="V191" s="244"/>
      <c r="W191" s="245"/>
      <c r="X191" s="7"/>
      <c r="AX191" s="101"/>
      <c r="AY191" s="101"/>
      <c r="AZ191" s="102">
        <f t="shared" si="15"/>
        <v>0</v>
      </c>
      <c r="BA191" s="101">
        <f t="shared" si="16"/>
        <v>0</v>
      </c>
      <c r="BB191" s="103">
        <f t="shared" si="17"/>
        <v>0</v>
      </c>
      <c r="BC191" s="1">
        <f t="shared" si="18"/>
        <v>0</v>
      </c>
      <c r="BD191" s="1">
        <f t="shared" si="19"/>
        <v>0</v>
      </c>
      <c r="BE191" s="1">
        <f t="shared" si="20"/>
        <v>0</v>
      </c>
    </row>
    <row r="192" spans="2:57" ht="14.4" thickBot="1" x14ac:dyDescent="0.3">
      <c r="B192" s="4"/>
      <c r="C192" s="131"/>
      <c r="D192" s="132"/>
      <c r="E192" s="235"/>
      <c r="F192" s="250"/>
      <c r="G192" s="250"/>
      <c r="H192" s="236"/>
      <c r="I192" s="130"/>
      <c r="J192" s="235"/>
      <c r="K192" s="236"/>
      <c r="L192" s="130"/>
      <c r="M192" s="235"/>
      <c r="N192" s="236"/>
      <c r="O192" s="129"/>
      <c r="P192" s="246">
        <v>0</v>
      </c>
      <c r="Q192" s="247"/>
      <c r="R192" s="129"/>
      <c r="S192" s="243"/>
      <c r="T192" s="244"/>
      <c r="U192" s="244"/>
      <c r="V192" s="244"/>
      <c r="W192" s="245"/>
      <c r="X192" s="7"/>
      <c r="AX192" s="101"/>
      <c r="AY192" s="101"/>
      <c r="AZ192" s="102">
        <f t="shared" si="15"/>
        <v>0</v>
      </c>
      <c r="BA192" s="101">
        <f t="shared" si="16"/>
        <v>0</v>
      </c>
      <c r="BB192" s="103">
        <f t="shared" si="17"/>
        <v>0</v>
      </c>
      <c r="BC192" s="1">
        <f t="shared" si="18"/>
        <v>0</v>
      </c>
      <c r="BD192" s="1">
        <f t="shared" si="19"/>
        <v>0</v>
      </c>
      <c r="BE192" s="1">
        <f t="shared" si="20"/>
        <v>0</v>
      </c>
    </row>
    <row r="193" spans="2:57" ht="14.4" thickBot="1" x14ac:dyDescent="0.3">
      <c r="B193" s="4"/>
      <c r="C193" s="131"/>
      <c r="D193" s="132"/>
      <c r="E193" s="235"/>
      <c r="F193" s="250"/>
      <c r="G193" s="250"/>
      <c r="H193" s="236"/>
      <c r="I193" s="130"/>
      <c r="J193" s="235"/>
      <c r="K193" s="236"/>
      <c r="L193" s="130"/>
      <c r="M193" s="235"/>
      <c r="N193" s="236"/>
      <c r="O193" s="129"/>
      <c r="P193" s="246">
        <v>0</v>
      </c>
      <c r="Q193" s="247"/>
      <c r="R193" s="129"/>
      <c r="S193" s="243"/>
      <c r="T193" s="244"/>
      <c r="U193" s="244"/>
      <c r="V193" s="244"/>
      <c r="W193" s="245"/>
      <c r="X193" s="7"/>
      <c r="AX193" s="101"/>
      <c r="AY193" s="101"/>
      <c r="AZ193" s="102">
        <f t="shared" si="15"/>
        <v>0</v>
      </c>
      <c r="BA193" s="101">
        <f t="shared" si="16"/>
        <v>0</v>
      </c>
      <c r="BB193" s="103">
        <f t="shared" si="17"/>
        <v>0</v>
      </c>
      <c r="BC193" s="1">
        <f t="shared" si="18"/>
        <v>0</v>
      </c>
      <c r="BD193" s="1">
        <f t="shared" si="19"/>
        <v>0</v>
      </c>
      <c r="BE193" s="1">
        <f t="shared" si="20"/>
        <v>0</v>
      </c>
    </row>
    <row r="194" spans="2:57" ht="14.4" thickBot="1" x14ac:dyDescent="0.3">
      <c r="B194" s="4"/>
      <c r="C194" s="131"/>
      <c r="D194" s="132"/>
      <c r="E194" s="235"/>
      <c r="F194" s="250"/>
      <c r="G194" s="250"/>
      <c r="H194" s="236"/>
      <c r="I194" s="130"/>
      <c r="J194" s="235"/>
      <c r="K194" s="236"/>
      <c r="L194" s="130"/>
      <c r="M194" s="235"/>
      <c r="N194" s="236"/>
      <c r="O194" s="129"/>
      <c r="P194" s="246">
        <v>0</v>
      </c>
      <c r="Q194" s="247"/>
      <c r="R194" s="129"/>
      <c r="S194" s="243"/>
      <c r="T194" s="244"/>
      <c r="U194" s="244"/>
      <c r="V194" s="244"/>
      <c r="W194" s="245"/>
      <c r="X194" s="7"/>
      <c r="AX194" s="101"/>
      <c r="AY194" s="101"/>
      <c r="AZ194" s="102">
        <f t="shared" si="15"/>
        <v>0</v>
      </c>
      <c r="BA194" s="101">
        <f t="shared" si="16"/>
        <v>0</v>
      </c>
      <c r="BB194" s="103">
        <f t="shared" si="17"/>
        <v>0</v>
      </c>
      <c r="BC194" s="1">
        <f t="shared" si="18"/>
        <v>0</v>
      </c>
      <c r="BD194" s="1">
        <f t="shared" si="19"/>
        <v>0</v>
      </c>
      <c r="BE194" s="1">
        <f t="shared" si="20"/>
        <v>0</v>
      </c>
    </row>
    <row r="195" spans="2:57" ht="14.4" thickBot="1" x14ac:dyDescent="0.3">
      <c r="B195" s="4"/>
      <c r="C195" s="131"/>
      <c r="D195" s="132"/>
      <c r="E195" s="235"/>
      <c r="F195" s="250"/>
      <c r="G195" s="250"/>
      <c r="H195" s="236"/>
      <c r="I195" s="130"/>
      <c r="J195" s="235"/>
      <c r="K195" s="236"/>
      <c r="L195" s="130"/>
      <c r="M195" s="235"/>
      <c r="N195" s="236"/>
      <c r="O195" s="129"/>
      <c r="P195" s="246">
        <v>0</v>
      </c>
      <c r="Q195" s="247"/>
      <c r="R195" s="129"/>
      <c r="S195" s="243"/>
      <c r="T195" s="244"/>
      <c r="U195" s="244"/>
      <c r="V195" s="244"/>
      <c r="W195" s="245"/>
      <c r="X195" s="7"/>
      <c r="AX195" s="101"/>
      <c r="AY195" s="101"/>
      <c r="AZ195" s="102">
        <f t="shared" si="15"/>
        <v>0</v>
      </c>
      <c r="BA195" s="101">
        <f t="shared" si="16"/>
        <v>0</v>
      </c>
      <c r="BB195" s="103">
        <f t="shared" si="17"/>
        <v>0</v>
      </c>
      <c r="BC195" s="1">
        <f t="shared" si="18"/>
        <v>0</v>
      </c>
      <c r="BD195" s="1">
        <f t="shared" si="19"/>
        <v>0</v>
      </c>
      <c r="BE195" s="1">
        <f t="shared" si="20"/>
        <v>0</v>
      </c>
    </row>
    <row r="196" spans="2:57" ht="14.4" thickBot="1" x14ac:dyDescent="0.3">
      <c r="B196" s="4"/>
      <c r="C196" s="131"/>
      <c r="D196" s="132"/>
      <c r="E196" s="235"/>
      <c r="F196" s="250"/>
      <c r="G196" s="250"/>
      <c r="H196" s="236"/>
      <c r="I196" s="130"/>
      <c r="J196" s="235"/>
      <c r="K196" s="236"/>
      <c r="L196" s="130"/>
      <c r="M196" s="235"/>
      <c r="N196" s="236"/>
      <c r="O196" s="129"/>
      <c r="P196" s="246">
        <v>0</v>
      </c>
      <c r="Q196" s="247"/>
      <c r="R196" s="129"/>
      <c r="S196" s="243"/>
      <c r="T196" s="244"/>
      <c r="U196" s="244"/>
      <c r="V196" s="244"/>
      <c r="W196" s="245"/>
      <c r="X196" s="7"/>
      <c r="AX196" s="101"/>
      <c r="AY196" s="101"/>
      <c r="AZ196" s="102">
        <f t="shared" si="15"/>
        <v>0</v>
      </c>
      <c r="BA196" s="101">
        <f t="shared" si="16"/>
        <v>0</v>
      </c>
      <c r="BB196" s="103">
        <f t="shared" si="17"/>
        <v>0</v>
      </c>
      <c r="BC196" s="1">
        <f t="shared" si="18"/>
        <v>0</v>
      </c>
      <c r="BD196" s="1">
        <f t="shared" si="19"/>
        <v>0</v>
      </c>
      <c r="BE196" s="1">
        <f t="shared" si="20"/>
        <v>0</v>
      </c>
    </row>
    <row r="197" spans="2:57" ht="14.4" thickBot="1" x14ac:dyDescent="0.3">
      <c r="B197" s="4"/>
      <c r="C197" s="131"/>
      <c r="D197" s="132"/>
      <c r="E197" s="235"/>
      <c r="F197" s="250"/>
      <c r="G197" s="250"/>
      <c r="H197" s="236"/>
      <c r="I197" s="130"/>
      <c r="J197" s="235"/>
      <c r="K197" s="236"/>
      <c r="L197" s="130"/>
      <c r="M197" s="235"/>
      <c r="N197" s="236"/>
      <c r="O197" s="129"/>
      <c r="P197" s="246">
        <v>0</v>
      </c>
      <c r="Q197" s="247"/>
      <c r="R197" s="129"/>
      <c r="S197" s="243"/>
      <c r="T197" s="244"/>
      <c r="U197" s="244"/>
      <c r="V197" s="244"/>
      <c r="W197" s="245"/>
      <c r="X197" s="7"/>
      <c r="AX197" s="101"/>
      <c r="AY197" s="101"/>
      <c r="AZ197" s="102">
        <f t="shared" si="15"/>
        <v>0</v>
      </c>
      <c r="BA197" s="101">
        <f t="shared" si="16"/>
        <v>0</v>
      </c>
      <c r="BB197" s="103">
        <f t="shared" si="17"/>
        <v>0</v>
      </c>
      <c r="BC197" s="1">
        <f t="shared" si="18"/>
        <v>0</v>
      </c>
      <c r="BD197" s="1">
        <f t="shared" si="19"/>
        <v>0</v>
      </c>
      <c r="BE197" s="1">
        <f t="shared" si="20"/>
        <v>0</v>
      </c>
    </row>
    <row r="198" spans="2:57" ht="14.4" thickBot="1" x14ac:dyDescent="0.3">
      <c r="B198" s="4"/>
      <c r="C198" s="131"/>
      <c r="D198" s="132"/>
      <c r="E198" s="235"/>
      <c r="F198" s="250"/>
      <c r="G198" s="250"/>
      <c r="H198" s="236"/>
      <c r="I198" s="130"/>
      <c r="J198" s="235"/>
      <c r="K198" s="236"/>
      <c r="L198" s="130"/>
      <c r="M198" s="235"/>
      <c r="N198" s="236"/>
      <c r="O198" s="129"/>
      <c r="P198" s="246">
        <v>0</v>
      </c>
      <c r="Q198" s="247"/>
      <c r="R198" s="129"/>
      <c r="S198" s="243"/>
      <c r="T198" s="244"/>
      <c r="U198" s="244"/>
      <c r="V198" s="244"/>
      <c r="W198" s="245"/>
      <c r="X198" s="7"/>
      <c r="AX198" s="101"/>
      <c r="AY198" s="101"/>
      <c r="AZ198" s="102">
        <f t="shared" si="15"/>
        <v>0</v>
      </c>
      <c r="BA198" s="101">
        <f t="shared" si="16"/>
        <v>0</v>
      </c>
      <c r="BB198" s="103">
        <f t="shared" si="17"/>
        <v>0</v>
      </c>
      <c r="BC198" s="1">
        <f t="shared" si="18"/>
        <v>0</v>
      </c>
      <c r="BD198" s="1">
        <f t="shared" si="19"/>
        <v>0</v>
      </c>
      <c r="BE198" s="1">
        <f t="shared" si="20"/>
        <v>0</v>
      </c>
    </row>
    <row r="199" spans="2:57" ht="14.4" thickBot="1" x14ac:dyDescent="0.3">
      <c r="B199" s="4"/>
      <c r="C199" s="131"/>
      <c r="D199" s="132"/>
      <c r="E199" s="235"/>
      <c r="F199" s="250"/>
      <c r="G199" s="250"/>
      <c r="H199" s="236"/>
      <c r="I199" s="130"/>
      <c r="J199" s="235"/>
      <c r="K199" s="236"/>
      <c r="L199" s="130"/>
      <c r="M199" s="235"/>
      <c r="N199" s="236"/>
      <c r="O199" s="129"/>
      <c r="P199" s="246">
        <v>0</v>
      </c>
      <c r="Q199" s="247"/>
      <c r="R199" s="129"/>
      <c r="S199" s="243"/>
      <c r="T199" s="244"/>
      <c r="U199" s="244"/>
      <c r="V199" s="244"/>
      <c r="W199" s="245"/>
      <c r="X199" s="7"/>
      <c r="AX199" s="101"/>
      <c r="AY199" s="101"/>
      <c r="AZ199" s="102">
        <f t="shared" si="15"/>
        <v>0</v>
      </c>
      <c r="BA199" s="101">
        <f t="shared" si="16"/>
        <v>0</v>
      </c>
      <c r="BB199" s="103">
        <f t="shared" si="17"/>
        <v>0</v>
      </c>
      <c r="BC199" s="1">
        <f t="shared" si="18"/>
        <v>0</v>
      </c>
      <c r="BD199" s="1">
        <f t="shared" si="19"/>
        <v>0</v>
      </c>
      <c r="BE199" s="1">
        <f t="shared" si="20"/>
        <v>0</v>
      </c>
    </row>
    <row r="200" spans="2:57" ht="14.4" thickBot="1" x14ac:dyDescent="0.3">
      <c r="B200" s="4"/>
      <c r="C200" s="131"/>
      <c r="D200" s="132"/>
      <c r="E200" s="235"/>
      <c r="F200" s="250"/>
      <c r="G200" s="250"/>
      <c r="H200" s="236"/>
      <c r="I200" s="130"/>
      <c r="J200" s="235"/>
      <c r="K200" s="236"/>
      <c r="L200" s="130"/>
      <c r="M200" s="235"/>
      <c r="N200" s="236"/>
      <c r="O200" s="129"/>
      <c r="P200" s="246">
        <v>0</v>
      </c>
      <c r="Q200" s="247"/>
      <c r="R200" s="129"/>
      <c r="S200" s="243"/>
      <c r="T200" s="244"/>
      <c r="U200" s="244"/>
      <c r="V200" s="244"/>
      <c r="W200" s="245"/>
      <c r="X200" s="7"/>
      <c r="AX200" s="101"/>
      <c r="AY200" s="101"/>
      <c r="AZ200" s="102">
        <f t="shared" ref="AZ200:AZ263" si="21">+C200</f>
        <v>0</v>
      </c>
      <c r="BA200" s="101">
        <f t="shared" ref="BA200:BA263" si="22">+J200</f>
        <v>0</v>
      </c>
      <c r="BB200" s="103">
        <f t="shared" ref="BB200:BB263" si="23">+P200</f>
        <v>0</v>
      </c>
      <c r="BC200" s="1">
        <f t="shared" ref="BC200:BC263" si="24">SUMIFS($BB$71:$BB$371,$AZ$71:$AZ$371,$AX200,$BA$71:$BA$371,"Despesas")</f>
        <v>0</v>
      </c>
      <c r="BD200" s="1">
        <f t="shared" ref="BD200:BD263" si="25">SUMIFS($BB$71:$BB$371,$AZ$71:$AZ$371,$AX200,$BA$71:$BA$371,"Dívidas")</f>
        <v>0</v>
      </c>
      <c r="BE200" s="1">
        <f t="shared" ref="BE200:BE263" si="26">SUMIFS($BB$71:$BB$371,$AZ$71:$AZ$371,$AX200,$BA$71:$BA$371,"Investimentos")</f>
        <v>0</v>
      </c>
    </row>
    <row r="201" spans="2:57" ht="14.4" thickBot="1" x14ac:dyDescent="0.3">
      <c r="B201" s="4"/>
      <c r="C201" s="131"/>
      <c r="D201" s="132"/>
      <c r="E201" s="235"/>
      <c r="F201" s="250"/>
      <c r="G201" s="250"/>
      <c r="H201" s="236"/>
      <c r="I201" s="130"/>
      <c r="J201" s="235"/>
      <c r="K201" s="236"/>
      <c r="L201" s="130"/>
      <c r="M201" s="235"/>
      <c r="N201" s="236"/>
      <c r="O201" s="129"/>
      <c r="P201" s="246">
        <v>0</v>
      </c>
      <c r="Q201" s="247"/>
      <c r="R201" s="129"/>
      <c r="S201" s="243"/>
      <c r="T201" s="244"/>
      <c r="U201" s="244"/>
      <c r="V201" s="244"/>
      <c r="W201" s="245"/>
      <c r="X201" s="7"/>
      <c r="AX201" s="101"/>
      <c r="AY201" s="101"/>
      <c r="AZ201" s="102">
        <f t="shared" si="21"/>
        <v>0</v>
      </c>
      <c r="BA201" s="101">
        <f t="shared" si="22"/>
        <v>0</v>
      </c>
      <c r="BB201" s="103">
        <f t="shared" si="23"/>
        <v>0</v>
      </c>
      <c r="BC201" s="1">
        <f t="shared" si="24"/>
        <v>0</v>
      </c>
      <c r="BD201" s="1">
        <f t="shared" si="25"/>
        <v>0</v>
      </c>
      <c r="BE201" s="1">
        <f t="shared" si="26"/>
        <v>0</v>
      </c>
    </row>
    <row r="202" spans="2:57" ht="14.4" thickBot="1" x14ac:dyDescent="0.3">
      <c r="B202" s="4"/>
      <c r="C202" s="131"/>
      <c r="D202" s="132"/>
      <c r="E202" s="235"/>
      <c r="F202" s="250"/>
      <c r="G202" s="250"/>
      <c r="H202" s="236"/>
      <c r="I202" s="130"/>
      <c r="J202" s="235"/>
      <c r="K202" s="236"/>
      <c r="L202" s="130"/>
      <c r="M202" s="235"/>
      <c r="N202" s="236"/>
      <c r="O202" s="129"/>
      <c r="P202" s="246">
        <v>0</v>
      </c>
      <c r="Q202" s="247"/>
      <c r="R202" s="129"/>
      <c r="S202" s="243"/>
      <c r="T202" s="244"/>
      <c r="U202" s="244"/>
      <c r="V202" s="244"/>
      <c r="W202" s="245"/>
      <c r="X202" s="7"/>
      <c r="AX202" s="101"/>
      <c r="AY202" s="101"/>
      <c r="AZ202" s="102">
        <f t="shared" si="21"/>
        <v>0</v>
      </c>
      <c r="BA202" s="101">
        <f t="shared" si="22"/>
        <v>0</v>
      </c>
      <c r="BB202" s="103">
        <f t="shared" si="23"/>
        <v>0</v>
      </c>
      <c r="BC202" s="1">
        <f t="shared" si="24"/>
        <v>0</v>
      </c>
      <c r="BD202" s="1">
        <f t="shared" si="25"/>
        <v>0</v>
      </c>
      <c r="BE202" s="1">
        <f t="shared" si="26"/>
        <v>0</v>
      </c>
    </row>
    <row r="203" spans="2:57" ht="14.4" thickBot="1" x14ac:dyDescent="0.3">
      <c r="B203" s="4"/>
      <c r="C203" s="131"/>
      <c r="D203" s="132"/>
      <c r="E203" s="235"/>
      <c r="F203" s="250"/>
      <c r="G203" s="250"/>
      <c r="H203" s="236"/>
      <c r="I203" s="130"/>
      <c r="J203" s="235"/>
      <c r="K203" s="236"/>
      <c r="L203" s="130"/>
      <c r="M203" s="235"/>
      <c r="N203" s="236"/>
      <c r="O203" s="129"/>
      <c r="P203" s="246">
        <v>0</v>
      </c>
      <c r="Q203" s="247"/>
      <c r="R203" s="129"/>
      <c r="S203" s="243"/>
      <c r="T203" s="244"/>
      <c r="U203" s="244"/>
      <c r="V203" s="244"/>
      <c r="W203" s="245"/>
      <c r="X203" s="7"/>
      <c r="AX203" s="101"/>
      <c r="AY203" s="101"/>
      <c r="AZ203" s="102">
        <f t="shared" si="21"/>
        <v>0</v>
      </c>
      <c r="BA203" s="101">
        <f t="shared" si="22"/>
        <v>0</v>
      </c>
      <c r="BB203" s="103">
        <f t="shared" si="23"/>
        <v>0</v>
      </c>
      <c r="BC203" s="1">
        <f t="shared" si="24"/>
        <v>0</v>
      </c>
      <c r="BD203" s="1">
        <f t="shared" si="25"/>
        <v>0</v>
      </c>
      <c r="BE203" s="1">
        <f t="shared" si="26"/>
        <v>0</v>
      </c>
    </row>
    <row r="204" spans="2:57" ht="14.4" thickBot="1" x14ac:dyDescent="0.3">
      <c r="B204" s="4"/>
      <c r="C204" s="131"/>
      <c r="D204" s="132"/>
      <c r="E204" s="235"/>
      <c r="F204" s="250"/>
      <c r="G204" s="250"/>
      <c r="H204" s="236"/>
      <c r="I204" s="130"/>
      <c r="J204" s="235"/>
      <c r="K204" s="236"/>
      <c r="L204" s="130"/>
      <c r="M204" s="235"/>
      <c r="N204" s="236"/>
      <c r="O204" s="129"/>
      <c r="P204" s="246">
        <v>0</v>
      </c>
      <c r="Q204" s="247"/>
      <c r="R204" s="129"/>
      <c r="S204" s="243"/>
      <c r="T204" s="244"/>
      <c r="U204" s="244"/>
      <c r="V204" s="244"/>
      <c r="W204" s="245"/>
      <c r="X204" s="7"/>
      <c r="AX204" s="101"/>
      <c r="AY204" s="101"/>
      <c r="AZ204" s="102">
        <f t="shared" si="21"/>
        <v>0</v>
      </c>
      <c r="BA204" s="101">
        <f t="shared" si="22"/>
        <v>0</v>
      </c>
      <c r="BB204" s="103">
        <f t="shared" si="23"/>
        <v>0</v>
      </c>
      <c r="BC204" s="1">
        <f t="shared" si="24"/>
        <v>0</v>
      </c>
      <c r="BD204" s="1">
        <f t="shared" si="25"/>
        <v>0</v>
      </c>
      <c r="BE204" s="1">
        <f t="shared" si="26"/>
        <v>0</v>
      </c>
    </row>
    <row r="205" spans="2:57" ht="14.4" thickBot="1" x14ac:dyDescent="0.3">
      <c r="B205" s="4"/>
      <c r="C205" s="131"/>
      <c r="D205" s="132"/>
      <c r="E205" s="235"/>
      <c r="F205" s="250"/>
      <c r="G205" s="250"/>
      <c r="H205" s="236"/>
      <c r="I205" s="130"/>
      <c r="J205" s="235"/>
      <c r="K205" s="236"/>
      <c r="L205" s="130"/>
      <c r="M205" s="235"/>
      <c r="N205" s="236"/>
      <c r="O205" s="129"/>
      <c r="P205" s="246">
        <v>0</v>
      </c>
      <c r="Q205" s="247"/>
      <c r="R205" s="129"/>
      <c r="S205" s="243"/>
      <c r="T205" s="244"/>
      <c r="U205" s="244"/>
      <c r="V205" s="244"/>
      <c r="W205" s="245"/>
      <c r="X205" s="7"/>
      <c r="AX205" s="101"/>
      <c r="AY205" s="101"/>
      <c r="AZ205" s="102">
        <f t="shared" si="21"/>
        <v>0</v>
      </c>
      <c r="BA205" s="101">
        <f t="shared" si="22"/>
        <v>0</v>
      </c>
      <c r="BB205" s="103">
        <f t="shared" si="23"/>
        <v>0</v>
      </c>
      <c r="BC205" s="1">
        <f t="shared" si="24"/>
        <v>0</v>
      </c>
      <c r="BD205" s="1">
        <f t="shared" si="25"/>
        <v>0</v>
      </c>
      <c r="BE205" s="1">
        <f t="shared" si="26"/>
        <v>0</v>
      </c>
    </row>
    <row r="206" spans="2:57" ht="14.4" thickBot="1" x14ac:dyDescent="0.3">
      <c r="B206" s="4"/>
      <c r="C206" s="131"/>
      <c r="D206" s="132"/>
      <c r="E206" s="235"/>
      <c r="F206" s="250"/>
      <c r="G206" s="250"/>
      <c r="H206" s="236"/>
      <c r="I206" s="130"/>
      <c r="J206" s="235"/>
      <c r="K206" s="236"/>
      <c r="L206" s="130"/>
      <c r="M206" s="235"/>
      <c r="N206" s="236"/>
      <c r="O206" s="129"/>
      <c r="P206" s="246">
        <v>0</v>
      </c>
      <c r="Q206" s="247"/>
      <c r="R206" s="129"/>
      <c r="S206" s="243"/>
      <c r="T206" s="244"/>
      <c r="U206" s="244"/>
      <c r="V206" s="244"/>
      <c r="W206" s="245"/>
      <c r="X206" s="7"/>
      <c r="AX206" s="101"/>
      <c r="AY206" s="101"/>
      <c r="AZ206" s="102">
        <f t="shared" si="21"/>
        <v>0</v>
      </c>
      <c r="BA206" s="101">
        <f t="shared" si="22"/>
        <v>0</v>
      </c>
      <c r="BB206" s="103">
        <f t="shared" si="23"/>
        <v>0</v>
      </c>
      <c r="BC206" s="1">
        <f t="shared" si="24"/>
        <v>0</v>
      </c>
      <c r="BD206" s="1">
        <f t="shared" si="25"/>
        <v>0</v>
      </c>
      <c r="BE206" s="1">
        <f t="shared" si="26"/>
        <v>0</v>
      </c>
    </row>
    <row r="207" spans="2:57" ht="14.4" thickBot="1" x14ac:dyDescent="0.3">
      <c r="B207" s="4"/>
      <c r="C207" s="131"/>
      <c r="D207" s="132"/>
      <c r="E207" s="235"/>
      <c r="F207" s="250"/>
      <c r="G207" s="250"/>
      <c r="H207" s="236"/>
      <c r="I207" s="130"/>
      <c r="J207" s="235"/>
      <c r="K207" s="236"/>
      <c r="L207" s="130"/>
      <c r="M207" s="235"/>
      <c r="N207" s="236"/>
      <c r="O207" s="129"/>
      <c r="P207" s="246">
        <v>0</v>
      </c>
      <c r="Q207" s="247"/>
      <c r="R207" s="129"/>
      <c r="S207" s="243"/>
      <c r="T207" s="244"/>
      <c r="U207" s="244"/>
      <c r="V207" s="244"/>
      <c r="W207" s="245"/>
      <c r="X207" s="7"/>
      <c r="AX207" s="101"/>
      <c r="AY207" s="101"/>
      <c r="AZ207" s="102">
        <f t="shared" si="21"/>
        <v>0</v>
      </c>
      <c r="BA207" s="101">
        <f t="shared" si="22"/>
        <v>0</v>
      </c>
      <c r="BB207" s="103">
        <f t="shared" si="23"/>
        <v>0</v>
      </c>
      <c r="BC207" s="1">
        <f t="shared" si="24"/>
        <v>0</v>
      </c>
      <c r="BD207" s="1">
        <f t="shared" si="25"/>
        <v>0</v>
      </c>
      <c r="BE207" s="1">
        <f t="shared" si="26"/>
        <v>0</v>
      </c>
    </row>
    <row r="208" spans="2:57" ht="14.4" thickBot="1" x14ac:dyDescent="0.3">
      <c r="B208" s="4"/>
      <c r="C208" s="131"/>
      <c r="D208" s="132"/>
      <c r="E208" s="235"/>
      <c r="F208" s="250"/>
      <c r="G208" s="250"/>
      <c r="H208" s="236"/>
      <c r="I208" s="130"/>
      <c r="J208" s="235"/>
      <c r="K208" s="236"/>
      <c r="L208" s="130"/>
      <c r="M208" s="235"/>
      <c r="N208" s="236"/>
      <c r="O208" s="129"/>
      <c r="P208" s="246">
        <v>0</v>
      </c>
      <c r="Q208" s="247"/>
      <c r="R208" s="129"/>
      <c r="S208" s="243"/>
      <c r="T208" s="244"/>
      <c r="U208" s="244"/>
      <c r="V208" s="244"/>
      <c r="W208" s="245"/>
      <c r="X208" s="7"/>
      <c r="AX208" s="101"/>
      <c r="AY208" s="101"/>
      <c r="AZ208" s="102">
        <f t="shared" si="21"/>
        <v>0</v>
      </c>
      <c r="BA208" s="101">
        <f t="shared" si="22"/>
        <v>0</v>
      </c>
      <c r="BB208" s="103">
        <f t="shared" si="23"/>
        <v>0</v>
      </c>
      <c r="BC208" s="1">
        <f t="shared" si="24"/>
        <v>0</v>
      </c>
      <c r="BD208" s="1">
        <f t="shared" si="25"/>
        <v>0</v>
      </c>
      <c r="BE208" s="1">
        <f t="shared" si="26"/>
        <v>0</v>
      </c>
    </row>
    <row r="209" spans="2:57" ht="14.4" thickBot="1" x14ac:dyDescent="0.3">
      <c r="B209" s="4"/>
      <c r="C209" s="131"/>
      <c r="D209" s="132"/>
      <c r="E209" s="235"/>
      <c r="F209" s="250"/>
      <c r="G209" s="250"/>
      <c r="H209" s="236"/>
      <c r="I209" s="130"/>
      <c r="J209" s="235"/>
      <c r="K209" s="236"/>
      <c r="L209" s="130"/>
      <c r="M209" s="235"/>
      <c r="N209" s="236"/>
      <c r="O209" s="129"/>
      <c r="P209" s="246">
        <v>0</v>
      </c>
      <c r="Q209" s="247"/>
      <c r="R209" s="129"/>
      <c r="S209" s="243"/>
      <c r="T209" s="244"/>
      <c r="U209" s="244"/>
      <c r="V209" s="244"/>
      <c r="W209" s="245"/>
      <c r="X209" s="7"/>
      <c r="AX209" s="101"/>
      <c r="AY209" s="101"/>
      <c r="AZ209" s="102">
        <f t="shared" si="21"/>
        <v>0</v>
      </c>
      <c r="BA209" s="101">
        <f t="shared" si="22"/>
        <v>0</v>
      </c>
      <c r="BB209" s="103">
        <f t="shared" si="23"/>
        <v>0</v>
      </c>
      <c r="BC209" s="1">
        <f t="shared" si="24"/>
        <v>0</v>
      </c>
      <c r="BD209" s="1">
        <f t="shared" si="25"/>
        <v>0</v>
      </c>
      <c r="BE209" s="1">
        <f t="shared" si="26"/>
        <v>0</v>
      </c>
    </row>
    <row r="210" spans="2:57" ht="14.4" thickBot="1" x14ac:dyDescent="0.3">
      <c r="B210" s="4"/>
      <c r="C210" s="131"/>
      <c r="D210" s="132"/>
      <c r="E210" s="235"/>
      <c r="F210" s="250"/>
      <c r="G210" s="250"/>
      <c r="H210" s="236"/>
      <c r="I210" s="130"/>
      <c r="J210" s="235"/>
      <c r="K210" s="236"/>
      <c r="L210" s="130"/>
      <c r="M210" s="235"/>
      <c r="N210" s="236"/>
      <c r="O210" s="129"/>
      <c r="P210" s="246">
        <v>0</v>
      </c>
      <c r="Q210" s="247"/>
      <c r="R210" s="129"/>
      <c r="S210" s="243"/>
      <c r="T210" s="244"/>
      <c r="U210" s="244"/>
      <c r="V210" s="244"/>
      <c r="W210" s="245"/>
      <c r="X210" s="7"/>
      <c r="AX210" s="101"/>
      <c r="AY210" s="101"/>
      <c r="AZ210" s="102">
        <f t="shared" si="21"/>
        <v>0</v>
      </c>
      <c r="BA210" s="101">
        <f t="shared" si="22"/>
        <v>0</v>
      </c>
      <c r="BB210" s="103">
        <f t="shared" si="23"/>
        <v>0</v>
      </c>
      <c r="BC210" s="1">
        <f t="shared" si="24"/>
        <v>0</v>
      </c>
      <c r="BD210" s="1">
        <f t="shared" si="25"/>
        <v>0</v>
      </c>
      <c r="BE210" s="1">
        <f t="shared" si="26"/>
        <v>0</v>
      </c>
    </row>
    <row r="211" spans="2:57" ht="14.4" thickBot="1" x14ac:dyDescent="0.3">
      <c r="B211" s="4"/>
      <c r="C211" s="131"/>
      <c r="D211" s="132"/>
      <c r="E211" s="235"/>
      <c r="F211" s="250"/>
      <c r="G211" s="250"/>
      <c r="H211" s="236"/>
      <c r="I211" s="130"/>
      <c r="J211" s="235"/>
      <c r="K211" s="236"/>
      <c r="L211" s="130"/>
      <c r="M211" s="235"/>
      <c r="N211" s="236"/>
      <c r="O211" s="129"/>
      <c r="P211" s="246">
        <v>0</v>
      </c>
      <c r="Q211" s="247"/>
      <c r="R211" s="129"/>
      <c r="S211" s="243"/>
      <c r="T211" s="244"/>
      <c r="U211" s="244"/>
      <c r="V211" s="244"/>
      <c r="W211" s="245"/>
      <c r="X211" s="7"/>
      <c r="AX211" s="101"/>
      <c r="AY211" s="101"/>
      <c r="AZ211" s="102">
        <f t="shared" si="21"/>
        <v>0</v>
      </c>
      <c r="BA211" s="101">
        <f t="shared" si="22"/>
        <v>0</v>
      </c>
      <c r="BB211" s="103">
        <f t="shared" si="23"/>
        <v>0</v>
      </c>
      <c r="BC211" s="1">
        <f t="shared" si="24"/>
        <v>0</v>
      </c>
      <c r="BD211" s="1">
        <f t="shared" si="25"/>
        <v>0</v>
      </c>
      <c r="BE211" s="1">
        <f t="shared" si="26"/>
        <v>0</v>
      </c>
    </row>
    <row r="212" spans="2:57" ht="14.4" thickBot="1" x14ac:dyDescent="0.3">
      <c r="B212" s="4"/>
      <c r="C212" s="131"/>
      <c r="D212" s="132"/>
      <c r="E212" s="235"/>
      <c r="F212" s="250"/>
      <c r="G212" s="250"/>
      <c r="H212" s="236"/>
      <c r="I212" s="130"/>
      <c r="J212" s="235"/>
      <c r="K212" s="236"/>
      <c r="L212" s="130"/>
      <c r="M212" s="235"/>
      <c r="N212" s="236"/>
      <c r="O212" s="129"/>
      <c r="P212" s="246">
        <v>0</v>
      </c>
      <c r="Q212" s="247"/>
      <c r="R212" s="129"/>
      <c r="S212" s="243"/>
      <c r="T212" s="244"/>
      <c r="U212" s="244"/>
      <c r="V212" s="244"/>
      <c r="W212" s="245"/>
      <c r="X212" s="7"/>
      <c r="AX212" s="101"/>
      <c r="AY212" s="101"/>
      <c r="AZ212" s="102">
        <f t="shared" si="21"/>
        <v>0</v>
      </c>
      <c r="BA212" s="101">
        <f t="shared" si="22"/>
        <v>0</v>
      </c>
      <c r="BB212" s="103">
        <f t="shared" si="23"/>
        <v>0</v>
      </c>
      <c r="BC212" s="1">
        <f t="shared" si="24"/>
        <v>0</v>
      </c>
      <c r="BD212" s="1">
        <f t="shared" si="25"/>
        <v>0</v>
      </c>
      <c r="BE212" s="1">
        <f t="shared" si="26"/>
        <v>0</v>
      </c>
    </row>
    <row r="213" spans="2:57" ht="14.4" thickBot="1" x14ac:dyDescent="0.3">
      <c r="B213" s="4"/>
      <c r="C213" s="131"/>
      <c r="D213" s="132"/>
      <c r="E213" s="235"/>
      <c r="F213" s="250"/>
      <c r="G213" s="250"/>
      <c r="H213" s="236"/>
      <c r="I213" s="130"/>
      <c r="J213" s="235"/>
      <c r="K213" s="236"/>
      <c r="L213" s="130"/>
      <c r="M213" s="235"/>
      <c r="N213" s="236"/>
      <c r="O213" s="129"/>
      <c r="P213" s="246">
        <v>0</v>
      </c>
      <c r="Q213" s="247"/>
      <c r="R213" s="129"/>
      <c r="S213" s="243"/>
      <c r="T213" s="244"/>
      <c r="U213" s="244"/>
      <c r="V213" s="244"/>
      <c r="W213" s="245"/>
      <c r="X213" s="7"/>
      <c r="AX213" s="101"/>
      <c r="AY213" s="101"/>
      <c r="AZ213" s="102">
        <f t="shared" si="21"/>
        <v>0</v>
      </c>
      <c r="BA213" s="101">
        <f t="shared" si="22"/>
        <v>0</v>
      </c>
      <c r="BB213" s="103">
        <f t="shared" si="23"/>
        <v>0</v>
      </c>
      <c r="BC213" s="1">
        <f t="shared" si="24"/>
        <v>0</v>
      </c>
      <c r="BD213" s="1">
        <f t="shared" si="25"/>
        <v>0</v>
      </c>
      <c r="BE213" s="1">
        <f t="shared" si="26"/>
        <v>0</v>
      </c>
    </row>
    <row r="214" spans="2:57" ht="14.4" thickBot="1" x14ac:dyDescent="0.3">
      <c r="B214" s="4"/>
      <c r="C214" s="131"/>
      <c r="D214" s="132"/>
      <c r="E214" s="235"/>
      <c r="F214" s="250"/>
      <c r="G214" s="250"/>
      <c r="H214" s="236"/>
      <c r="I214" s="130"/>
      <c r="J214" s="235"/>
      <c r="K214" s="236"/>
      <c r="L214" s="130"/>
      <c r="M214" s="235"/>
      <c r="N214" s="236"/>
      <c r="O214" s="129"/>
      <c r="P214" s="246">
        <v>0</v>
      </c>
      <c r="Q214" s="247"/>
      <c r="R214" s="129"/>
      <c r="S214" s="243"/>
      <c r="T214" s="244"/>
      <c r="U214" s="244"/>
      <c r="V214" s="244"/>
      <c r="W214" s="245"/>
      <c r="X214" s="7"/>
      <c r="AX214" s="101"/>
      <c r="AY214" s="101"/>
      <c r="AZ214" s="102">
        <f t="shared" si="21"/>
        <v>0</v>
      </c>
      <c r="BA214" s="101">
        <f t="shared" si="22"/>
        <v>0</v>
      </c>
      <c r="BB214" s="103">
        <f t="shared" si="23"/>
        <v>0</v>
      </c>
      <c r="BC214" s="1">
        <f t="shared" si="24"/>
        <v>0</v>
      </c>
      <c r="BD214" s="1">
        <f t="shared" si="25"/>
        <v>0</v>
      </c>
      <c r="BE214" s="1">
        <f t="shared" si="26"/>
        <v>0</v>
      </c>
    </row>
    <row r="215" spans="2:57" ht="14.4" thickBot="1" x14ac:dyDescent="0.3">
      <c r="B215" s="4"/>
      <c r="C215" s="131"/>
      <c r="D215" s="132"/>
      <c r="E215" s="235"/>
      <c r="F215" s="250"/>
      <c r="G215" s="250"/>
      <c r="H215" s="236"/>
      <c r="I215" s="130"/>
      <c r="J215" s="235"/>
      <c r="K215" s="236"/>
      <c r="L215" s="130"/>
      <c r="M215" s="235"/>
      <c r="N215" s="236"/>
      <c r="O215" s="129"/>
      <c r="P215" s="246">
        <v>0</v>
      </c>
      <c r="Q215" s="247"/>
      <c r="R215" s="129"/>
      <c r="S215" s="243"/>
      <c r="T215" s="244"/>
      <c r="U215" s="244"/>
      <c r="V215" s="244"/>
      <c r="W215" s="245"/>
      <c r="X215" s="7"/>
      <c r="AX215" s="101"/>
      <c r="AY215" s="101"/>
      <c r="AZ215" s="102">
        <f t="shared" si="21"/>
        <v>0</v>
      </c>
      <c r="BA215" s="101">
        <f t="shared" si="22"/>
        <v>0</v>
      </c>
      <c r="BB215" s="103">
        <f t="shared" si="23"/>
        <v>0</v>
      </c>
      <c r="BC215" s="1">
        <f t="shared" si="24"/>
        <v>0</v>
      </c>
      <c r="BD215" s="1">
        <f t="shared" si="25"/>
        <v>0</v>
      </c>
      <c r="BE215" s="1">
        <f t="shared" si="26"/>
        <v>0</v>
      </c>
    </row>
    <row r="216" spans="2:57" ht="14.4" thickBot="1" x14ac:dyDescent="0.3">
      <c r="B216" s="4"/>
      <c r="C216" s="131"/>
      <c r="D216" s="132"/>
      <c r="E216" s="235"/>
      <c r="F216" s="250"/>
      <c r="G216" s="250"/>
      <c r="H216" s="236"/>
      <c r="I216" s="130"/>
      <c r="J216" s="235"/>
      <c r="K216" s="236"/>
      <c r="L216" s="130"/>
      <c r="M216" s="235"/>
      <c r="N216" s="236"/>
      <c r="O216" s="129"/>
      <c r="P216" s="246">
        <v>0</v>
      </c>
      <c r="Q216" s="247"/>
      <c r="R216" s="129"/>
      <c r="S216" s="243"/>
      <c r="T216" s="244"/>
      <c r="U216" s="244"/>
      <c r="V216" s="244"/>
      <c r="W216" s="245"/>
      <c r="X216" s="7"/>
      <c r="AX216" s="101"/>
      <c r="AY216" s="101"/>
      <c r="AZ216" s="102">
        <f t="shared" si="21"/>
        <v>0</v>
      </c>
      <c r="BA216" s="101">
        <f t="shared" si="22"/>
        <v>0</v>
      </c>
      <c r="BB216" s="103">
        <f t="shared" si="23"/>
        <v>0</v>
      </c>
      <c r="BC216" s="1">
        <f t="shared" si="24"/>
        <v>0</v>
      </c>
      <c r="BD216" s="1">
        <f t="shared" si="25"/>
        <v>0</v>
      </c>
      <c r="BE216" s="1">
        <f t="shared" si="26"/>
        <v>0</v>
      </c>
    </row>
    <row r="217" spans="2:57" ht="14.4" thickBot="1" x14ac:dyDescent="0.3">
      <c r="B217" s="4"/>
      <c r="C217" s="131"/>
      <c r="D217" s="132"/>
      <c r="E217" s="235"/>
      <c r="F217" s="250"/>
      <c r="G217" s="250"/>
      <c r="H217" s="236"/>
      <c r="I217" s="130"/>
      <c r="J217" s="235"/>
      <c r="K217" s="236"/>
      <c r="L217" s="130"/>
      <c r="M217" s="235"/>
      <c r="N217" s="236"/>
      <c r="O217" s="129"/>
      <c r="P217" s="246">
        <v>0</v>
      </c>
      <c r="Q217" s="247"/>
      <c r="R217" s="129"/>
      <c r="S217" s="243"/>
      <c r="T217" s="244"/>
      <c r="U217" s="244"/>
      <c r="V217" s="244"/>
      <c r="W217" s="245"/>
      <c r="X217" s="7"/>
      <c r="AX217" s="101"/>
      <c r="AY217" s="101"/>
      <c r="AZ217" s="102">
        <f t="shared" si="21"/>
        <v>0</v>
      </c>
      <c r="BA217" s="101">
        <f t="shared" si="22"/>
        <v>0</v>
      </c>
      <c r="BB217" s="103">
        <f t="shared" si="23"/>
        <v>0</v>
      </c>
      <c r="BC217" s="1">
        <f t="shared" si="24"/>
        <v>0</v>
      </c>
      <c r="BD217" s="1">
        <f t="shared" si="25"/>
        <v>0</v>
      </c>
      <c r="BE217" s="1">
        <f t="shared" si="26"/>
        <v>0</v>
      </c>
    </row>
    <row r="218" spans="2:57" ht="14.4" thickBot="1" x14ac:dyDescent="0.3">
      <c r="B218" s="4"/>
      <c r="C218" s="131"/>
      <c r="D218" s="132"/>
      <c r="E218" s="235"/>
      <c r="F218" s="250"/>
      <c r="G218" s="250"/>
      <c r="H218" s="236"/>
      <c r="I218" s="130"/>
      <c r="J218" s="235"/>
      <c r="K218" s="236"/>
      <c r="L218" s="130"/>
      <c r="M218" s="235"/>
      <c r="N218" s="236"/>
      <c r="O218" s="129"/>
      <c r="P218" s="246">
        <v>0</v>
      </c>
      <c r="Q218" s="247"/>
      <c r="R218" s="129"/>
      <c r="S218" s="243"/>
      <c r="T218" s="244"/>
      <c r="U218" s="244"/>
      <c r="V218" s="244"/>
      <c r="W218" s="245"/>
      <c r="X218" s="7"/>
      <c r="AX218" s="101"/>
      <c r="AY218" s="101"/>
      <c r="AZ218" s="102">
        <f t="shared" si="21"/>
        <v>0</v>
      </c>
      <c r="BA218" s="101">
        <f t="shared" si="22"/>
        <v>0</v>
      </c>
      <c r="BB218" s="103">
        <f t="shared" si="23"/>
        <v>0</v>
      </c>
      <c r="BC218" s="1">
        <f t="shared" si="24"/>
        <v>0</v>
      </c>
      <c r="BD218" s="1">
        <f t="shared" si="25"/>
        <v>0</v>
      </c>
      <c r="BE218" s="1">
        <f t="shared" si="26"/>
        <v>0</v>
      </c>
    </row>
    <row r="219" spans="2:57" ht="14.4" thickBot="1" x14ac:dyDescent="0.3">
      <c r="B219" s="4"/>
      <c r="C219" s="131"/>
      <c r="D219" s="132"/>
      <c r="E219" s="235"/>
      <c r="F219" s="250"/>
      <c r="G219" s="250"/>
      <c r="H219" s="236"/>
      <c r="I219" s="130"/>
      <c r="J219" s="235"/>
      <c r="K219" s="236"/>
      <c r="L219" s="130"/>
      <c r="M219" s="235"/>
      <c r="N219" s="236"/>
      <c r="O219" s="129"/>
      <c r="P219" s="246">
        <v>0</v>
      </c>
      <c r="Q219" s="247"/>
      <c r="R219" s="129"/>
      <c r="S219" s="243"/>
      <c r="T219" s="244"/>
      <c r="U219" s="244"/>
      <c r="V219" s="244"/>
      <c r="W219" s="245"/>
      <c r="X219" s="7"/>
      <c r="AX219" s="101"/>
      <c r="AY219" s="101"/>
      <c r="AZ219" s="102">
        <f t="shared" si="21"/>
        <v>0</v>
      </c>
      <c r="BA219" s="101">
        <f t="shared" si="22"/>
        <v>0</v>
      </c>
      <c r="BB219" s="103">
        <f t="shared" si="23"/>
        <v>0</v>
      </c>
      <c r="BC219" s="1">
        <f t="shared" si="24"/>
        <v>0</v>
      </c>
      <c r="BD219" s="1">
        <f t="shared" si="25"/>
        <v>0</v>
      </c>
      <c r="BE219" s="1">
        <f t="shared" si="26"/>
        <v>0</v>
      </c>
    </row>
    <row r="220" spans="2:57" ht="14.4" thickBot="1" x14ac:dyDescent="0.3">
      <c r="B220" s="4"/>
      <c r="C220" s="131"/>
      <c r="D220" s="132"/>
      <c r="E220" s="235"/>
      <c r="F220" s="250"/>
      <c r="G220" s="250"/>
      <c r="H220" s="236"/>
      <c r="I220" s="130"/>
      <c r="J220" s="235"/>
      <c r="K220" s="236"/>
      <c r="L220" s="130"/>
      <c r="M220" s="235"/>
      <c r="N220" s="236"/>
      <c r="O220" s="129"/>
      <c r="P220" s="246">
        <v>0</v>
      </c>
      <c r="Q220" s="247"/>
      <c r="R220" s="129"/>
      <c r="S220" s="243"/>
      <c r="T220" s="244"/>
      <c r="U220" s="244"/>
      <c r="V220" s="244"/>
      <c r="W220" s="245"/>
      <c r="X220" s="7"/>
      <c r="AX220" s="101"/>
      <c r="AY220" s="101"/>
      <c r="AZ220" s="102">
        <f t="shared" si="21"/>
        <v>0</v>
      </c>
      <c r="BA220" s="101">
        <f t="shared" si="22"/>
        <v>0</v>
      </c>
      <c r="BB220" s="103">
        <f t="shared" si="23"/>
        <v>0</v>
      </c>
      <c r="BC220" s="1">
        <f t="shared" si="24"/>
        <v>0</v>
      </c>
      <c r="BD220" s="1">
        <f t="shared" si="25"/>
        <v>0</v>
      </c>
      <c r="BE220" s="1">
        <f t="shared" si="26"/>
        <v>0</v>
      </c>
    </row>
    <row r="221" spans="2:57" ht="14.4" thickBot="1" x14ac:dyDescent="0.3">
      <c r="B221" s="4"/>
      <c r="C221" s="131"/>
      <c r="D221" s="132"/>
      <c r="E221" s="235"/>
      <c r="F221" s="250"/>
      <c r="G221" s="250"/>
      <c r="H221" s="236"/>
      <c r="I221" s="130"/>
      <c r="J221" s="235"/>
      <c r="K221" s="236"/>
      <c r="L221" s="130"/>
      <c r="M221" s="235"/>
      <c r="N221" s="236"/>
      <c r="O221" s="129"/>
      <c r="P221" s="246">
        <v>0</v>
      </c>
      <c r="Q221" s="247"/>
      <c r="R221" s="129"/>
      <c r="S221" s="243"/>
      <c r="T221" s="244"/>
      <c r="U221" s="244"/>
      <c r="V221" s="244"/>
      <c r="W221" s="245"/>
      <c r="X221" s="7"/>
      <c r="AX221" s="101"/>
      <c r="AY221" s="101"/>
      <c r="AZ221" s="102">
        <f t="shared" si="21"/>
        <v>0</v>
      </c>
      <c r="BA221" s="101">
        <f t="shared" si="22"/>
        <v>0</v>
      </c>
      <c r="BB221" s="103">
        <f t="shared" si="23"/>
        <v>0</v>
      </c>
      <c r="BC221" s="1">
        <f t="shared" si="24"/>
        <v>0</v>
      </c>
      <c r="BD221" s="1">
        <f t="shared" si="25"/>
        <v>0</v>
      </c>
      <c r="BE221" s="1">
        <f t="shared" si="26"/>
        <v>0</v>
      </c>
    </row>
    <row r="222" spans="2:57" ht="14.4" thickBot="1" x14ac:dyDescent="0.3">
      <c r="B222" s="4"/>
      <c r="C222" s="131"/>
      <c r="D222" s="132"/>
      <c r="E222" s="235"/>
      <c r="F222" s="250"/>
      <c r="G222" s="250"/>
      <c r="H222" s="236"/>
      <c r="I222" s="130"/>
      <c r="J222" s="235"/>
      <c r="K222" s="236"/>
      <c r="L222" s="130"/>
      <c r="M222" s="235"/>
      <c r="N222" s="236"/>
      <c r="O222" s="129"/>
      <c r="P222" s="246">
        <v>0</v>
      </c>
      <c r="Q222" s="247"/>
      <c r="R222" s="129"/>
      <c r="S222" s="243"/>
      <c r="T222" s="244"/>
      <c r="U222" s="244"/>
      <c r="V222" s="244"/>
      <c r="W222" s="245"/>
      <c r="X222" s="7"/>
      <c r="AX222" s="101"/>
      <c r="AY222" s="101"/>
      <c r="AZ222" s="102">
        <f t="shared" si="21"/>
        <v>0</v>
      </c>
      <c r="BA222" s="101">
        <f t="shared" si="22"/>
        <v>0</v>
      </c>
      <c r="BB222" s="103">
        <f t="shared" si="23"/>
        <v>0</v>
      </c>
      <c r="BC222" s="1">
        <f t="shared" si="24"/>
        <v>0</v>
      </c>
      <c r="BD222" s="1">
        <f t="shared" si="25"/>
        <v>0</v>
      </c>
      <c r="BE222" s="1">
        <f t="shared" si="26"/>
        <v>0</v>
      </c>
    </row>
    <row r="223" spans="2:57" ht="14.4" thickBot="1" x14ac:dyDescent="0.3">
      <c r="B223" s="4"/>
      <c r="C223" s="131"/>
      <c r="D223" s="132"/>
      <c r="E223" s="235"/>
      <c r="F223" s="250"/>
      <c r="G223" s="250"/>
      <c r="H223" s="236"/>
      <c r="I223" s="130"/>
      <c r="J223" s="235"/>
      <c r="K223" s="236"/>
      <c r="L223" s="130"/>
      <c r="M223" s="235"/>
      <c r="N223" s="236"/>
      <c r="O223" s="129"/>
      <c r="P223" s="246">
        <v>0</v>
      </c>
      <c r="Q223" s="247"/>
      <c r="R223" s="129"/>
      <c r="S223" s="243"/>
      <c r="T223" s="244"/>
      <c r="U223" s="244"/>
      <c r="V223" s="244"/>
      <c r="W223" s="245"/>
      <c r="X223" s="7"/>
      <c r="AX223" s="101"/>
      <c r="AY223" s="101"/>
      <c r="AZ223" s="102">
        <f t="shared" si="21"/>
        <v>0</v>
      </c>
      <c r="BA223" s="101">
        <f t="shared" si="22"/>
        <v>0</v>
      </c>
      <c r="BB223" s="103">
        <f t="shared" si="23"/>
        <v>0</v>
      </c>
      <c r="BC223" s="1">
        <f t="shared" si="24"/>
        <v>0</v>
      </c>
      <c r="BD223" s="1">
        <f t="shared" si="25"/>
        <v>0</v>
      </c>
      <c r="BE223" s="1">
        <f t="shared" si="26"/>
        <v>0</v>
      </c>
    </row>
    <row r="224" spans="2:57" ht="14.4" thickBot="1" x14ac:dyDescent="0.3">
      <c r="B224" s="4"/>
      <c r="C224" s="131"/>
      <c r="D224" s="132"/>
      <c r="E224" s="235"/>
      <c r="F224" s="250"/>
      <c r="G224" s="250"/>
      <c r="H224" s="236"/>
      <c r="I224" s="130"/>
      <c r="J224" s="235"/>
      <c r="K224" s="236"/>
      <c r="L224" s="130"/>
      <c r="M224" s="235"/>
      <c r="N224" s="236"/>
      <c r="O224" s="129"/>
      <c r="P224" s="246">
        <v>0</v>
      </c>
      <c r="Q224" s="247"/>
      <c r="R224" s="129"/>
      <c r="S224" s="243"/>
      <c r="T224" s="244"/>
      <c r="U224" s="244"/>
      <c r="V224" s="244"/>
      <c r="W224" s="245"/>
      <c r="X224" s="7"/>
      <c r="AX224" s="101"/>
      <c r="AY224" s="101"/>
      <c r="AZ224" s="102">
        <f t="shared" si="21"/>
        <v>0</v>
      </c>
      <c r="BA224" s="101">
        <f t="shared" si="22"/>
        <v>0</v>
      </c>
      <c r="BB224" s="103">
        <f t="shared" si="23"/>
        <v>0</v>
      </c>
      <c r="BC224" s="1">
        <f t="shared" si="24"/>
        <v>0</v>
      </c>
      <c r="BD224" s="1">
        <f t="shared" si="25"/>
        <v>0</v>
      </c>
      <c r="BE224" s="1">
        <f t="shared" si="26"/>
        <v>0</v>
      </c>
    </row>
    <row r="225" spans="2:57" ht="14.4" thickBot="1" x14ac:dyDescent="0.3">
      <c r="B225" s="4"/>
      <c r="C225" s="131"/>
      <c r="D225" s="132"/>
      <c r="E225" s="235"/>
      <c r="F225" s="250"/>
      <c r="G225" s="250"/>
      <c r="H225" s="236"/>
      <c r="I225" s="130"/>
      <c r="J225" s="235"/>
      <c r="K225" s="236"/>
      <c r="L225" s="130"/>
      <c r="M225" s="235"/>
      <c r="N225" s="236"/>
      <c r="O225" s="129"/>
      <c r="P225" s="246">
        <v>0</v>
      </c>
      <c r="Q225" s="247"/>
      <c r="R225" s="129"/>
      <c r="S225" s="243"/>
      <c r="T225" s="244"/>
      <c r="U225" s="244"/>
      <c r="V225" s="244"/>
      <c r="W225" s="245"/>
      <c r="X225" s="7"/>
      <c r="AX225" s="101"/>
      <c r="AY225" s="101"/>
      <c r="AZ225" s="102">
        <f t="shared" si="21"/>
        <v>0</v>
      </c>
      <c r="BA225" s="101">
        <f t="shared" si="22"/>
        <v>0</v>
      </c>
      <c r="BB225" s="103">
        <f t="shared" si="23"/>
        <v>0</v>
      </c>
      <c r="BC225" s="1">
        <f t="shared" si="24"/>
        <v>0</v>
      </c>
      <c r="BD225" s="1">
        <f t="shared" si="25"/>
        <v>0</v>
      </c>
      <c r="BE225" s="1">
        <f t="shared" si="26"/>
        <v>0</v>
      </c>
    </row>
    <row r="226" spans="2:57" ht="14.4" thickBot="1" x14ac:dyDescent="0.3">
      <c r="B226" s="4"/>
      <c r="C226" s="131"/>
      <c r="D226" s="132"/>
      <c r="E226" s="235"/>
      <c r="F226" s="250"/>
      <c r="G226" s="250"/>
      <c r="H226" s="236"/>
      <c r="I226" s="130"/>
      <c r="J226" s="235"/>
      <c r="K226" s="236"/>
      <c r="L226" s="130"/>
      <c r="M226" s="235"/>
      <c r="N226" s="236"/>
      <c r="O226" s="129"/>
      <c r="P226" s="246">
        <v>0</v>
      </c>
      <c r="Q226" s="247"/>
      <c r="R226" s="129"/>
      <c r="S226" s="243"/>
      <c r="T226" s="244"/>
      <c r="U226" s="244"/>
      <c r="V226" s="244"/>
      <c r="W226" s="245"/>
      <c r="X226" s="7"/>
      <c r="AX226" s="101"/>
      <c r="AY226" s="101"/>
      <c r="AZ226" s="102">
        <f t="shared" si="21"/>
        <v>0</v>
      </c>
      <c r="BA226" s="101">
        <f t="shared" si="22"/>
        <v>0</v>
      </c>
      <c r="BB226" s="103">
        <f t="shared" si="23"/>
        <v>0</v>
      </c>
      <c r="BC226" s="1">
        <f t="shared" si="24"/>
        <v>0</v>
      </c>
      <c r="BD226" s="1">
        <f t="shared" si="25"/>
        <v>0</v>
      </c>
      <c r="BE226" s="1">
        <f t="shared" si="26"/>
        <v>0</v>
      </c>
    </row>
    <row r="227" spans="2:57" ht="14.4" thickBot="1" x14ac:dyDescent="0.3">
      <c r="B227" s="4"/>
      <c r="C227" s="131"/>
      <c r="D227" s="132"/>
      <c r="E227" s="235"/>
      <c r="F227" s="250"/>
      <c r="G227" s="250"/>
      <c r="H227" s="236"/>
      <c r="I227" s="130"/>
      <c r="J227" s="235"/>
      <c r="K227" s="236"/>
      <c r="L227" s="130"/>
      <c r="M227" s="235"/>
      <c r="N227" s="236"/>
      <c r="O227" s="129"/>
      <c r="P227" s="246">
        <v>0</v>
      </c>
      <c r="Q227" s="247"/>
      <c r="R227" s="129"/>
      <c r="S227" s="243"/>
      <c r="T227" s="244"/>
      <c r="U227" s="244"/>
      <c r="V227" s="244"/>
      <c r="W227" s="245"/>
      <c r="X227" s="7"/>
      <c r="AX227" s="101"/>
      <c r="AY227" s="101"/>
      <c r="AZ227" s="102">
        <f t="shared" si="21"/>
        <v>0</v>
      </c>
      <c r="BA227" s="101">
        <f t="shared" si="22"/>
        <v>0</v>
      </c>
      <c r="BB227" s="103">
        <f t="shared" si="23"/>
        <v>0</v>
      </c>
      <c r="BC227" s="1">
        <f t="shared" si="24"/>
        <v>0</v>
      </c>
      <c r="BD227" s="1">
        <f t="shared" si="25"/>
        <v>0</v>
      </c>
      <c r="BE227" s="1">
        <f t="shared" si="26"/>
        <v>0</v>
      </c>
    </row>
    <row r="228" spans="2:57" ht="14.4" thickBot="1" x14ac:dyDescent="0.3">
      <c r="B228" s="4"/>
      <c r="C228" s="131"/>
      <c r="D228" s="132"/>
      <c r="E228" s="235"/>
      <c r="F228" s="250"/>
      <c r="G228" s="250"/>
      <c r="H228" s="236"/>
      <c r="I228" s="130"/>
      <c r="J228" s="235"/>
      <c r="K228" s="236"/>
      <c r="L228" s="130"/>
      <c r="M228" s="235"/>
      <c r="N228" s="236"/>
      <c r="O228" s="129"/>
      <c r="P228" s="246">
        <v>0</v>
      </c>
      <c r="Q228" s="247"/>
      <c r="R228" s="129"/>
      <c r="S228" s="243"/>
      <c r="T228" s="244"/>
      <c r="U228" s="244"/>
      <c r="V228" s="244"/>
      <c r="W228" s="245"/>
      <c r="X228" s="7"/>
      <c r="AX228" s="101"/>
      <c r="AY228" s="101"/>
      <c r="AZ228" s="102">
        <f t="shared" si="21"/>
        <v>0</v>
      </c>
      <c r="BA228" s="101">
        <f t="shared" si="22"/>
        <v>0</v>
      </c>
      <c r="BB228" s="103">
        <f t="shared" si="23"/>
        <v>0</v>
      </c>
      <c r="BC228" s="1">
        <f t="shared" si="24"/>
        <v>0</v>
      </c>
      <c r="BD228" s="1">
        <f t="shared" si="25"/>
        <v>0</v>
      </c>
      <c r="BE228" s="1">
        <f t="shared" si="26"/>
        <v>0</v>
      </c>
    </row>
    <row r="229" spans="2:57" ht="14.4" thickBot="1" x14ac:dyDescent="0.3">
      <c r="B229" s="4"/>
      <c r="C229" s="131"/>
      <c r="D229" s="132"/>
      <c r="E229" s="235"/>
      <c r="F229" s="250"/>
      <c r="G229" s="250"/>
      <c r="H229" s="236"/>
      <c r="I229" s="130"/>
      <c r="J229" s="235"/>
      <c r="K229" s="236"/>
      <c r="L229" s="130"/>
      <c r="M229" s="235"/>
      <c r="N229" s="236"/>
      <c r="O229" s="129"/>
      <c r="P229" s="246">
        <v>0</v>
      </c>
      <c r="Q229" s="247"/>
      <c r="R229" s="129"/>
      <c r="S229" s="243"/>
      <c r="T229" s="244"/>
      <c r="U229" s="244"/>
      <c r="V229" s="244"/>
      <c r="W229" s="245"/>
      <c r="X229" s="7"/>
      <c r="AX229" s="101"/>
      <c r="AY229" s="101"/>
      <c r="AZ229" s="102">
        <f t="shared" si="21"/>
        <v>0</v>
      </c>
      <c r="BA229" s="101">
        <f t="shared" si="22"/>
        <v>0</v>
      </c>
      <c r="BB229" s="103">
        <f t="shared" si="23"/>
        <v>0</v>
      </c>
      <c r="BC229" s="1">
        <f t="shared" si="24"/>
        <v>0</v>
      </c>
      <c r="BD229" s="1">
        <f t="shared" si="25"/>
        <v>0</v>
      </c>
      <c r="BE229" s="1">
        <f t="shared" si="26"/>
        <v>0</v>
      </c>
    </row>
    <row r="230" spans="2:57" ht="14.4" thickBot="1" x14ac:dyDescent="0.3">
      <c r="B230" s="4"/>
      <c r="C230" s="131"/>
      <c r="D230" s="132"/>
      <c r="E230" s="235"/>
      <c r="F230" s="250"/>
      <c r="G230" s="250"/>
      <c r="H230" s="236"/>
      <c r="I230" s="130"/>
      <c r="J230" s="235"/>
      <c r="K230" s="236"/>
      <c r="L230" s="130"/>
      <c r="M230" s="235"/>
      <c r="N230" s="236"/>
      <c r="O230" s="129"/>
      <c r="P230" s="246">
        <v>0</v>
      </c>
      <c r="Q230" s="247"/>
      <c r="R230" s="129"/>
      <c r="S230" s="243"/>
      <c r="T230" s="244"/>
      <c r="U230" s="244"/>
      <c r="V230" s="244"/>
      <c r="W230" s="245"/>
      <c r="X230" s="7"/>
      <c r="AX230" s="101"/>
      <c r="AY230" s="101"/>
      <c r="AZ230" s="102">
        <f t="shared" si="21"/>
        <v>0</v>
      </c>
      <c r="BA230" s="101">
        <f t="shared" si="22"/>
        <v>0</v>
      </c>
      <c r="BB230" s="103">
        <f t="shared" si="23"/>
        <v>0</v>
      </c>
      <c r="BC230" s="1">
        <f t="shared" si="24"/>
        <v>0</v>
      </c>
      <c r="BD230" s="1">
        <f t="shared" si="25"/>
        <v>0</v>
      </c>
      <c r="BE230" s="1">
        <f t="shared" si="26"/>
        <v>0</v>
      </c>
    </row>
    <row r="231" spans="2:57" ht="14.4" thickBot="1" x14ac:dyDescent="0.3">
      <c r="B231" s="4"/>
      <c r="C231" s="131"/>
      <c r="D231" s="132"/>
      <c r="E231" s="235"/>
      <c r="F231" s="250"/>
      <c r="G231" s="250"/>
      <c r="H231" s="236"/>
      <c r="I231" s="130"/>
      <c r="J231" s="235"/>
      <c r="K231" s="236"/>
      <c r="L231" s="130"/>
      <c r="M231" s="235"/>
      <c r="N231" s="236"/>
      <c r="O231" s="129"/>
      <c r="P231" s="246">
        <v>0</v>
      </c>
      <c r="Q231" s="247"/>
      <c r="R231" s="129"/>
      <c r="S231" s="243"/>
      <c r="T231" s="244"/>
      <c r="U231" s="244"/>
      <c r="V231" s="244"/>
      <c r="W231" s="245"/>
      <c r="X231" s="7"/>
      <c r="AX231" s="101"/>
      <c r="AY231" s="101"/>
      <c r="AZ231" s="102">
        <f t="shared" si="21"/>
        <v>0</v>
      </c>
      <c r="BA231" s="101">
        <f t="shared" si="22"/>
        <v>0</v>
      </c>
      <c r="BB231" s="103">
        <f t="shared" si="23"/>
        <v>0</v>
      </c>
      <c r="BC231" s="1">
        <f t="shared" si="24"/>
        <v>0</v>
      </c>
      <c r="BD231" s="1">
        <f t="shared" si="25"/>
        <v>0</v>
      </c>
      <c r="BE231" s="1">
        <f t="shared" si="26"/>
        <v>0</v>
      </c>
    </row>
    <row r="232" spans="2:57" ht="14.4" thickBot="1" x14ac:dyDescent="0.3">
      <c r="B232" s="4"/>
      <c r="C232" s="131"/>
      <c r="D232" s="132"/>
      <c r="E232" s="235"/>
      <c r="F232" s="250"/>
      <c r="G232" s="250"/>
      <c r="H232" s="236"/>
      <c r="I232" s="130"/>
      <c r="J232" s="235"/>
      <c r="K232" s="236"/>
      <c r="L232" s="130"/>
      <c r="M232" s="235"/>
      <c r="N232" s="236"/>
      <c r="O232" s="129"/>
      <c r="P232" s="246">
        <v>0</v>
      </c>
      <c r="Q232" s="247"/>
      <c r="R232" s="129"/>
      <c r="S232" s="243"/>
      <c r="T232" s="244"/>
      <c r="U232" s="244"/>
      <c r="V232" s="244"/>
      <c r="W232" s="245"/>
      <c r="X232" s="7"/>
      <c r="AX232" s="101"/>
      <c r="AY232" s="101"/>
      <c r="AZ232" s="102">
        <f t="shared" si="21"/>
        <v>0</v>
      </c>
      <c r="BA232" s="101">
        <f t="shared" si="22"/>
        <v>0</v>
      </c>
      <c r="BB232" s="103">
        <f t="shared" si="23"/>
        <v>0</v>
      </c>
      <c r="BC232" s="1">
        <f t="shared" si="24"/>
        <v>0</v>
      </c>
      <c r="BD232" s="1">
        <f t="shared" si="25"/>
        <v>0</v>
      </c>
      <c r="BE232" s="1">
        <f t="shared" si="26"/>
        <v>0</v>
      </c>
    </row>
    <row r="233" spans="2:57" ht="14.4" thickBot="1" x14ac:dyDescent="0.3">
      <c r="B233" s="4"/>
      <c r="C233" s="131"/>
      <c r="D233" s="132"/>
      <c r="E233" s="235"/>
      <c r="F233" s="250"/>
      <c r="G233" s="250"/>
      <c r="H233" s="236"/>
      <c r="I233" s="130"/>
      <c r="J233" s="235"/>
      <c r="K233" s="236"/>
      <c r="L233" s="130"/>
      <c r="M233" s="235"/>
      <c r="N233" s="236"/>
      <c r="O233" s="129"/>
      <c r="P233" s="246">
        <v>0</v>
      </c>
      <c r="Q233" s="247"/>
      <c r="R233" s="129"/>
      <c r="S233" s="243"/>
      <c r="T233" s="244"/>
      <c r="U233" s="244"/>
      <c r="V233" s="244"/>
      <c r="W233" s="245"/>
      <c r="X233" s="7"/>
      <c r="AX233" s="101"/>
      <c r="AY233" s="101"/>
      <c r="AZ233" s="102">
        <f t="shared" si="21"/>
        <v>0</v>
      </c>
      <c r="BA233" s="101">
        <f t="shared" si="22"/>
        <v>0</v>
      </c>
      <c r="BB233" s="103">
        <f t="shared" si="23"/>
        <v>0</v>
      </c>
      <c r="BC233" s="1">
        <f t="shared" si="24"/>
        <v>0</v>
      </c>
      <c r="BD233" s="1">
        <f t="shared" si="25"/>
        <v>0</v>
      </c>
      <c r="BE233" s="1">
        <f t="shared" si="26"/>
        <v>0</v>
      </c>
    </row>
    <row r="234" spans="2:57" ht="14.4" thickBot="1" x14ac:dyDescent="0.3">
      <c r="B234" s="4"/>
      <c r="C234" s="131"/>
      <c r="D234" s="132"/>
      <c r="E234" s="235"/>
      <c r="F234" s="250"/>
      <c r="G234" s="250"/>
      <c r="H234" s="236"/>
      <c r="I234" s="130"/>
      <c r="J234" s="235"/>
      <c r="K234" s="236"/>
      <c r="L234" s="130"/>
      <c r="M234" s="235"/>
      <c r="N234" s="236"/>
      <c r="O234" s="129"/>
      <c r="P234" s="246">
        <v>0</v>
      </c>
      <c r="Q234" s="247"/>
      <c r="R234" s="129"/>
      <c r="S234" s="243"/>
      <c r="T234" s="244"/>
      <c r="U234" s="244"/>
      <c r="V234" s="244"/>
      <c r="W234" s="245"/>
      <c r="X234" s="7"/>
      <c r="AX234" s="101"/>
      <c r="AY234" s="101"/>
      <c r="AZ234" s="102">
        <f t="shared" si="21"/>
        <v>0</v>
      </c>
      <c r="BA234" s="101">
        <f t="shared" si="22"/>
        <v>0</v>
      </c>
      <c r="BB234" s="103">
        <f t="shared" si="23"/>
        <v>0</v>
      </c>
      <c r="BC234" s="1">
        <f t="shared" si="24"/>
        <v>0</v>
      </c>
      <c r="BD234" s="1">
        <f t="shared" si="25"/>
        <v>0</v>
      </c>
      <c r="BE234" s="1">
        <f t="shared" si="26"/>
        <v>0</v>
      </c>
    </row>
    <row r="235" spans="2:57" ht="14.4" thickBot="1" x14ac:dyDescent="0.3">
      <c r="B235" s="4"/>
      <c r="C235" s="131"/>
      <c r="D235" s="132"/>
      <c r="E235" s="235"/>
      <c r="F235" s="250"/>
      <c r="G235" s="250"/>
      <c r="H235" s="236"/>
      <c r="I235" s="130"/>
      <c r="J235" s="235"/>
      <c r="K235" s="236"/>
      <c r="L235" s="130"/>
      <c r="M235" s="235"/>
      <c r="N235" s="236"/>
      <c r="O235" s="129"/>
      <c r="P235" s="246">
        <v>0</v>
      </c>
      <c r="Q235" s="247"/>
      <c r="R235" s="129"/>
      <c r="S235" s="243"/>
      <c r="T235" s="244"/>
      <c r="U235" s="244"/>
      <c r="V235" s="244"/>
      <c r="W235" s="245"/>
      <c r="X235" s="7"/>
      <c r="AX235" s="101"/>
      <c r="AY235" s="101"/>
      <c r="AZ235" s="102">
        <f t="shared" si="21"/>
        <v>0</v>
      </c>
      <c r="BA235" s="101">
        <f t="shared" si="22"/>
        <v>0</v>
      </c>
      <c r="BB235" s="103">
        <f t="shared" si="23"/>
        <v>0</v>
      </c>
      <c r="BC235" s="1">
        <f t="shared" si="24"/>
        <v>0</v>
      </c>
      <c r="BD235" s="1">
        <f t="shared" si="25"/>
        <v>0</v>
      </c>
      <c r="BE235" s="1">
        <f t="shared" si="26"/>
        <v>0</v>
      </c>
    </row>
    <row r="236" spans="2:57" ht="14.4" thickBot="1" x14ac:dyDescent="0.3">
      <c r="B236" s="4"/>
      <c r="C236" s="131"/>
      <c r="D236" s="132"/>
      <c r="E236" s="235"/>
      <c r="F236" s="250"/>
      <c r="G236" s="250"/>
      <c r="H236" s="236"/>
      <c r="I236" s="130"/>
      <c r="J236" s="235"/>
      <c r="K236" s="236"/>
      <c r="L236" s="130"/>
      <c r="M236" s="235"/>
      <c r="N236" s="236"/>
      <c r="O236" s="129"/>
      <c r="P236" s="246">
        <v>0</v>
      </c>
      <c r="Q236" s="247"/>
      <c r="R236" s="129"/>
      <c r="S236" s="243"/>
      <c r="T236" s="244"/>
      <c r="U236" s="244"/>
      <c r="V236" s="244"/>
      <c r="W236" s="245"/>
      <c r="X236" s="7"/>
      <c r="AX236" s="101"/>
      <c r="AY236" s="101"/>
      <c r="AZ236" s="102">
        <f t="shared" si="21"/>
        <v>0</v>
      </c>
      <c r="BA236" s="101">
        <f t="shared" si="22"/>
        <v>0</v>
      </c>
      <c r="BB236" s="103">
        <f t="shared" si="23"/>
        <v>0</v>
      </c>
      <c r="BC236" s="1">
        <f t="shared" si="24"/>
        <v>0</v>
      </c>
      <c r="BD236" s="1">
        <f t="shared" si="25"/>
        <v>0</v>
      </c>
      <c r="BE236" s="1">
        <f t="shared" si="26"/>
        <v>0</v>
      </c>
    </row>
    <row r="237" spans="2:57" ht="14.4" thickBot="1" x14ac:dyDescent="0.3">
      <c r="B237" s="4"/>
      <c r="C237" s="131"/>
      <c r="D237" s="132"/>
      <c r="E237" s="235"/>
      <c r="F237" s="250"/>
      <c r="G237" s="250"/>
      <c r="H237" s="236"/>
      <c r="I237" s="130"/>
      <c r="J237" s="235"/>
      <c r="K237" s="236"/>
      <c r="L237" s="130"/>
      <c r="M237" s="235"/>
      <c r="N237" s="236"/>
      <c r="O237" s="129"/>
      <c r="P237" s="246">
        <v>0</v>
      </c>
      <c r="Q237" s="247"/>
      <c r="R237" s="129"/>
      <c r="S237" s="243"/>
      <c r="T237" s="244"/>
      <c r="U237" s="244"/>
      <c r="V237" s="244"/>
      <c r="W237" s="245"/>
      <c r="X237" s="7"/>
      <c r="AX237" s="101"/>
      <c r="AY237" s="101"/>
      <c r="AZ237" s="102">
        <f t="shared" si="21"/>
        <v>0</v>
      </c>
      <c r="BA237" s="101">
        <f t="shared" si="22"/>
        <v>0</v>
      </c>
      <c r="BB237" s="103">
        <f t="shared" si="23"/>
        <v>0</v>
      </c>
      <c r="BC237" s="1">
        <f t="shared" si="24"/>
        <v>0</v>
      </c>
      <c r="BD237" s="1">
        <f t="shared" si="25"/>
        <v>0</v>
      </c>
      <c r="BE237" s="1">
        <f t="shared" si="26"/>
        <v>0</v>
      </c>
    </row>
    <row r="238" spans="2:57" ht="14.4" thickBot="1" x14ac:dyDescent="0.3">
      <c r="B238" s="4"/>
      <c r="C238" s="131"/>
      <c r="D238" s="132"/>
      <c r="E238" s="235"/>
      <c r="F238" s="250"/>
      <c r="G238" s="250"/>
      <c r="H238" s="236"/>
      <c r="I238" s="130"/>
      <c r="J238" s="235"/>
      <c r="K238" s="236"/>
      <c r="L238" s="130"/>
      <c r="M238" s="235"/>
      <c r="N238" s="236"/>
      <c r="O238" s="129"/>
      <c r="P238" s="246">
        <v>0</v>
      </c>
      <c r="Q238" s="247"/>
      <c r="R238" s="129"/>
      <c r="S238" s="243"/>
      <c r="T238" s="244"/>
      <c r="U238" s="244"/>
      <c r="V238" s="244"/>
      <c r="W238" s="245"/>
      <c r="X238" s="7"/>
      <c r="AX238" s="101"/>
      <c r="AY238" s="101"/>
      <c r="AZ238" s="102">
        <f t="shared" si="21"/>
        <v>0</v>
      </c>
      <c r="BA238" s="101">
        <f t="shared" si="22"/>
        <v>0</v>
      </c>
      <c r="BB238" s="103">
        <f t="shared" si="23"/>
        <v>0</v>
      </c>
      <c r="BC238" s="1">
        <f t="shared" si="24"/>
        <v>0</v>
      </c>
      <c r="BD238" s="1">
        <f t="shared" si="25"/>
        <v>0</v>
      </c>
      <c r="BE238" s="1">
        <f t="shared" si="26"/>
        <v>0</v>
      </c>
    </row>
    <row r="239" spans="2:57" ht="14.4" thickBot="1" x14ac:dyDescent="0.3">
      <c r="B239" s="4"/>
      <c r="C239" s="131"/>
      <c r="D239" s="132"/>
      <c r="E239" s="235"/>
      <c r="F239" s="250"/>
      <c r="G239" s="250"/>
      <c r="H239" s="236"/>
      <c r="I239" s="130"/>
      <c r="J239" s="235"/>
      <c r="K239" s="236"/>
      <c r="L239" s="130"/>
      <c r="M239" s="235"/>
      <c r="N239" s="236"/>
      <c r="O239" s="129"/>
      <c r="P239" s="246">
        <v>0</v>
      </c>
      <c r="Q239" s="247"/>
      <c r="R239" s="129"/>
      <c r="S239" s="243"/>
      <c r="T239" s="244"/>
      <c r="U239" s="244"/>
      <c r="V239" s="244"/>
      <c r="W239" s="245"/>
      <c r="X239" s="7"/>
      <c r="AX239" s="101"/>
      <c r="AY239" s="101"/>
      <c r="AZ239" s="102">
        <f t="shared" si="21"/>
        <v>0</v>
      </c>
      <c r="BA239" s="101">
        <f t="shared" si="22"/>
        <v>0</v>
      </c>
      <c r="BB239" s="103">
        <f t="shared" si="23"/>
        <v>0</v>
      </c>
      <c r="BC239" s="1">
        <f t="shared" si="24"/>
        <v>0</v>
      </c>
      <c r="BD239" s="1">
        <f t="shared" si="25"/>
        <v>0</v>
      </c>
      <c r="BE239" s="1">
        <f t="shared" si="26"/>
        <v>0</v>
      </c>
    </row>
    <row r="240" spans="2:57" ht="14.4" thickBot="1" x14ac:dyDescent="0.3">
      <c r="B240" s="4"/>
      <c r="C240" s="131"/>
      <c r="D240" s="132"/>
      <c r="E240" s="235"/>
      <c r="F240" s="250"/>
      <c r="G240" s="250"/>
      <c r="H240" s="236"/>
      <c r="I240" s="130"/>
      <c r="J240" s="235"/>
      <c r="K240" s="236"/>
      <c r="L240" s="130"/>
      <c r="M240" s="235"/>
      <c r="N240" s="236"/>
      <c r="O240" s="129"/>
      <c r="P240" s="246">
        <v>0</v>
      </c>
      <c r="Q240" s="247"/>
      <c r="R240" s="129"/>
      <c r="S240" s="243"/>
      <c r="T240" s="244"/>
      <c r="U240" s="244"/>
      <c r="V240" s="244"/>
      <c r="W240" s="245"/>
      <c r="X240" s="7"/>
      <c r="AX240" s="101"/>
      <c r="AY240" s="101"/>
      <c r="AZ240" s="102">
        <f t="shared" si="21"/>
        <v>0</v>
      </c>
      <c r="BA240" s="101">
        <f t="shared" si="22"/>
        <v>0</v>
      </c>
      <c r="BB240" s="103">
        <f t="shared" si="23"/>
        <v>0</v>
      </c>
      <c r="BC240" s="1">
        <f t="shared" si="24"/>
        <v>0</v>
      </c>
      <c r="BD240" s="1">
        <f t="shared" si="25"/>
        <v>0</v>
      </c>
      <c r="BE240" s="1">
        <f t="shared" si="26"/>
        <v>0</v>
      </c>
    </row>
    <row r="241" spans="2:57" ht="14.4" thickBot="1" x14ac:dyDescent="0.3">
      <c r="B241" s="4"/>
      <c r="C241" s="131"/>
      <c r="D241" s="132"/>
      <c r="E241" s="235"/>
      <c r="F241" s="250"/>
      <c r="G241" s="250"/>
      <c r="H241" s="236"/>
      <c r="I241" s="130"/>
      <c r="J241" s="235"/>
      <c r="K241" s="236"/>
      <c r="L241" s="130"/>
      <c r="M241" s="235"/>
      <c r="N241" s="236"/>
      <c r="O241" s="129"/>
      <c r="P241" s="246">
        <v>0</v>
      </c>
      <c r="Q241" s="247"/>
      <c r="R241" s="129"/>
      <c r="S241" s="243"/>
      <c r="T241" s="244"/>
      <c r="U241" s="244"/>
      <c r="V241" s="244"/>
      <c r="W241" s="245"/>
      <c r="X241" s="7"/>
      <c r="AX241" s="101"/>
      <c r="AY241" s="101"/>
      <c r="AZ241" s="102">
        <f t="shared" si="21"/>
        <v>0</v>
      </c>
      <c r="BA241" s="101">
        <f t="shared" si="22"/>
        <v>0</v>
      </c>
      <c r="BB241" s="103">
        <f t="shared" si="23"/>
        <v>0</v>
      </c>
      <c r="BC241" s="1">
        <f t="shared" si="24"/>
        <v>0</v>
      </c>
      <c r="BD241" s="1">
        <f t="shared" si="25"/>
        <v>0</v>
      </c>
      <c r="BE241" s="1">
        <f t="shared" si="26"/>
        <v>0</v>
      </c>
    </row>
    <row r="242" spans="2:57" ht="14.4" thickBot="1" x14ac:dyDescent="0.3">
      <c r="B242" s="4"/>
      <c r="C242" s="131"/>
      <c r="D242" s="132"/>
      <c r="E242" s="235"/>
      <c r="F242" s="250"/>
      <c r="G242" s="250"/>
      <c r="H242" s="236"/>
      <c r="I242" s="130"/>
      <c r="J242" s="235"/>
      <c r="K242" s="236"/>
      <c r="L242" s="130"/>
      <c r="M242" s="235"/>
      <c r="N242" s="236"/>
      <c r="O242" s="129"/>
      <c r="P242" s="246">
        <v>0</v>
      </c>
      <c r="Q242" s="247"/>
      <c r="R242" s="129"/>
      <c r="S242" s="243"/>
      <c r="T242" s="244"/>
      <c r="U242" s="244"/>
      <c r="V242" s="244"/>
      <c r="W242" s="245"/>
      <c r="X242" s="7"/>
      <c r="AX242" s="101"/>
      <c r="AY242" s="101"/>
      <c r="AZ242" s="102">
        <f t="shared" si="21"/>
        <v>0</v>
      </c>
      <c r="BA242" s="101">
        <f t="shared" si="22"/>
        <v>0</v>
      </c>
      <c r="BB242" s="103">
        <f t="shared" si="23"/>
        <v>0</v>
      </c>
      <c r="BC242" s="1">
        <f t="shared" si="24"/>
        <v>0</v>
      </c>
      <c r="BD242" s="1">
        <f t="shared" si="25"/>
        <v>0</v>
      </c>
      <c r="BE242" s="1">
        <f t="shared" si="26"/>
        <v>0</v>
      </c>
    </row>
    <row r="243" spans="2:57" ht="14.4" thickBot="1" x14ac:dyDescent="0.3">
      <c r="B243" s="4"/>
      <c r="C243" s="131"/>
      <c r="D243" s="132"/>
      <c r="E243" s="235"/>
      <c r="F243" s="250"/>
      <c r="G243" s="250"/>
      <c r="H243" s="236"/>
      <c r="I243" s="130"/>
      <c r="J243" s="235"/>
      <c r="K243" s="236"/>
      <c r="L243" s="130"/>
      <c r="M243" s="235"/>
      <c r="N243" s="236"/>
      <c r="O243" s="129"/>
      <c r="P243" s="246">
        <v>0</v>
      </c>
      <c r="Q243" s="247"/>
      <c r="R243" s="129"/>
      <c r="S243" s="243"/>
      <c r="T243" s="244"/>
      <c r="U243" s="244"/>
      <c r="V243" s="244"/>
      <c r="W243" s="245"/>
      <c r="X243" s="7"/>
      <c r="AX243" s="101"/>
      <c r="AY243" s="101"/>
      <c r="AZ243" s="102">
        <f t="shared" si="21"/>
        <v>0</v>
      </c>
      <c r="BA243" s="101">
        <f t="shared" si="22"/>
        <v>0</v>
      </c>
      <c r="BB243" s="103">
        <f t="shared" si="23"/>
        <v>0</v>
      </c>
      <c r="BC243" s="1">
        <f t="shared" si="24"/>
        <v>0</v>
      </c>
      <c r="BD243" s="1">
        <f t="shared" si="25"/>
        <v>0</v>
      </c>
      <c r="BE243" s="1">
        <f t="shared" si="26"/>
        <v>0</v>
      </c>
    </row>
    <row r="244" spans="2:57" ht="14.4" thickBot="1" x14ac:dyDescent="0.3">
      <c r="B244" s="4"/>
      <c r="C244" s="131"/>
      <c r="D244" s="132"/>
      <c r="E244" s="235"/>
      <c r="F244" s="250"/>
      <c r="G244" s="250"/>
      <c r="H244" s="236"/>
      <c r="I244" s="130"/>
      <c r="J244" s="235"/>
      <c r="K244" s="236"/>
      <c r="L244" s="130"/>
      <c r="M244" s="235"/>
      <c r="N244" s="236"/>
      <c r="O244" s="129"/>
      <c r="P244" s="246">
        <v>0</v>
      </c>
      <c r="Q244" s="247"/>
      <c r="R244" s="129"/>
      <c r="S244" s="243"/>
      <c r="T244" s="244"/>
      <c r="U244" s="244"/>
      <c r="V244" s="244"/>
      <c r="W244" s="245"/>
      <c r="X244" s="7"/>
      <c r="AX244" s="101"/>
      <c r="AY244" s="101"/>
      <c r="AZ244" s="102">
        <f t="shared" si="21"/>
        <v>0</v>
      </c>
      <c r="BA244" s="101">
        <f t="shared" si="22"/>
        <v>0</v>
      </c>
      <c r="BB244" s="103">
        <f t="shared" si="23"/>
        <v>0</v>
      </c>
      <c r="BC244" s="1">
        <f t="shared" si="24"/>
        <v>0</v>
      </c>
      <c r="BD244" s="1">
        <f t="shared" si="25"/>
        <v>0</v>
      </c>
      <c r="BE244" s="1">
        <f t="shared" si="26"/>
        <v>0</v>
      </c>
    </row>
    <row r="245" spans="2:57" ht="14.4" thickBot="1" x14ac:dyDescent="0.3">
      <c r="B245" s="4"/>
      <c r="C245" s="131"/>
      <c r="D245" s="132"/>
      <c r="E245" s="235"/>
      <c r="F245" s="250"/>
      <c r="G245" s="250"/>
      <c r="H245" s="236"/>
      <c r="I245" s="130"/>
      <c r="J245" s="235"/>
      <c r="K245" s="236"/>
      <c r="L245" s="130"/>
      <c r="M245" s="235"/>
      <c r="N245" s="236"/>
      <c r="O245" s="129"/>
      <c r="P245" s="246">
        <v>0</v>
      </c>
      <c r="Q245" s="247"/>
      <c r="R245" s="129"/>
      <c r="S245" s="243"/>
      <c r="T245" s="244"/>
      <c r="U245" s="244"/>
      <c r="V245" s="244"/>
      <c r="W245" s="245"/>
      <c r="X245" s="7"/>
      <c r="AX245" s="101"/>
      <c r="AY245" s="101"/>
      <c r="AZ245" s="102">
        <f t="shared" si="21"/>
        <v>0</v>
      </c>
      <c r="BA245" s="101">
        <f t="shared" si="22"/>
        <v>0</v>
      </c>
      <c r="BB245" s="103">
        <f t="shared" si="23"/>
        <v>0</v>
      </c>
      <c r="BC245" s="1">
        <f t="shared" si="24"/>
        <v>0</v>
      </c>
      <c r="BD245" s="1">
        <f t="shared" si="25"/>
        <v>0</v>
      </c>
      <c r="BE245" s="1">
        <f t="shared" si="26"/>
        <v>0</v>
      </c>
    </row>
    <row r="246" spans="2:57" ht="14.4" thickBot="1" x14ac:dyDescent="0.3">
      <c r="B246" s="4"/>
      <c r="C246" s="131"/>
      <c r="D246" s="132"/>
      <c r="E246" s="235"/>
      <c r="F246" s="250"/>
      <c r="G246" s="250"/>
      <c r="H246" s="236"/>
      <c r="I246" s="130"/>
      <c r="J246" s="235"/>
      <c r="K246" s="236"/>
      <c r="L246" s="130"/>
      <c r="M246" s="235"/>
      <c r="N246" s="236"/>
      <c r="O246" s="129"/>
      <c r="P246" s="246">
        <v>0</v>
      </c>
      <c r="Q246" s="247"/>
      <c r="R246" s="129"/>
      <c r="S246" s="243"/>
      <c r="T246" s="244"/>
      <c r="U246" s="244"/>
      <c r="V246" s="244"/>
      <c r="W246" s="245"/>
      <c r="X246" s="7"/>
      <c r="AX246" s="101"/>
      <c r="AY246" s="101"/>
      <c r="AZ246" s="102">
        <f t="shared" si="21"/>
        <v>0</v>
      </c>
      <c r="BA246" s="101">
        <f t="shared" si="22"/>
        <v>0</v>
      </c>
      <c r="BB246" s="103">
        <f t="shared" si="23"/>
        <v>0</v>
      </c>
      <c r="BC246" s="1">
        <f t="shared" si="24"/>
        <v>0</v>
      </c>
      <c r="BD246" s="1">
        <f t="shared" si="25"/>
        <v>0</v>
      </c>
      <c r="BE246" s="1">
        <f t="shared" si="26"/>
        <v>0</v>
      </c>
    </row>
    <row r="247" spans="2:57" ht="14.4" thickBot="1" x14ac:dyDescent="0.3">
      <c r="B247" s="4"/>
      <c r="C247" s="131"/>
      <c r="D247" s="132"/>
      <c r="E247" s="235"/>
      <c r="F247" s="250"/>
      <c r="G247" s="250"/>
      <c r="H247" s="236"/>
      <c r="I247" s="130"/>
      <c r="J247" s="235"/>
      <c r="K247" s="236"/>
      <c r="L247" s="130"/>
      <c r="M247" s="235"/>
      <c r="N247" s="236"/>
      <c r="O247" s="129"/>
      <c r="P247" s="246">
        <v>0</v>
      </c>
      <c r="Q247" s="247"/>
      <c r="R247" s="129"/>
      <c r="S247" s="243"/>
      <c r="T247" s="244"/>
      <c r="U247" s="244"/>
      <c r="V247" s="244"/>
      <c r="W247" s="245"/>
      <c r="X247" s="7"/>
      <c r="AX247" s="101"/>
      <c r="AY247" s="101"/>
      <c r="AZ247" s="102">
        <f t="shared" si="21"/>
        <v>0</v>
      </c>
      <c r="BA247" s="101">
        <f t="shared" si="22"/>
        <v>0</v>
      </c>
      <c r="BB247" s="103">
        <f t="shared" si="23"/>
        <v>0</v>
      </c>
      <c r="BC247" s="1">
        <f t="shared" si="24"/>
        <v>0</v>
      </c>
      <c r="BD247" s="1">
        <f t="shared" si="25"/>
        <v>0</v>
      </c>
      <c r="BE247" s="1">
        <f t="shared" si="26"/>
        <v>0</v>
      </c>
    </row>
    <row r="248" spans="2:57" ht="14.4" thickBot="1" x14ac:dyDescent="0.3">
      <c r="B248" s="4"/>
      <c r="C248" s="131"/>
      <c r="D248" s="132"/>
      <c r="E248" s="235"/>
      <c r="F248" s="250"/>
      <c r="G248" s="250"/>
      <c r="H248" s="236"/>
      <c r="I248" s="130"/>
      <c r="J248" s="235"/>
      <c r="K248" s="236"/>
      <c r="L248" s="130"/>
      <c r="M248" s="235"/>
      <c r="N248" s="236"/>
      <c r="O248" s="129"/>
      <c r="P248" s="246">
        <v>0</v>
      </c>
      <c r="Q248" s="247"/>
      <c r="R248" s="129"/>
      <c r="S248" s="243"/>
      <c r="T248" s="244"/>
      <c r="U248" s="244"/>
      <c r="V248" s="244"/>
      <c r="W248" s="245"/>
      <c r="X248" s="7"/>
      <c r="AX248" s="101"/>
      <c r="AY248" s="101"/>
      <c r="AZ248" s="102">
        <f t="shared" si="21"/>
        <v>0</v>
      </c>
      <c r="BA248" s="101">
        <f t="shared" si="22"/>
        <v>0</v>
      </c>
      <c r="BB248" s="103">
        <f t="shared" si="23"/>
        <v>0</v>
      </c>
      <c r="BC248" s="1">
        <f t="shared" si="24"/>
        <v>0</v>
      </c>
      <c r="BD248" s="1">
        <f t="shared" si="25"/>
        <v>0</v>
      </c>
      <c r="BE248" s="1">
        <f t="shared" si="26"/>
        <v>0</v>
      </c>
    </row>
    <row r="249" spans="2:57" ht="14.4" thickBot="1" x14ac:dyDescent="0.3">
      <c r="B249" s="4"/>
      <c r="C249" s="131"/>
      <c r="D249" s="132"/>
      <c r="E249" s="235"/>
      <c r="F249" s="250"/>
      <c r="G249" s="250"/>
      <c r="H249" s="236"/>
      <c r="I249" s="130"/>
      <c r="J249" s="235"/>
      <c r="K249" s="236"/>
      <c r="L249" s="130"/>
      <c r="M249" s="235"/>
      <c r="N249" s="236"/>
      <c r="O249" s="129"/>
      <c r="P249" s="246">
        <v>0</v>
      </c>
      <c r="Q249" s="247"/>
      <c r="R249" s="129"/>
      <c r="S249" s="243"/>
      <c r="T249" s="244"/>
      <c r="U249" s="244"/>
      <c r="V249" s="244"/>
      <c r="W249" s="245"/>
      <c r="X249" s="7"/>
      <c r="AX249" s="101"/>
      <c r="AY249" s="101"/>
      <c r="AZ249" s="102">
        <f t="shared" si="21"/>
        <v>0</v>
      </c>
      <c r="BA249" s="101">
        <f t="shared" si="22"/>
        <v>0</v>
      </c>
      <c r="BB249" s="103">
        <f t="shared" si="23"/>
        <v>0</v>
      </c>
      <c r="BC249" s="1">
        <f t="shared" si="24"/>
        <v>0</v>
      </c>
      <c r="BD249" s="1">
        <f t="shared" si="25"/>
        <v>0</v>
      </c>
      <c r="BE249" s="1">
        <f t="shared" si="26"/>
        <v>0</v>
      </c>
    </row>
    <row r="250" spans="2:57" ht="14.4" thickBot="1" x14ac:dyDescent="0.3">
      <c r="B250" s="4"/>
      <c r="C250" s="131"/>
      <c r="D250" s="132"/>
      <c r="E250" s="235"/>
      <c r="F250" s="250"/>
      <c r="G250" s="250"/>
      <c r="H250" s="236"/>
      <c r="I250" s="130"/>
      <c r="J250" s="235"/>
      <c r="K250" s="236"/>
      <c r="L250" s="130"/>
      <c r="M250" s="235"/>
      <c r="N250" s="236"/>
      <c r="O250" s="129"/>
      <c r="P250" s="246">
        <v>0</v>
      </c>
      <c r="Q250" s="247"/>
      <c r="R250" s="129"/>
      <c r="S250" s="243"/>
      <c r="T250" s="244"/>
      <c r="U250" s="244"/>
      <c r="V250" s="244"/>
      <c r="W250" s="245"/>
      <c r="X250" s="7"/>
      <c r="AX250" s="101"/>
      <c r="AY250" s="101"/>
      <c r="AZ250" s="102">
        <f t="shared" si="21"/>
        <v>0</v>
      </c>
      <c r="BA250" s="101">
        <f t="shared" si="22"/>
        <v>0</v>
      </c>
      <c r="BB250" s="103">
        <f t="shared" si="23"/>
        <v>0</v>
      </c>
      <c r="BC250" s="1">
        <f t="shared" si="24"/>
        <v>0</v>
      </c>
      <c r="BD250" s="1">
        <f t="shared" si="25"/>
        <v>0</v>
      </c>
      <c r="BE250" s="1">
        <f t="shared" si="26"/>
        <v>0</v>
      </c>
    </row>
    <row r="251" spans="2:57" ht="14.4" thickBot="1" x14ac:dyDescent="0.3">
      <c r="B251" s="4"/>
      <c r="C251" s="131"/>
      <c r="D251" s="132"/>
      <c r="E251" s="235"/>
      <c r="F251" s="250"/>
      <c r="G251" s="250"/>
      <c r="H251" s="236"/>
      <c r="I251" s="130"/>
      <c r="J251" s="235"/>
      <c r="K251" s="236"/>
      <c r="L251" s="130"/>
      <c r="M251" s="235"/>
      <c r="N251" s="236"/>
      <c r="O251" s="129"/>
      <c r="P251" s="246">
        <v>0</v>
      </c>
      <c r="Q251" s="247"/>
      <c r="R251" s="129"/>
      <c r="S251" s="243"/>
      <c r="T251" s="244"/>
      <c r="U251" s="244"/>
      <c r="V251" s="244"/>
      <c r="W251" s="245"/>
      <c r="X251" s="7"/>
      <c r="AX251" s="101"/>
      <c r="AY251" s="101"/>
      <c r="AZ251" s="102">
        <f t="shared" si="21"/>
        <v>0</v>
      </c>
      <c r="BA251" s="101">
        <f t="shared" si="22"/>
        <v>0</v>
      </c>
      <c r="BB251" s="103">
        <f t="shared" si="23"/>
        <v>0</v>
      </c>
      <c r="BC251" s="1">
        <f t="shared" si="24"/>
        <v>0</v>
      </c>
      <c r="BD251" s="1">
        <f t="shared" si="25"/>
        <v>0</v>
      </c>
      <c r="BE251" s="1">
        <f t="shared" si="26"/>
        <v>0</v>
      </c>
    </row>
    <row r="252" spans="2:57" ht="14.4" thickBot="1" x14ac:dyDescent="0.3">
      <c r="B252" s="4"/>
      <c r="C252" s="131"/>
      <c r="D252" s="132"/>
      <c r="E252" s="235"/>
      <c r="F252" s="250"/>
      <c r="G252" s="250"/>
      <c r="H252" s="236"/>
      <c r="I252" s="130"/>
      <c r="J252" s="235"/>
      <c r="K252" s="236"/>
      <c r="L252" s="130"/>
      <c r="M252" s="235"/>
      <c r="N252" s="236"/>
      <c r="O252" s="129"/>
      <c r="P252" s="246">
        <v>0</v>
      </c>
      <c r="Q252" s="247"/>
      <c r="R252" s="129"/>
      <c r="S252" s="243"/>
      <c r="T252" s="244"/>
      <c r="U252" s="244"/>
      <c r="V252" s="244"/>
      <c r="W252" s="245"/>
      <c r="X252" s="7"/>
      <c r="AX252" s="101"/>
      <c r="AY252" s="101"/>
      <c r="AZ252" s="102">
        <f t="shared" si="21"/>
        <v>0</v>
      </c>
      <c r="BA252" s="101">
        <f t="shared" si="22"/>
        <v>0</v>
      </c>
      <c r="BB252" s="103">
        <f t="shared" si="23"/>
        <v>0</v>
      </c>
      <c r="BC252" s="1">
        <f t="shared" si="24"/>
        <v>0</v>
      </c>
      <c r="BD252" s="1">
        <f t="shared" si="25"/>
        <v>0</v>
      </c>
      <c r="BE252" s="1">
        <f t="shared" si="26"/>
        <v>0</v>
      </c>
    </row>
    <row r="253" spans="2:57" ht="14.4" thickBot="1" x14ac:dyDescent="0.3">
      <c r="B253" s="4"/>
      <c r="C253" s="131"/>
      <c r="D253" s="132"/>
      <c r="E253" s="235"/>
      <c r="F253" s="250"/>
      <c r="G253" s="250"/>
      <c r="H253" s="236"/>
      <c r="I253" s="130"/>
      <c r="J253" s="235"/>
      <c r="K253" s="236"/>
      <c r="L253" s="130"/>
      <c r="M253" s="235"/>
      <c r="N253" s="236"/>
      <c r="O253" s="129"/>
      <c r="P253" s="246">
        <v>0</v>
      </c>
      <c r="Q253" s="247"/>
      <c r="R253" s="129"/>
      <c r="S253" s="243"/>
      <c r="T253" s="244"/>
      <c r="U253" s="244"/>
      <c r="V253" s="244"/>
      <c r="W253" s="245"/>
      <c r="X253" s="7"/>
      <c r="AX253" s="101"/>
      <c r="AY253" s="101"/>
      <c r="AZ253" s="102">
        <f t="shared" si="21"/>
        <v>0</v>
      </c>
      <c r="BA253" s="101">
        <f t="shared" si="22"/>
        <v>0</v>
      </c>
      <c r="BB253" s="103">
        <f t="shared" si="23"/>
        <v>0</v>
      </c>
      <c r="BC253" s="1">
        <f t="shared" si="24"/>
        <v>0</v>
      </c>
      <c r="BD253" s="1">
        <f t="shared" si="25"/>
        <v>0</v>
      </c>
      <c r="BE253" s="1">
        <f t="shared" si="26"/>
        <v>0</v>
      </c>
    </row>
    <row r="254" spans="2:57" ht="14.4" thickBot="1" x14ac:dyDescent="0.3">
      <c r="B254" s="4"/>
      <c r="C254" s="131"/>
      <c r="D254" s="132"/>
      <c r="E254" s="235"/>
      <c r="F254" s="250"/>
      <c r="G254" s="250"/>
      <c r="H254" s="236"/>
      <c r="I254" s="130"/>
      <c r="J254" s="235"/>
      <c r="K254" s="236"/>
      <c r="L254" s="130"/>
      <c r="M254" s="235"/>
      <c r="N254" s="236"/>
      <c r="O254" s="129"/>
      <c r="P254" s="246">
        <v>0</v>
      </c>
      <c r="Q254" s="247"/>
      <c r="R254" s="129"/>
      <c r="S254" s="243"/>
      <c r="T254" s="244"/>
      <c r="U254" s="244"/>
      <c r="V254" s="244"/>
      <c r="W254" s="245"/>
      <c r="X254" s="7"/>
      <c r="AX254" s="101"/>
      <c r="AY254" s="101"/>
      <c r="AZ254" s="102">
        <f t="shared" si="21"/>
        <v>0</v>
      </c>
      <c r="BA254" s="101">
        <f t="shared" si="22"/>
        <v>0</v>
      </c>
      <c r="BB254" s="103">
        <f t="shared" si="23"/>
        <v>0</v>
      </c>
      <c r="BC254" s="1">
        <f t="shared" si="24"/>
        <v>0</v>
      </c>
      <c r="BD254" s="1">
        <f t="shared" si="25"/>
        <v>0</v>
      </c>
      <c r="BE254" s="1">
        <f t="shared" si="26"/>
        <v>0</v>
      </c>
    </row>
    <row r="255" spans="2:57" ht="14.4" thickBot="1" x14ac:dyDescent="0.3">
      <c r="B255" s="4"/>
      <c r="C255" s="131"/>
      <c r="D255" s="132"/>
      <c r="E255" s="235"/>
      <c r="F255" s="250"/>
      <c r="G255" s="250"/>
      <c r="H255" s="236"/>
      <c r="I255" s="130"/>
      <c r="J255" s="235"/>
      <c r="K255" s="236"/>
      <c r="L255" s="130"/>
      <c r="M255" s="235"/>
      <c r="N255" s="236"/>
      <c r="O255" s="129"/>
      <c r="P255" s="246">
        <v>0</v>
      </c>
      <c r="Q255" s="247"/>
      <c r="R255" s="129"/>
      <c r="S255" s="243"/>
      <c r="T255" s="244"/>
      <c r="U255" s="244"/>
      <c r="V255" s="244"/>
      <c r="W255" s="245"/>
      <c r="X255" s="7"/>
      <c r="AX255" s="101"/>
      <c r="AY255" s="101"/>
      <c r="AZ255" s="102">
        <f t="shared" si="21"/>
        <v>0</v>
      </c>
      <c r="BA255" s="101">
        <f t="shared" si="22"/>
        <v>0</v>
      </c>
      <c r="BB255" s="103">
        <f t="shared" si="23"/>
        <v>0</v>
      </c>
      <c r="BC255" s="1">
        <f t="shared" si="24"/>
        <v>0</v>
      </c>
      <c r="BD255" s="1">
        <f t="shared" si="25"/>
        <v>0</v>
      </c>
      <c r="BE255" s="1">
        <f t="shared" si="26"/>
        <v>0</v>
      </c>
    </row>
    <row r="256" spans="2:57" ht="14.4" thickBot="1" x14ac:dyDescent="0.3">
      <c r="B256" s="4"/>
      <c r="C256" s="131"/>
      <c r="D256" s="132"/>
      <c r="E256" s="235"/>
      <c r="F256" s="250"/>
      <c r="G256" s="250"/>
      <c r="H256" s="236"/>
      <c r="I256" s="130"/>
      <c r="J256" s="235"/>
      <c r="K256" s="236"/>
      <c r="L256" s="130"/>
      <c r="M256" s="235"/>
      <c r="N256" s="236"/>
      <c r="O256" s="129"/>
      <c r="P256" s="246">
        <v>0</v>
      </c>
      <c r="Q256" s="247"/>
      <c r="R256" s="129"/>
      <c r="S256" s="243"/>
      <c r="T256" s="244"/>
      <c r="U256" s="244"/>
      <c r="V256" s="244"/>
      <c r="W256" s="245"/>
      <c r="X256" s="7"/>
      <c r="AX256" s="101"/>
      <c r="AY256" s="101"/>
      <c r="AZ256" s="102">
        <f t="shared" si="21"/>
        <v>0</v>
      </c>
      <c r="BA256" s="101">
        <f t="shared" si="22"/>
        <v>0</v>
      </c>
      <c r="BB256" s="103">
        <f t="shared" si="23"/>
        <v>0</v>
      </c>
      <c r="BC256" s="1">
        <f t="shared" si="24"/>
        <v>0</v>
      </c>
      <c r="BD256" s="1">
        <f t="shared" si="25"/>
        <v>0</v>
      </c>
      <c r="BE256" s="1">
        <f t="shared" si="26"/>
        <v>0</v>
      </c>
    </row>
    <row r="257" spans="2:57" ht="14.4" thickBot="1" x14ac:dyDescent="0.3">
      <c r="B257" s="4"/>
      <c r="C257" s="131"/>
      <c r="D257" s="132"/>
      <c r="E257" s="235"/>
      <c r="F257" s="250"/>
      <c r="G257" s="250"/>
      <c r="H257" s="236"/>
      <c r="I257" s="130"/>
      <c r="J257" s="235"/>
      <c r="K257" s="236"/>
      <c r="L257" s="130"/>
      <c r="M257" s="235"/>
      <c r="N257" s="236"/>
      <c r="O257" s="129"/>
      <c r="P257" s="246">
        <v>0</v>
      </c>
      <c r="Q257" s="247"/>
      <c r="R257" s="129"/>
      <c r="S257" s="243"/>
      <c r="T257" s="244"/>
      <c r="U257" s="244"/>
      <c r="V257" s="244"/>
      <c r="W257" s="245"/>
      <c r="X257" s="7"/>
      <c r="AX257" s="101"/>
      <c r="AY257" s="101"/>
      <c r="AZ257" s="102">
        <f t="shared" si="21"/>
        <v>0</v>
      </c>
      <c r="BA257" s="101">
        <f t="shared" si="22"/>
        <v>0</v>
      </c>
      <c r="BB257" s="103">
        <f t="shared" si="23"/>
        <v>0</v>
      </c>
      <c r="BC257" s="1">
        <f t="shared" si="24"/>
        <v>0</v>
      </c>
      <c r="BD257" s="1">
        <f t="shared" si="25"/>
        <v>0</v>
      </c>
      <c r="BE257" s="1">
        <f t="shared" si="26"/>
        <v>0</v>
      </c>
    </row>
    <row r="258" spans="2:57" ht="14.4" thickBot="1" x14ac:dyDescent="0.3">
      <c r="B258" s="4"/>
      <c r="C258" s="131"/>
      <c r="D258" s="132"/>
      <c r="E258" s="235"/>
      <c r="F258" s="250"/>
      <c r="G258" s="250"/>
      <c r="H258" s="236"/>
      <c r="I258" s="130"/>
      <c r="J258" s="235"/>
      <c r="K258" s="236"/>
      <c r="L258" s="130"/>
      <c r="M258" s="235"/>
      <c r="N258" s="236"/>
      <c r="O258" s="129"/>
      <c r="P258" s="246">
        <v>0</v>
      </c>
      <c r="Q258" s="247"/>
      <c r="R258" s="129"/>
      <c r="S258" s="243"/>
      <c r="T258" s="244"/>
      <c r="U258" s="244"/>
      <c r="V258" s="244"/>
      <c r="W258" s="245"/>
      <c r="X258" s="7"/>
      <c r="AX258" s="101"/>
      <c r="AY258" s="101"/>
      <c r="AZ258" s="102">
        <f t="shared" si="21"/>
        <v>0</v>
      </c>
      <c r="BA258" s="101">
        <f t="shared" si="22"/>
        <v>0</v>
      </c>
      <c r="BB258" s="103">
        <f t="shared" si="23"/>
        <v>0</v>
      </c>
      <c r="BC258" s="1">
        <f t="shared" si="24"/>
        <v>0</v>
      </c>
      <c r="BD258" s="1">
        <f t="shared" si="25"/>
        <v>0</v>
      </c>
      <c r="BE258" s="1">
        <f t="shared" si="26"/>
        <v>0</v>
      </c>
    </row>
    <row r="259" spans="2:57" ht="14.4" thickBot="1" x14ac:dyDescent="0.3">
      <c r="B259" s="4"/>
      <c r="C259" s="131"/>
      <c r="D259" s="132"/>
      <c r="E259" s="235"/>
      <c r="F259" s="250"/>
      <c r="G259" s="250"/>
      <c r="H259" s="236"/>
      <c r="I259" s="130"/>
      <c r="J259" s="235"/>
      <c r="K259" s="236"/>
      <c r="L259" s="130"/>
      <c r="M259" s="235"/>
      <c r="N259" s="236"/>
      <c r="O259" s="129"/>
      <c r="P259" s="246">
        <v>0</v>
      </c>
      <c r="Q259" s="247"/>
      <c r="R259" s="129"/>
      <c r="S259" s="243"/>
      <c r="T259" s="244"/>
      <c r="U259" s="244"/>
      <c r="V259" s="244"/>
      <c r="W259" s="245"/>
      <c r="X259" s="7"/>
      <c r="AX259" s="101"/>
      <c r="AY259" s="101"/>
      <c r="AZ259" s="102">
        <f t="shared" si="21"/>
        <v>0</v>
      </c>
      <c r="BA259" s="101">
        <f t="shared" si="22"/>
        <v>0</v>
      </c>
      <c r="BB259" s="103">
        <f t="shared" si="23"/>
        <v>0</v>
      </c>
      <c r="BC259" s="1">
        <f t="shared" si="24"/>
        <v>0</v>
      </c>
      <c r="BD259" s="1">
        <f t="shared" si="25"/>
        <v>0</v>
      </c>
      <c r="BE259" s="1">
        <f t="shared" si="26"/>
        <v>0</v>
      </c>
    </row>
    <row r="260" spans="2:57" ht="14.4" thickBot="1" x14ac:dyDescent="0.3">
      <c r="B260" s="4"/>
      <c r="C260" s="131"/>
      <c r="D260" s="132"/>
      <c r="E260" s="235"/>
      <c r="F260" s="250"/>
      <c r="G260" s="250"/>
      <c r="H260" s="236"/>
      <c r="I260" s="130"/>
      <c r="J260" s="235"/>
      <c r="K260" s="236"/>
      <c r="L260" s="130"/>
      <c r="M260" s="235"/>
      <c r="N260" s="236"/>
      <c r="O260" s="129"/>
      <c r="P260" s="246">
        <v>0</v>
      </c>
      <c r="Q260" s="247"/>
      <c r="R260" s="129"/>
      <c r="S260" s="243"/>
      <c r="T260" s="244"/>
      <c r="U260" s="244"/>
      <c r="V260" s="244"/>
      <c r="W260" s="245"/>
      <c r="X260" s="7"/>
      <c r="AX260" s="101"/>
      <c r="AY260" s="101"/>
      <c r="AZ260" s="102">
        <f t="shared" si="21"/>
        <v>0</v>
      </c>
      <c r="BA260" s="101">
        <f t="shared" si="22"/>
        <v>0</v>
      </c>
      <c r="BB260" s="103">
        <f t="shared" si="23"/>
        <v>0</v>
      </c>
      <c r="BC260" s="1">
        <f t="shared" si="24"/>
        <v>0</v>
      </c>
      <c r="BD260" s="1">
        <f t="shared" si="25"/>
        <v>0</v>
      </c>
      <c r="BE260" s="1">
        <f t="shared" si="26"/>
        <v>0</v>
      </c>
    </row>
    <row r="261" spans="2:57" ht="14.4" thickBot="1" x14ac:dyDescent="0.3">
      <c r="B261" s="4"/>
      <c r="C261" s="131"/>
      <c r="D261" s="132"/>
      <c r="E261" s="235"/>
      <c r="F261" s="250"/>
      <c r="G261" s="250"/>
      <c r="H261" s="236"/>
      <c r="I261" s="130"/>
      <c r="J261" s="235"/>
      <c r="K261" s="236"/>
      <c r="L261" s="130"/>
      <c r="M261" s="235"/>
      <c r="N261" s="236"/>
      <c r="O261" s="129"/>
      <c r="P261" s="246">
        <v>0</v>
      </c>
      <c r="Q261" s="247"/>
      <c r="R261" s="129"/>
      <c r="S261" s="243"/>
      <c r="T261" s="244"/>
      <c r="U261" s="244"/>
      <c r="V261" s="244"/>
      <c r="W261" s="245"/>
      <c r="X261" s="7"/>
      <c r="AX261" s="101"/>
      <c r="AY261" s="101"/>
      <c r="AZ261" s="102">
        <f t="shared" si="21"/>
        <v>0</v>
      </c>
      <c r="BA261" s="101">
        <f t="shared" si="22"/>
        <v>0</v>
      </c>
      <c r="BB261" s="103">
        <f t="shared" si="23"/>
        <v>0</v>
      </c>
      <c r="BC261" s="1">
        <f t="shared" si="24"/>
        <v>0</v>
      </c>
      <c r="BD261" s="1">
        <f t="shared" si="25"/>
        <v>0</v>
      </c>
      <c r="BE261" s="1">
        <f t="shared" si="26"/>
        <v>0</v>
      </c>
    </row>
    <row r="262" spans="2:57" ht="14.4" thickBot="1" x14ac:dyDescent="0.3">
      <c r="B262" s="4"/>
      <c r="C262" s="131"/>
      <c r="D262" s="132"/>
      <c r="E262" s="235"/>
      <c r="F262" s="250"/>
      <c r="G262" s="250"/>
      <c r="H262" s="236"/>
      <c r="I262" s="130"/>
      <c r="J262" s="235"/>
      <c r="K262" s="236"/>
      <c r="L262" s="130"/>
      <c r="M262" s="235"/>
      <c r="N262" s="236"/>
      <c r="O262" s="129"/>
      <c r="P262" s="246">
        <v>0</v>
      </c>
      <c r="Q262" s="247"/>
      <c r="R262" s="129"/>
      <c r="S262" s="243"/>
      <c r="T262" s="244"/>
      <c r="U262" s="244"/>
      <c r="V262" s="244"/>
      <c r="W262" s="245"/>
      <c r="X262" s="7"/>
      <c r="AX262" s="101"/>
      <c r="AY262" s="101"/>
      <c r="AZ262" s="102">
        <f t="shared" si="21"/>
        <v>0</v>
      </c>
      <c r="BA262" s="101">
        <f t="shared" si="22"/>
        <v>0</v>
      </c>
      <c r="BB262" s="103">
        <f t="shared" si="23"/>
        <v>0</v>
      </c>
      <c r="BC262" s="1">
        <f t="shared" si="24"/>
        <v>0</v>
      </c>
      <c r="BD262" s="1">
        <f t="shared" si="25"/>
        <v>0</v>
      </c>
      <c r="BE262" s="1">
        <f t="shared" si="26"/>
        <v>0</v>
      </c>
    </row>
    <row r="263" spans="2:57" ht="14.4" thickBot="1" x14ac:dyDescent="0.3">
      <c r="B263" s="4"/>
      <c r="C263" s="131"/>
      <c r="D263" s="132"/>
      <c r="E263" s="235"/>
      <c r="F263" s="250"/>
      <c r="G263" s="250"/>
      <c r="H263" s="236"/>
      <c r="I263" s="130"/>
      <c r="J263" s="235"/>
      <c r="K263" s="236"/>
      <c r="L263" s="130"/>
      <c r="M263" s="235"/>
      <c r="N263" s="236"/>
      <c r="O263" s="129"/>
      <c r="P263" s="246">
        <v>0</v>
      </c>
      <c r="Q263" s="247"/>
      <c r="R263" s="129"/>
      <c r="S263" s="243"/>
      <c r="T263" s="244"/>
      <c r="U263" s="244"/>
      <c r="V263" s="244"/>
      <c r="W263" s="245"/>
      <c r="X263" s="7"/>
      <c r="AX263" s="101"/>
      <c r="AY263" s="101"/>
      <c r="AZ263" s="102">
        <f t="shared" si="21"/>
        <v>0</v>
      </c>
      <c r="BA263" s="101">
        <f t="shared" si="22"/>
        <v>0</v>
      </c>
      <c r="BB263" s="103">
        <f t="shared" si="23"/>
        <v>0</v>
      </c>
      <c r="BC263" s="1">
        <f t="shared" si="24"/>
        <v>0</v>
      </c>
      <c r="BD263" s="1">
        <f t="shared" si="25"/>
        <v>0</v>
      </c>
      <c r="BE263" s="1">
        <f t="shared" si="26"/>
        <v>0</v>
      </c>
    </row>
    <row r="264" spans="2:57" ht="14.4" thickBot="1" x14ac:dyDescent="0.3">
      <c r="B264" s="4"/>
      <c r="C264" s="131"/>
      <c r="D264" s="132"/>
      <c r="E264" s="235"/>
      <c r="F264" s="250"/>
      <c r="G264" s="250"/>
      <c r="H264" s="236"/>
      <c r="I264" s="130"/>
      <c r="J264" s="235"/>
      <c r="K264" s="236"/>
      <c r="L264" s="130"/>
      <c r="M264" s="235"/>
      <c r="N264" s="236"/>
      <c r="O264" s="129"/>
      <c r="P264" s="246">
        <v>0</v>
      </c>
      <c r="Q264" s="247"/>
      <c r="R264" s="129"/>
      <c r="S264" s="243"/>
      <c r="T264" s="244"/>
      <c r="U264" s="244"/>
      <c r="V264" s="244"/>
      <c r="W264" s="245"/>
      <c r="X264" s="7"/>
      <c r="AX264" s="101"/>
      <c r="AY264" s="101"/>
      <c r="AZ264" s="102">
        <f t="shared" ref="AZ264:AZ327" si="27">+C264</f>
        <v>0</v>
      </c>
      <c r="BA264" s="101">
        <f t="shared" ref="BA264:BA327" si="28">+J264</f>
        <v>0</v>
      </c>
      <c r="BB264" s="103">
        <f t="shared" ref="BB264:BB327" si="29">+P264</f>
        <v>0</v>
      </c>
      <c r="BC264" s="1">
        <f t="shared" ref="BC264:BC327" si="30">SUMIFS($BB$71:$BB$371,$AZ$71:$AZ$371,$AX264,$BA$71:$BA$371,"Despesas")</f>
        <v>0</v>
      </c>
      <c r="BD264" s="1">
        <f t="shared" ref="BD264:BD327" si="31">SUMIFS($BB$71:$BB$371,$AZ$71:$AZ$371,$AX264,$BA$71:$BA$371,"Dívidas")</f>
        <v>0</v>
      </c>
      <c r="BE264" s="1">
        <f t="shared" ref="BE264:BE327" si="32">SUMIFS($BB$71:$BB$371,$AZ$71:$AZ$371,$AX264,$BA$71:$BA$371,"Investimentos")</f>
        <v>0</v>
      </c>
    </row>
    <row r="265" spans="2:57" ht="14.4" thickBot="1" x14ac:dyDescent="0.3">
      <c r="B265" s="4"/>
      <c r="C265" s="131"/>
      <c r="D265" s="132"/>
      <c r="E265" s="235"/>
      <c r="F265" s="250"/>
      <c r="G265" s="250"/>
      <c r="H265" s="236"/>
      <c r="I265" s="130"/>
      <c r="J265" s="235"/>
      <c r="K265" s="236"/>
      <c r="L265" s="130"/>
      <c r="M265" s="235"/>
      <c r="N265" s="236"/>
      <c r="O265" s="129"/>
      <c r="P265" s="246">
        <v>0</v>
      </c>
      <c r="Q265" s="247"/>
      <c r="R265" s="129"/>
      <c r="S265" s="243"/>
      <c r="T265" s="244"/>
      <c r="U265" s="244"/>
      <c r="V265" s="244"/>
      <c r="W265" s="245"/>
      <c r="X265" s="7"/>
      <c r="AX265" s="101"/>
      <c r="AY265" s="101"/>
      <c r="AZ265" s="102">
        <f t="shared" si="27"/>
        <v>0</v>
      </c>
      <c r="BA265" s="101">
        <f t="shared" si="28"/>
        <v>0</v>
      </c>
      <c r="BB265" s="103">
        <f t="shared" si="29"/>
        <v>0</v>
      </c>
      <c r="BC265" s="1">
        <f t="shared" si="30"/>
        <v>0</v>
      </c>
      <c r="BD265" s="1">
        <f t="shared" si="31"/>
        <v>0</v>
      </c>
      <c r="BE265" s="1">
        <f t="shared" si="32"/>
        <v>0</v>
      </c>
    </row>
    <row r="266" spans="2:57" ht="14.4" thickBot="1" x14ac:dyDescent="0.3">
      <c r="B266" s="4"/>
      <c r="C266" s="131"/>
      <c r="D266" s="132"/>
      <c r="E266" s="235"/>
      <c r="F266" s="250"/>
      <c r="G266" s="250"/>
      <c r="H266" s="236"/>
      <c r="I266" s="130"/>
      <c r="J266" s="235"/>
      <c r="K266" s="236"/>
      <c r="L266" s="130"/>
      <c r="M266" s="235"/>
      <c r="N266" s="236"/>
      <c r="O266" s="129"/>
      <c r="P266" s="246">
        <v>0</v>
      </c>
      <c r="Q266" s="247"/>
      <c r="R266" s="129"/>
      <c r="S266" s="243"/>
      <c r="T266" s="244"/>
      <c r="U266" s="244"/>
      <c r="V266" s="244"/>
      <c r="W266" s="245"/>
      <c r="X266" s="7"/>
      <c r="AX266" s="101"/>
      <c r="AY266" s="101"/>
      <c r="AZ266" s="102">
        <f t="shared" si="27"/>
        <v>0</v>
      </c>
      <c r="BA266" s="101">
        <f t="shared" si="28"/>
        <v>0</v>
      </c>
      <c r="BB266" s="103">
        <f t="shared" si="29"/>
        <v>0</v>
      </c>
      <c r="BC266" s="1">
        <f t="shared" si="30"/>
        <v>0</v>
      </c>
      <c r="BD266" s="1">
        <f t="shared" si="31"/>
        <v>0</v>
      </c>
      <c r="BE266" s="1">
        <f t="shared" si="32"/>
        <v>0</v>
      </c>
    </row>
    <row r="267" spans="2:57" ht="14.4" thickBot="1" x14ac:dyDescent="0.3">
      <c r="B267" s="4"/>
      <c r="C267" s="131"/>
      <c r="D267" s="132"/>
      <c r="E267" s="235"/>
      <c r="F267" s="250"/>
      <c r="G267" s="250"/>
      <c r="H267" s="236"/>
      <c r="I267" s="130"/>
      <c r="J267" s="235"/>
      <c r="K267" s="236"/>
      <c r="L267" s="130"/>
      <c r="M267" s="235"/>
      <c r="N267" s="236"/>
      <c r="O267" s="129"/>
      <c r="P267" s="246">
        <v>0</v>
      </c>
      <c r="Q267" s="247"/>
      <c r="R267" s="129"/>
      <c r="S267" s="243"/>
      <c r="T267" s="244"/>
      <c r="U267" s="244"/>
      <c r="V267" s="244"/>
      <c r="W267" s="245"/>
      <c r="X267" s="7"/>
      <c r="AX267" s="101"/>
      <c r="AY267" s="101"/>
      <c r="AZ267" s="102">
        <f t="shared" si="27"/>
        <v>0</v>
      </c>
      <c r="BA267" s="101">
        <f t="shared" si="28"/>
        <v>0</v>
      </c>
      <c r="BB267" s="103">
        <f t="shared" si="29"/>
        <v>0</v>
      </c>
      <c r="BC267" s="1">
        <f t="shared" si="30"/>
        <v>0</v>
      </c>
      <c r="BD267" s="1">
        <f t="shared" si="31"/>
        <v>0</v>
      </c>
      <c r="BE267" s="1">
        <f t="shared" si="32"/>
        <v>0</v>
      </c>
    </row>
    <row r="268" spans="2:57" ht="14.4" thickBot="1" x14ac:dyDescent="0.3">
      <c r="B268" s="4"/>
      <c r="C268" s="131"/>
      <c r="D268" s="132"/>
      <c r="E268" s="235"/>
      <c r="F268" s="250"/>
      <c r="G268" s="250"/>
      <c r="H268" s="236"/>
      <c r="I268" s="130"/>
      <c r="J268" s="235"/>
      <c r="K268" s="236"/>
      <c r="L268" s="130"/>
      <c r="M268" s="235"/>
      <c r="N268" s="236"/>
      <c r="O268" s="129"/>
      <c r="P268" s="246">
        <v>0</v>
      </c>
      <c r="Q268" s="247"/>
      <c r="R268" s="129"/>
      <c r="S268" s="243"/>
      <c r="T268" s="244"/>
      <c r="U268" s="244"/>
      <c r="V268" s="244"/>
      <c r="W268" s="245"/>
      <c r="X268" s="7"/>
      <c r="AX268" s="101"/>
      <c r="AY268" s="101"/>
      <c r="AZ268" s="102">
        <f t="shared" si="27"/>
        <v>0</v>
      </c>
      <c r="BA268" s="101">
        <f t="shared" si="28"/>
        <v>0</v>
      </c>
      <c r="BB268" s="103">
        <f t="shared" si="29"/>
        <v>0</v>
      </c>
      <c r="BC268" s="1">
        <f t="shared" si="30"/>
        <v>0</v>
      </c>
      <c r="BD268" s="1">
        <f t="shared" si="31"/>
        <v>0</v>
      </c>
      <c r="BE268" s="1">
        <f t="shared" si="32"/>
        <v>0</v>
      </c>
    </row>
    <row r="269" spans="2:57" ht="14.4" thickBot="1" x14ac:dyDescent="0.3">
      <c r="B269" s="4"/>
      <c r="C269" s="131"/>
      <c r="D269" s="132"/>
      <c r="E269" s="235"/>
      <c r="F269" s="250"/>
      <c r="G269" s="250"/>
      <c r="H269" s="236"/>
      <c r="I269" s="130"/>
      <c r="J269" s="235"/>
      <c r="K269" s="236"/>
      <c r="L269" s="130"/>
      <c r="M269" s="235"/>
      <c r="N269" s="236"/>
      <c r="O269" s="129"/>
      <c r="P269" s="246">
        <v>0</v>
      </c>
      <c r="Q269" s="247"/>
      <c r="R269" s="129"/>
      <c r="S269" s="243"/>
      <c r="T269" s="244"/>
      <c r="U269" s="244"/>
      <c r="V269" s="244"/>
      <c r="W269" s="245"/>
      <c r="X269" s="7"/>
      <c r="AX269" s="101"/>
      <c r="AY269" s="101"/>
      <c r="AZ269" s="102">
        <f t="shared" si="27"/>
        <v>0</v>
      </c>
      <c r="BA269" s="101">
        <f t="shared" si="28"/>
        <v>0</v>
      </c>
      <c r="BB269" s="103">
        <f t="shared" si="29"/>
        <v>0</v>
      </c>
      <c r="BC269" s="1">
        <f t="shared" si="30"/>
        <v>0</v>
      </c>
      <c r="BD269" s="1">
        <f t="shared" si="31"/>
        <v>0</v>
      </c>
      <c r="BE269" s="1">
        <f t="shared" si="32"/>
        <v>0</v>
      </c>
    </row>
    <row r="270" spans="2:57" ht="14.4" thickBot="1" x14ac:dyDescent="0.3">
      <c r="B270" s="4"/>
      <c r="C270" s="131"/>
      <c r="D270" s="132"/>
      <c r="E270" s="235"/>
      <c r="F270" s="250"/>
      <c r="G270" s="250"/>
      <c r="H270" s="236"/>
      <c r="I270" s="130"/>
      <c r="J270" s="235"/>
      <c r="K270" s="236"/>
      <c r="L270" s="130"/>
      <c r="M270" s="235"/>
      <c r="N270" s="236"/>
      <c r="O270" s="129"/>
      <c r="P270" s="246">
        <v>0</v>
      </c>
      <c r="Q270" s="247"/>
      <c r="R270" s="129"/>
      <c r="S270" s="243"/>
      <c r="T270" s="244"/>
      <c r="U270" s="244"/>
      <c r="V270" s="244"/>
      <c r="W270" s="245"/>
      <c r="X270" s="7"/>
      <c r="AX270" s="101"/>
      <c r="AY270" s="101"/>
      <c r="AZ270" s="102">
        <f t="shared" si="27"/>
        <v>0</v>
      </c>
      <c r="BA270" s="101">
        <f t="shared" si="28"/>
        <v>0</v>
      </c>
      <c r="BB270" s="103">
        <f t="shared" si="29"/>
        <v>0</v>
      </c>
      <c r="BC270" s="1">
        <f t="shared" si="30"/>
        <v>0</v>
      </c>
      <c r="BD270" s="1">
        <f t="shared" si="31"/>
        <v>0</v>
      </c>
      <c r="BE270" s="1">
        <f t="shared" si="32"/>
        <v>0</v>
      </c>
    </row>
    <row r="271" spans="2:57" ht="14.4" thickBot="1" x14ac:dyDescent="0.3">
      <c r="B271" s="4"/>
      <c r="C271" s="131"/>
      <c r="D271" s="132"/>
      <c r="E271" s="235"/>
      <c r="F271" s="250"/>
      <c r="G271" s="250"/>
      <c r="H271" s="236"/>
      <c r="I271" s="130"/>
      <c r="J271" s="235"/>
      <c r="K271" s="236"/>
      <c r="L271" s="130"/>
      <c r="M271" s="235"/>
      <c r="N271" s="236"/>
      <c r="O271" s="129"/>
      <c r="P271" s="246">
        <v>0</v>
      </c>
      <c r="Q271" s="247"/>
      <c r="R271" s="129"/>
      <c r="S271" s="243"/>
      <c r="T271" s="244"/>
      <c r="U271" s="244"/>
      <c r="V271" s="244"/>
      <c r="W271" s="245"/>
      <c r="X271" s="7"/>
      <c r="AX271" s="101"/>
      <c r="AY271" s="101"/>
      <c r="AZ271" s="102">
        <f t="shared" si="27"/>
        <v>0</v>
      </c>
      <c r="BA271" s="101">
        <f t="shared" si="28"/>
        <v>0</v>
      </c>
      <c r="BB271" s="103">
        <f t="shared" si="29"/>
        <v>0</v>
      </c>
      <c r="BC271" s="1">
        <f t="shared" si="30"/>
        <v>0</v>
      </c>
      <c r="BD271" s="1">
        <f t="shared" si="31"/>
        <v>0</v>
      </c>
      <c r="BE271" s="1">
        <f t="shared" si="32"/>
        <v>0</v>
      </c>
    </row>
    <row r="272" spans="2:57" ht="14.4" thickBot="1" x14ac:dyDescent="0.3">
      <c r="B272" s="4"/>
      <c r="C272" s="131"/>
      <c r="D272" s="132"/>
      <c r="E272" s="235"/>
      <c r="F272" s="250"/>
      <c r="G272" s="250"/>
      <c r="H272" s="236"/>
      <c r="I272" s="130"/>
      <c r="J272" s="235"/>
      <c r="K272" s="236"/>
      <c r="L272" s="130"/>
      <c r="M272" s="235"/>
      <c r="N272" s="236"/>
      <c r="O272" s="129"/>
      <c r="P272" s="246">
        <v>0</v>
      </c>
      <c r="Q272" s="247"/>
      <c r="R272" s="129"/>
      <c r="S272" s="243"/>
      <c r="T272" s="244"/>
      <c r="U272" s="244"/>
      <c r="V272" s="244"/>
      <c r="W272" s="245"/>
      <c r="X272" s="7"/>
      <c r="AX272" s="101"/>
      <c r="AY272" s="101"/>
      <c r="AZ272" s="102">
        <f t="shared" si="27"/>
        <v>0</v>
      </c>
      <c r="BA272" s="101">
        <f t="shared" si="28"/>
        <v>0</v>
      </c>
      <c r="BB272" s="103">
        <f t="shared" si="29"/>
        <v>0</v>
      </c>
      <c r="BC272" s="1">
        <f t="shared" si="30"/>
        <v>0</v>
      </c>
      <c r="BD272" s="1">
        <f t="shared" si="31"/>
        <v>0</v>
      </c>
      <c r="BE272" s="1">
        <f t="shared" si="32"/>
        <v>0</v>
      </c>
    </row>
    <row r="273" spans="2:57" ht="14.4" thickBot="1" x14ac:dyDescent="0.3">
      <c r="B273" s="4"/>
      <c r="C273" s="131"/>
      <c r="D273" s="132"/>
      <c r="E273" s="235"/>
      <c r="F273" s="250"/>
      <c r="G273" s="250"/>
      <c r="H273" s="236"/>
      <c r="I273" s="130"/>
      <c r="J273" s="235"/>
      <c r="K273" s="236"/>
      <c r="L273" s="130"/>
      <c r="M273" s="235"/>
      <c r="N273" s="236"/>
      <c r="O273" s="129"/>
      <c r="P273" s="246">
        <v>0</v>
      </c>
      <c r="Q273" s="247"/>
      <c r="R273" s="129"/>
      <c r="S273" s="243"/>
      <c r="T273" s="244"/>
      <c r="U273" s="244"/>
      <c r="V273" s="244"/>
      <c r="W273" s="245"/>
      <c r="X273" s="7"/>
      <c r="AX273" s="101"/>
      <c r="AY273" s="101"/>
      <c r="AZ273" s="102">
        <f t="shared" si="27"/>
        <v>0</v>
      </c>
      <c r="BA273" s="101">
        <f t="shared" si="28"/>
        <v>0</v>
      </c>
      <c r="BB273" s="103">
        <f t="shared" si="29"/>
        <v>0</v>
      </c>
      <c r="BC273" s="1">
        <f t="shared" si="30"/>
        <v>0</v>
      </c>
      <c r="BD273" s="1">
        <f t="shared" si="31"/>
        <v>0</v>
      </c>
      <c r="BE273" s="1">
        <f t="shared" si="32"/>
        <v>0</v>
      </c>
    </row>
    <row r="274" spans="2:57" ht="14.4" thickBot="1" x14ac:dyDescent="0.3">
      <c r="B274" s="4"/>
      <c r="C274" s="131"/>
      <c r="D274" s="132"/>
      <c r="E274" s="235"/>
      <c r="F274" s="250"/>
      <c r="G274" s="250"/>
      <c r="H274" s="236"/>
      <c r="I274" s="130"/>
      <c r="J274" s="235"/>
      <c r="K274" s="236"/>
      <c r="L274" s="130"/>
      <c r="M274" s="235"/>
      <c r="N274" s="236"/>
      <c r="O274" s="129"/>
      <c r="P274" s="246">
        <v>0</v>
      </c>
      <c r="Q274" s="247"/>
      <c r="R274" s="129"/>
      <c r="S274" s="243"/>
      <c r="T274" s="244"/>
      <c r="U274" s="244"/>
      <c r="V274" s="244"/>
      <c r="W274" s="245"/>
      <c r="X274" s="7"/>
      <c r="AX274" s="101"/>
      <c r="AY274" s="101"/>
      <c r="AZ274" s="102">
        <f t="shared" si="27"/>
        <v>0</v>
      </c>
      <c r="BA274" s="101">
        <f t="shared" si="28"/>
        <v>0</v>
      </c>
      <c r="BB274" s="103">
        <f t="shared" si="29"/>
        <v>0</v>
      </c>
      <c r="BC274" s="1">
        <f t="shared" si="30"/>
        <v>0</v>
      </c>
      <c r="BD274" s="1">
        <f t="shared" si="31"/>
        <v>0</v>
      </c>
      <c r="BE274" s="1">
        <f t="shared" si="32"/>
        <v>0</v>
      </c>
    </row>
    <row r="275" spans="2:57" ht="14.4" thickBot="1" x14ac:dyDescent="0.3">
      <c r="B275" s="4"/>
      <c r="C275" s="131"/>
      <c r="D275" s="132"/>
      <c r="E275" s="235"/>
      <c r="F275" s="250"/>
      <c r="G275" s="250"/>
      <c r="H275" s="236"/>
      <c r="I275" s="130"/>
      <c r="J275" s="235"/>
      <c r="K275" s="236"/>
      <c r="L275" s="130"/>
      <c r="M275" s="235"/>
      <c r="N275" s="236"/>
      <c r="O275" s="129"/>
      <c r="P275" s="246">
        <v>0</v>
      </c>
      <c r="Q275" s="247"/>
      <c r="R275" s="129"/>
      <c r="S275" s="243"/>
      <c r="T275" s="244"/>
      <c r="U275" s="244"/>
      <c r="V275" s="244"/>
      <c r="W275" s="245"/>
      <c r="X275" s="7"/>
      <c r="AX275" s="101"/>
      <c r="AY275" s="101"/>
      <c r="AZ275" s="102">
        <f t="shared" si="27"/>
        <v>0</v>
      </c>
      <c r="BA275" s="101">
        <f t="shared" si="28"/>
        <v>0</v>
      </c>
      <c r="BB275" s="103">
        <f t="shared" si="29"/>
        <v>0</v>
      </c>
      <c r="BC275" s="1">
        <f t="shared" si="30"/>
        <v>0</v>
      </c>
      <c r="BD275" s="1">
        <f t="shared" si="31"/>
        <v>0</v>
      </c>
      <c r="BE275" s="1">
        <f t="shared" si="32"/>
        <v>0</v>
      </c>
    </row>
    <row r="276" spans="2:57" ht="14.4" thickBot="1" x14ac:dyDescent="0.3">
      <c r="B276" s="4"/>
      <c r="C276" s="131"/>
      <c r="D276" s="132"/>
      <c r="E276" s="235"/>
      <c r="F276" s="250"/>
      <c r="G276" s="250"/>
      <c r="H276" s="236"/>
      <c r="I276" s="130"/>
      <c r="J276" s="235"/>
      <c r="K276" s="236"/>
      <c r="L276" s="130"/>
      <c r="M276" s="235"/>
      <c r="N276" s="236"/>
      <c r="O276" s="129"/>
      <c r="P276" s="246">
        <v>0</v>
      </c>
      <c r="Q276" s="247"/>
      <c r="R276" s="129"/>
      <c r="S276" s="243"/>
      <c r="T276" s="244"/>
      <c r="U276" s="244"/>
      <c r="V276" s="244"/>
      <c r="W276" s="245"/>
      <c r="X276" s="7"/>
      <c r="AX276" s="101"/>
      <c r="AY276" s="101"/>
      <c r="AZ276" s="102">
        <f t="shared" si="27"/>
        <v>0</v>
      </c>
      <c r="BA276" s="101">
        <f t="shared" si="28"/>
        <v>0</v>
      </c>
      <c r="BB276" s="103">
        <f t="shared" si="29"/>
        <v>0</v>
      </c>
      <c r="BC276" s="1">
        <f t="shared" si="30"/>
        <v>0</v>
      </c>
      <c r="BD276" s="1">
        <f t="shared" si="31"/>
        <v>0</v>
      </c>
      <c r="BE276" s="1">
        <f t="shared" si="32"/>
        <v>0</v>
      </c>
    </row>
    <row r="277" spans="2:57" ht="14.4" thickBot="1" x14ac:dyDescent="0.3">
      <c r="B277" s="4"/>
      <c r="C277" s="131"/>
      <c r="D277" s="132"/>
      <c r="E277" s="235"/>
      <c r="F277" s="250"/>
      <c r="G277" s="250"/>
      <c r="H277" s="236"/>
      <c r="I277" s="130"/>
      <c r="J277" s="235"/>
      <c r="K277" s="236"/>
      <c r="L277" s="130"/>
      <c r="M277" s="235"/>
      <c r="N277" s="236"/>
      <c r="O277" s="129"/>
      <c r="P277" s="246">
        <v>0</v>
      </c>
      <c r="Q277" s="247"/>
      <c r="R277" s="129"/>
      <c r="S277" s="243"/>
      <c r="T277" s="244"/>
      <c r="U277" s="244"/>
      <c r="V277" s="244"/>
      <c r="W277" s="245"/>
      <c r="X277" s="7"/>
      <c r="AX277" s="101"/>
      <c r="AY277" s="101"/>
      <c r="AZ277" s="102">
        <f t="shared" si="27"/>
        <v>0</v>
      </c>
      <c r="BA277" s="101">
        <f t="shared" si="28"/>
        <v>0</v>
      </c>
      <c r="BB277" s="103">
        <f t="shared" si="29"/>
        <v>0</v>
      </c>
      <c r="BC277" s="1">
        <f t="shared" si="30"/>
        <v>0</v>
      </c>
      <c r="BD277" s="1">
        <f t="shared" si="31"/>
        <v>0</v>
      </c>
      <c r="BE277" s="1">
        <f t="shared" si="32"/>
        <v>0</v>
      </c>
    </row>
    <row r="278" spans="2:57" ht="14.4" thickBot="1" x14ac:dyDescent="0.3">
      <c r="B278" s="4"/>
      <c r="C278" s="131"/>
      <c r="D278" s="132"/>
      <c r="E278" s="235"/>
      <c r="F278" s="250"/>
      <c r="G278" s="250"/>
      <c r="H278" s="236"/>
      <c r="I278" s="130"/>
      <c r="J278" s="235"/>
      <c r="K278" s="236"/>
      <c r="L278" s="130"/>
      <c r="M278" s="235"/>
      <c r="N278" s="236"/>
      <c r="O278" s="129"/>
      <c r="P278" s="246">
        <v>0</v>
      </c>
      <c r="Q278" s="247"/>
      <c r="R278" s="129"/>
      <c r="S278" s="243"/>
      <c r="T278" s="244"/>
      <c r="U278" s="244"/>
      <c r="V278" s="244"/>
      <c r="W278" s="245"/>
      <c r="X278" s="7"/>
      <c r="AX278" s="101"/>
      <c r="AY278" s="101"/>
      <c r="AZ278" s="102">
        <f t="shared" si="27"/>
        <v>0</v>
      </c>
      <c r="BA278" s="101">
        <f t="shared" si="28"/>
        <v>0</v>
      </c>
      <c r="BB278" s="103">
        <f t="shared" si="29"/>
        <v>0</v>
      </c>
      <c r="BC278" s="1">
        <f t="shared" si="30"/>
        <v>0</v>
      </c>
      <c r="BD278" s="1">
        <f t="shared" si="31"/>
        <v>0</v>
      </c>
      <c r="BE278" s="1">
        <f t="shared" si="32"/>
        <v>0</v>
      </c>
    </row>
    <row r="279" spans="2:57" ht="14.4" thickBot="1" x14ac:dyDescent="0.3">
      <c r="B279" s="4"/>
      <c r="C279" s="131"/>
      <c r="D279" s="132"/>
      <c r="E279" s="235"/>
      <c r="F279" s="250"/>
      <c r="G279" s="250"/>
      <c r="H279" s="236"/>
      <c r="I279" s="130"/>
      <c r="J279" s="235"/>
      <c r="K279" s="236"/>
      <c r="L279" s="130"/>
      <c r="M279" s="235"/>
      <c r="N279" s="236"/>
      <c r="O279" s="129"/>
      <c r="P279" s="246">
        <v>0</v>
      </c>
      <c r="Q279" s="247"/>
      <c r="R279" s="129"/>
      <c r="S279" s="243"/>
      <c r="T279" s="244"/>
      <c r="U279" s="244"/>
      <c r="V279" s="244"/>
      <c r="W279" s="245"/>
      <c r="X279" s="7"/>
      <c r="AX279" s="101"/>
      <c r="AY279" s="101"/>
      <c r="AZ279" s="102">
        <f t="shared" si="27"/>
        <v>0</v>
      </c>
      <c r="BA279" s="101">
        <f t="shared" si="28"/>
        <v>0</v>
      </c>
      <c r="BB279" s="103">
        <f t="shared" si="29"/>
        <v>0</v>
      </c>
      <c r="BC279" s="1">
        <f t="shared" si="30"/>
        <v>0</v>
      </c>
      <c r="BD279" s="1">
        <f t="shared" si="31"/>
        <v>0</v>
      </c>
      <c r="BE279" s="1">
        <f t="shared" si="32"/>
        <v>0</v>
      </c>
    </row>
    <row r="280" spans="2:57" ht="14.4" thickBot="1" x14ac:dyDescent="0.3">
      <c r="B280" s="4"/>
      <c r="C280" s="131"/>
      <c r="D280" s="132"/>
      <c r="E280" s="235"/>
      <c r="F280" s="250"/>
      <c r="G280" s="250"/>
      <c r="H280" s="236"/>
      <c r="I280" s="130"/>
      <c r="J280" s="235"/>
      <c r="K280" s="236"/>
      <c r="L280" s="130"/>
      <c r="M280" s="235"/>
      <c r="N280" s="236"/>
      <c r="O280" s="129"/>
      <c r="P280" s="246">
        <v>0</v>
      </c>
      <c r="Q280" s="247"/>
      <c r="R280" s="129"/>
      <c r="S280" s="243"/>
      <c r="T280" s="244"/>
      <c r="U280" s="244"/>
      <c r="V280" s="244"/>
      <c r="W280" s="245"/>
      <c r="X280" s="7"/>
      <c r="AX280" s="101"/>
      <c r="AY280" s="101"/>
      <c r="AZ280" s="102">
        <f t="shared" si="27"/>
        <v>0</v>
      </c>
      <c r="BA280" s="101">
        <f t="shared" si="28"/>
        <v>0</v>
      </c>
      <c r="BB280" s="103">
        <f t="shared" si="29"/>
        <v>0</v>
      </c>
      <c r="BC280" s="1">
        <f t="shared" si="30"/>
        <v>0</v>
      </c>
      <c r="BD280" s="1">
        <f t="shared" si="31"/>
        <v>0</v>
      </c>
      <c r="BE280" s="1">
        <f t="shared" si="32"/>
        <v>0</v>
      </c>
    </row>
    <row r="281" spans="2:57" ht="14.4" thickBot="1" x14ac:dyDescent="0.3">
      <c r="B281" s="4"/>
      <c r="C281" s="131"/>
      <c r="D281" s="132"/>
      <c r="E281" s="235"/>
      <c r="F281" s="250"/>
      <c r="G281" s="250"/>
      <c r="H281" s="236"/>
      <c r="I281" s="130"/>
      <c r="J281" s="235"/>
      <c r="K281" s="236"/>
      <c r="L281" s="130"/>
      <c r="M281" s="235"/>
      <c r="N281" s="236"/>
      <c r="O281" s="129"/>
      <c r="P281" s="246">
        <v>0</v>
      </c>
      <c r="Q281" s="247"/>
      <c r="R281" s="129"/>
      <c r="S281" s="243"/>
      <c r="T281" s="244"/>
      <c r="U281" s="244"/>
      <c r="V281" s="244"/>
      <c r="W281" s="245"/>
      <c r="X281" s="7"/>
      <c r="AX281" s="101"/>
      <c r="AY281" s="101"/>
      <c r="AZ281" s="102">
        <f t="shared" si="27"/>
        <v>0</v>
      </c>
      <c r="BA281" s="101">
        <f t="shared" si="28"/>
        <v>0</v>
      </c>
      <c r="BB281" s="103">
        <f t="shared" si="29"/>
        <v>0</v>
      </c>
      <c r="BC281" s="1">
        <f t="shared" si="30"/>
        <v>0</v>
      </c>
      <c r="BD281" s="1">
        <f t="shared" si="31"/>
        <v>0</v>
      </c>
      <c r="BE281" s="1">
        <f t="shared" si="32"/>
        <v>0</v>
      </c>
    </row>
    <row r="282" spans="2:57" ht="14.4" thickBot="1" x14ac:dyDescent="0.3">
      <c r="B282" s="4"/>
      <c r="C282" s="131"/>
      <c r="D282" s="132"/>
      <c r="E282" s="235"/>
      <c r="F282" s="250"/>
      <c r="G282" s="250"/>
      <c r="H282" s="236"/>
      <c r="I282" s="130"/>
      <c r="J282" s="235"/>
      <c r="K282" s="236"/>
      <c r="L282" s="130"/>
      <c r="M282" s="235"/>
      <c r="N282" s="236"/>
      <c r="O282" s="129"/>
      <c r="P282" s="246">
        <v>0</v>
      </c>
      <c r="Q282" s="247"/>
      <c r="R282" s="129"/>
      <c r="S282" s="243"/>
      <c r="T282" s="244"/>
      <c r="U282" s="244"/>
      <c r="V282" s="244"/>
      <c r="W282" s="245"/>
      <c r="X282" s="7"/>
      <c r="AX282" s="101"/>
      <c r="AY282" s="101"/>
      <c r="AZ282" s="102">
        <f t="shared" si="27"/>
        <v>0</v>
      </c>
      <c r="BA282" s="101">
        <f t="shared" si="28"/>
        <v>0</v>
      </c>
      <c r="BB282" s="103">
        <f t="shared" si="29"/>
        <v>0</v>
      </c>
      <c r="BC282" s="1">
        <f t="shared" si="30"/>
        <v>0</v>
      </c>
      <c r="BD282" s="1">
        <f t="shared" si="31"/>
        <v>0</v>
      </c>
      <c r="BE282" s="1">
        <f t="shared" si="32"/>
        <v>0</v>
      </c>
    </row>
    <row r="283" spans="2:57" ht="14.4" thickBot="1" x14ac:dyDescent="0.3">
      <c r="B283" s="4"/>
      <c r="C283" s="131"/>
      <c r="D283" s="132"/>
      <c r="E283" s="235"/>
      <c r="F283" s="250"/>
      <c r="G283" s="250"/>
      <c r="H283" s="236"/>
      <c r="I283" s="130"/>
      <c r="J283" s="235"/>
      <c r="K283" s="236"/>
      <c r="L283" s="130"/>
      <c r="M283" s="235"/>
      <c r="N283" s="236"/>
      <c r="O283" s="129"/>
      <c r="P283" s="246">
        <v>0</v>
      </c>
      <c r="Q283" s="247"/>
      <c r="R283" s="129"/>
      <c r="S283" s="243"/>
      <c r="T283" s="244"/>
      <c r="U283" s="244"/>
      <c r="V283" s="244"/>
      <c r="W283" s="245"/>
      <c r="X283" s="7"/>
      <c r="AX283" s="101"/>
      <c r="AY283" s="101"/>
      <c r="AZ283" s="102">
        <f t="shared" si="27"/>
        <v>0</v>
      </c>
      <c r="BA283" s="101">
        <f t="shared" si="28"/>
        <v>0</v>
      </c>
      <c r="BB283" s="103">
        <f t="shared" si="29"/>
        <v>0</v>
      </c>
      <c r="BC283" s="1">
        <f t="shared" si="30"/>
        <v>0</v>
      </c>
      <c r="BD283" s="1">
        <f t="shared" si="31"/>
        <v>0</v>
      </c>
      <c r="BE283" s="1">
        <f t="shared" si="32"/>
        <v>0</v>
      </c>
    </row>
    <row r="284" spans="2:57" ht="14.4" thickBot="1" x14ac:dyDescent="0.3">
      <c r="B284" s="4"/>
      <c r="C284" s="131"/>
      <c r="D284" s="132"/>
      <c r="E284" s="235"/>
      <c r="F284" s="250"/>
      <c r="G284" s="250"/>
      <c r="H284" s="236"/>
      <c r="I284" s="130"/>
      <c r="J284" s="235"/>
      <c r="K284" s="236"/>
      <c r="L284" s="130"/>
      <c r="M284" s="235"/>
      <c r="N284" s="236"/>
      <c r="O284" s="129"/>
      <c r="P284" s="246">
        <v>0</v>
      </c>
      <c r="Q284" s="247"/>
      <c r="R284" s="129"/>
      <c r="S284" s="243"/>
      <c r="T284" s="244"/>
      <c r="U284" s="244"/>
      <c r="V284" s="244"/>
      <c r="W284" s="245"/>
      <c r="X284" s="7"/>
      <c r="AX284" s="101"/>
      <c r="AY284" s="101"/>
      <c r="AZ284" s="102">
        <f t="shared" si="27"/>
        <v>0</v>
      </c>
      <c r="BA284" s="101">
        <f t="shared" si="28"/>
        <v>0</v>
      </c>
      <c r="BB284" s="103">
        <f t="shared" si="29"/>
        <v>0</v>
      </c>
      <c r="BC284" s="1">
        <f t="shared" si="30"/>
        <v>0</v>
      </c>
      <c r="BD284" s="1">
        <f t="shared" si="31"/>
        <v>0</v>
      </c>
      <c r="BE284" s="1">
        <f t="shared" si="32"/>
        <v>0</v>
      </c>
    </row>
    <row r="285" spans="2:57" ht="14.4" thickBot="1" x14ac:dyDescent="0.3">
      <c r="B285" s="4"/>
      <c r="C285" s="131"/>
      <c r="D285" s="132"/>
      <c r="E285" s="235"/>
      <c r="F285" s="250"/>
      <c r="G285" s="250"/>
      <c r="H285" s="236"/>
      <c r="I285" s="130"/>
      <c r="J285" s="235"/>
      <c r="K285" s="236"/>
      <c r="L285" s="130"/>
      <c r="M285" s="235"/>
      <c r="N285" s="236"/>
      <c r="O285" s="129"/>
      <c r="P285" s="246">
        <v>0</v>
      </c>
      <c r="Q285" s="247"/>
      <c r="R285" s="129"/>
      <c r="S285" s="243"/>
      <c r="T285" s="244"/>
      <c r="U285" s="244"/>
      <c r="V285" s="244"/>
      <c r="W285" s="245"/>
      <c r="X285" s="7"/>
      <c r="AX285" s="101"/>
      <c r="AY285" s="101"/>
      <c r="AZ285" s="102">
        <f t="shared" si="27"/>
        <v>0</v>
      </c>
      <c r="BA285" s="101">
        <f t="shared" si="28"/>
        <v>0</v>
      </c>
      <c r="BB285" s="103">
        <f t="shared" si="29"/>
        <v>0</v>
      </c>
      <c r="BC285" s="1">
        <f t="shared" si="30"/>
        <v>0</v>
      </c>
      <c r="BD285" s="1">
        <f t="shared" si="31"/>
        <v>0</v>
      </c>
      <c r="BE285" s="1">
        <f t="shared" si="32"/>
        <v>0</v>
      </c>
    </row>
    <row r="286" spans="2:57" ht="14.4" thickBot="1" x14ac:dyDescent="0.3">
      <c r="B286" s="4"/>
      <c r="C286" s="131"/>
      <c r="D286" s="132"/>
      <c r="E286" s="235"/>
      <c r="F286" s="250"/>
      <c r="G286" s="250"/>
      <c r="H286" s="236"/>
      <c r="I286" s="130"/>
      <c r="J286" s="235"/>
      <c r="K286" s="236"/>
      <c r="L286" s="130"/>
      <c r="M286" s="235"/>
      <c r="N286" s="236"/>
      <c r="O286" s="129"/>
      <c r="P286" s="246">
        <v>0</v>
      </c>
      <c r="Q286" s="247"/>
      <c r="R286" s="129"/>
      <c r="S286" s="243"/>
      <c r="T286" s="244"/>
      <c r="U286" s="244"/>
      <c r="V286" s="244"/>
      <c r="W286" s="245"/>
      <c r="X286" s="7"/>
      <c r="AX286" s="101"/>
      <c r="AY286" s="101"/>
      <c r="AZ286" s="102">
        <f t="shared" si="27"/>
        <v>0</v>
      </c>
      <c r="BA286" s="101">
        <f t="shared" si="28"/>
        <v>0</v>
      </c>
      <c r="BB286" s="103">
        <f t="shared" si="29"/>
        <v>0</v>
      </c>
      <c r="BC286" s="1">
        <f t="shared" si="30"/>
        <v>0</v>
      </c>
      <c r="BD286" s="1">
        <f t="shared" si="31"/>
        <v>0</v>
      </c>
      <c r="BE286" s="1">
        <f t="shared" si="32"/>
        <v>0</v>
      </c>
    </row>
    <row r="287" spans="2:57" ht="14.4" thickBot="1" x14ac:dyDescent="0.3">
      <c r="B287" s="4"/>
      <c r="C287" s="131"/>
      <c r="D287" s="132"/>
      <c r="E287" s="235"/>
      <c r="F287" s="250"/>
      <c r="G287" s="250"/>
      <c r="H287" s="236"/>
      <c r="I287" s="130"/>
      <c r="J287" s="235"/>
      <c r="K287" s="236"/>
      <c r="L287" s="130"/>
      <c r="M287" s="235"/>
      <c r="N287" s="236"/>
      <c r="O287" s="129"/>
      <c r="P287" s="246">
        <v>0</v>
      </c>
      <c r="Q287" s="247"/>
      <c r="R287" s="129"/>
      <c r="S287" s="243"/>
      <c r="T287" s="244"/>
      <c r="U287" s="244"/>
      <c r="V287" s="244"/>
      <c r="W287" s="245"/>
      <c r="X287" s="7"/>
      <c r="AX287" s="101"/>
      <c r="AY287" s="101"/>
      <c r="AZ287" s="102">
        <f t="shared" si="27"/>
        <v>0</v>
      </c>
      <c r="BA287" s="101">
        <f t="shared" si="28"/>
        <v>0</v>
      </c>
      <c r="BB287" s="103">
        <f t="shared" si="29"/>
        <v>0</v>
      </c>
      <c r="BC287" s="1">
        <f t="shared" si="30"/>
        <v>0</v>
      </c>
      <c r="BD287" s="1">
        <f t="shared" si="31"/>
        <v>0</v>
      </c>
      <c r="BE287" s="1">
        <f t="shared" si="32"/>
        <v>0</v>
      </c>
    </row>
    <row r="288" spans="2:57" ht="14.4" thickBot="1" x14ac:dyDescent="0.3">
      <c r="B288" s="4"/>
      <c r="C288" s="131"/>
      <c r="D288" s="132"/>
      <c r="E288" s="235"/>
      <c r="F288" s="250"/>
      <c r="G288" s="250"/>
      <c r="H288" s="236"/>
      <c r="I288" s="130"/>
      <c r="J288" s="235"/>
      <c r="K288" s="236"/>
      <c r="L288" s="130"/>
      <c r="M288" s="235"/>
      <c r="N288" s="236"/>
      <c r="O288" s="129"/>
      <c r="P288" s="246">
        <v>0</v>
      </c>
      <c r="Q288" s="247"/>
      <c r="R288" s="129"/>
      <c r="S288" s="243"/>
      <c r="T288" s="244"/>
      <c r="U288" s="244"/>
      <c r="V288" s="244"/>
      <c r="W288" s="245"/>
      <c r="X288" s="7"/>
      <c r="AX288" s="101"/>
      <c r="AY288" s="101"/>
      <c r="AZ288" s="102">
        <f t="shared" si="27"/>
        <v>0</v>
      </c>
      <c r="BA288" s="101">
        <f t="shared" si="28"/>
        <v>0</v>
      </c>
      <c r="BB288" s="103">
        <f t="shared" si="29"/>
        <v>0</v>
      </c>
      <c r="BC288" s="1">
        <f t="shared" si="30"/>
        <v>0</v>
      </c>
      <c r="BD288" s="1">
        <f t="shared" si="31"/>
        <v>0</v>
      </c>
      <c r="BE288" s="1">
        <f t="shared" si="32"/>
        <v>0</v>
      </c>
    </row>
    <row r="289" spans="2:57" ht="14.4" thickBot="1" x14ac:dyDescent="0.3">
      <c r="B289" s="4"/>
      <c r="C289" s="131"/>
      <c r="D289" s="132"/>
      <c r="E289" s="235"/>
      <c r="F289" s="250"/>
      <c r="G289" s="250"/>
      <c r="H289" s="236"/>
      <c r="I289" s="130"/>
      <c r="J289" s="235"/>
      <c r="K289" s="236"/>
      <c r="L289" s="130"/>
      <c r="M289" s="235"/>
      <c r="N289" s="236"/>
      <c r="O289" s="129"/>
      <c r="P289" s="246">
        <v>0</v>
      </c>
      <c r="Q289" s="247"/>
      <c r="R289" s="129"/>
      <c r="S289" s="243"/>
      <c r="T289" s="244"/>
      <c r="U289" s="244"/>
      <c r="V289" s="244"/>
      <c r="W289" s="245"/>
      <c r="X289" s="7"/>
      <c r="AX289" s="101"/>
      <c r="AY289" s="101"/>
      <c r="AZ289" s="102">
        <f t="shared" si="27"/>
        <v>0</v>
      </c>
      <c r="BA289" s="101">
        <f t="shared" si="28"/>
        <v>0</v>
      </c>
      <c r="BB289" s="103">
        <f t="shared" si="29"/>
        <v>0</v>
      </c>
      <c r="BC289" s="1">
        <f t="shared" si="30"/>
        <v>0</v>
      </c>
      <c r="BD289" s="1">
        <f t="shared" si="31"/>
        <v>0</v>
      </c>
      <c r="BE289" s="1">
        <f t="shared" si="32"/>
        <v>0</v>
      </c>
    </row>
    <row r="290" spans="2:57" ht="14.4" thickBot="1" x14ac:dyDescent="0.3">
      <c r="B290" s="4"/>
      <c r="C290" s="131"/>
      <c r="D290" s="132"/>
      <c r="E290" s="235"/>
      <c r="F290" s="250"/>
      <c r="G290" s="250"/>
      <c r="H290" s="236"/>
      <c r="I290" s="130"/>
      <c r="J290" s="235"/>
      <c r="K290" s="236"/>
      <c r="L290" s="130"/>
      <c r="M290" s="235"/>
      <c r="N290" s="236"/>
      <c r="O290" s="129"/>
      <c r="P290" s="246">
        <v>0</v>
      </c>
      <c r="Q290" s="247"/>
      <c r="R290" s="129"/>
      <c r="S290" s="243"/>
      <c r="T290" s="244"/>
      <c r="U290" s="244"/>
      <c r="V290" s="244"/>
      <c r="W290" s="245"/>
      <c r="X290" s="7"/>
      <c r="AX290" s="101"/>
      <c r="AY290" s="101"/>
      <c r="AZ290" s="102">
        <f t="shared" si="27"/>
        <v>0</v>
      </c>
      <c r="BA290" s="101">
        <f t="shared" si="28"/>
        <v>0</v>
      </c>
      <c r="BB290" s="103">
        <f t="shared" si="29"/>
        <v>0</v>
      </c>
      <c r="BC290" s="1">
        <f t="shared" si="30"/>
        <v>0</v>
      </c>
      <c r="BD290" s="1">
        <f t="shared" si="31"/>
        <v>0</v>
      </c>
      <c r="BE290" s="1">
        <f t="shared" si="32"/>
        <v>0</v>
      </c>
    </row>
    <row r="291" spans="2:57" ht="14.4" thickBot="1" x14ac:dyDescent="0.3">
      <c r="B291" s="4"/>
      <c r="C291" s="131"/>
      <c r="D291" s="132"/>
      <c r="E291" s="235"/>
      <c r="F291" s="250"/>
      <c r="G291" s="250"/>
      <c r="H291" s="236"/>
      <c r="I291" s="130"/>
      <c r="J291" s="235"/>
      <c r="K291" s="236"/>
      <c r="L291" s="130"/>
      <c r="M291" s="235"/>
      <c r="N291" s="236"/>
      <c r="O291" s="129"/>
      <c r="P291" s="246">
        <v>0</v>
      </c>
      <c r="Q291" s="247"/>
      <c r="R291" s="129"/>
      <c r="S291" s="243"/>
      <c r="T291" s="244"/>
      <c r="U291" s="244"/>
      <c r="V291" s="244"/>
      <c r="W291" s="245"/>
      <c r="X291" s="7"/>
      <c r="AX291" s="101"/>
      <c r="AY291" s="101"/>
      <c r="AZ291" s="102">
        <f t="shared" si="27"/>
        <v>0</v>
      </c>
      <c r="BA291" s="101">
        <f t="shared" si="28"/>
        <v>0</v>
      </c>
      <c r="BB291" s="103">
        <f t="shared" si="29"/>
        <v>0</v>
      </c>
      <c r="BC291" s="1">
        <f t="shared" si="30"/>
        <v>0</v>
      </c>
      <c r="BD291" s="1">
        <f t="shared" si="31"/>
        <v>0</v>
      </c>
      <c r="BE291" s="1">
        <f t="shared" si="32"/>
        <v>0</v>
      </c>
    </row>
    <row r="292" spans="2:57" ht="14.4" thickBot="1" x14ac:dyDescent="0.3">
      <c r="B292" s="4"/>
      <c r="C292" s="131"/>
      <c r="D292" s="132"/>
      <c r="E292" s="235"/>
      <c r="F292" s="250"/>
      <c r="G292" s="250"/>
      <c r="H292" s="236"/>
      <c r="I292" s="130"/>
      <c r="J292" s="235"/>
      <c r="K292" s="236"/>
      <c r="L292" s="130"/>
      <c r="M292" s="235"/>
      <c r="N292" s="236"/>
      <c r="O292" s="129"/>
      <c r="P292" s="246">
        <v>0</v>
      </c>
      <c r="Q292" s="247"/>
      <c r="R292" s="129"/>
      <c r="S292" s="243"/>
      <c r="T292" s="244"/>
      <c r="U292" s="244"/>
      <c r="V292" s="244"/>
      <c r="W292" s="245"/>
      <c r="X292" s="7"/>
      <c r="AX292" s="101"/>
      <c r="AY292" s="101"/>
      <c r="AZ292" s="102">
        <f t="shared" si="27"/>
        <v>0</v>
      </c>
      <c r="BA292" s="101">
        <f t="shared" si="28"/>
        <v>0</v>
      </c>
      <c r="BB292" s="103">
        <f t="shared" si="29"/>
        <v>0</v>
      </c>
      <c r="BC292" s="1">
        <f t="shared" si="30"/>
        <v>0</v>
      </c>
      <c r="BD292" s="1">
        <f t="shared" si="31"/>
        <v>0</v>
      </c>
      <c r="BE292" s="1">
        <f t="shared" si="32"/>
        <v>0</v>
      </c>
    </row>
    <row r="293" spans="2:57" ht="14.4" thickBot="1" x14ac:dyDescent="0.3">
      <c r="B293" s="4"/>
      <c r="C293" s="131"/>
      <c r="D293" s="132"/>
      <c r="E293" s="235"/>
      <c r="F293" s="250"/>
      <c r="G293" s="250"/>
      <c r="H293" s="236"/>
      <c r="I293" s="130"/>
      <c r="J293" s="235"/>
      <c r="K293" s="236"/>
      <c r="L293" s="130"/>
      <c r="M293" s="235"/>
      <c r="N293" s="236"/>
      <c r="O293" s="129"/>
      <c r="P293" s="246">
        <v>0</v>
      </c>
      <c r="Q293" s="247"/>
      <c r="R293" s="129"/>
      <c r="S293" s="243"/>
      <c r="T293" s="244"/>
      <c r="U293" s="244"/>
      <c r="V293" s="244"/>
      <c r="W293" s="245"/>
      <c r="X293" s="7"/>
      <c r="AX293" s="101"/>
      <c r="AY293" s="101"/>
      <c r="AZ293" s="102">
        <f t="shared" si="27"/>
        <v>0</v>
      </c>
      <c r="BA293" s="101">
        <f t="shared" si="28"/>
        <v>0</v>
      </c>
      <c r="BB293" s="103">
        <f t="shared" si="29"/>
        <v>0</v>
      </c>
      <c r="BC293" s="1">
        <f t="shared" si="30"/>
        <v>0</v>
      </c>
      <c r="BD293" s="1">
        <f t="shared" si="31"/>
        <v>0</v>
      </c>
      <c r="BE293" s="1">
        <f t="shared" si="32"/>
        <v>0</v>
      </c>
    </row>
    <row r="294" spans="2:57" ht="14.4" thickBot="1" x14ac:dyDescent="0.3">
      <c r="B294" s="4"/>
      <c r="C294" s="131"/>
      <c r="D294" s="132"/>
      <c r="E294" s="235"/>
      <c r="F294" s="250"/>
      <c r="G294" s="250"/>
      <c r="H294" s="236"/>
      <c r="I294" s="130"/>
      <c r="J294" s="235"/>
      <c r="K294" s="236"/>
      <c r="L294" s="130"/>
      <c r="M294" s="235"/>
      <c r="N294" s="236"/>
      <c r="O294" s="129"/>
      <c r="P294" s="246">
        <v>0</v>
      </c>
      <c r="Q294" s="247"/>
      <c r="R294" s="129"/>
      <c r="S294" s="243"/>
      <c r="T294" s="244"/>
      <c r="U294" s="244"/>
      <c r="V294" s="244"/>
      <c r="W294" s="245"/>
      <c r="X294" s="7"/>
      <c r="AX294" s="101"/>
      <c r="AY294" s="101"/>
      <c r="AZ294" s="102">
        <f t="shared" si="27"/>
        <v>0</v>
      </c>
      <c r="BA294" s="101">
        <f t="shared" si="28"/>
        <v>0</v>
      </c>
      <c r="BB294" s="103">
        <f t="shared" si="29"/>
        <v>0</v>
      </c>
      <c r="BC294" s="1">
        <f t="shared" si="30"/>
        <v>0</v>
      </c>
      <c r="BD294" s="1">
        <f t="shared" si="31"/>
        <v>0</v>
      </c>
      <c r="BE294" s="1">
        <f t="shared" si="32"/>
        <v>0</v>
      </c>
    </row>
    <row r="295" spans="2:57" ht="14.4" thickBot="1" x14ac:dyDescent="0.3">
      <c r="B295" s="4"/>
      <c r="C295" s="131"/>
      <c r="D295" s="132"/>
      <c r="E295" s="235"/>
      <c r="F295" s="250"/>
      <c r="G295" s="250"/>
      <c r="H295" s="236"/>
      <c r="I295" s="130"/>
      <c r="J295" s="235"/>
      <c r="K295" s="236"/>
      <c r="L295" s="130"/>
      <c r="M295" s="235"/>
      <c r="N295" s="236"/>
      <c r="O295" s="129"/>
      <c r="P295" s="246">
        <v>0</v>
      </c>
      <c r="Q295" s="247"/>
      <c r="R295" s="129"/>
      <c r="S295" s="243"/>
      <c r="T295" s="244"/>
      <c r="U295" s="244"/>
      <c r="V295" s="244"/>
      <c r="W295" s="245"/>
      <c r="X295" s="7"/>
      <c r="AX295" s="101"/>
      <c r="AY295" s="101"/>
      <c r="AZ295" s="102">
        <f t="shared" si="27"/>
        <v>0</v>
      </c>
      <c r="BA295" s="101">
        <f t="shared" si="28"/>
        <v>0</v>
      </c>
      <c r="BB295" s="103">
        <f t="shared" si="29"/>
        <v>0</v>
      </c>
      <c r="BC295" s="1">
        <f t="shared" si="30"/>
        <v>0</v>
      </c>
      <c r="BD295" s="1">
        <f t="shared" si="31"/>
        <v>0</v>
      </c>
      <c r="BE295" s="1">
        <f t="shared" si="32"/>
        <v>0</v>
      </c>
    </row>
    <row r="296" spans="2:57" ht="14.4" thickBot="1" x14ac:dyDescent="0.3">
      <c r="B296" s="4"/>
      <c r="C296" s="131"/>
      <c r="D296" s="132"/>
      <c r="E296" s="235"/>
      <c r="F296" s="250"/>
      <c r="G296" s="250"/>
      <c r="H296" s="236"/>
      <c r="I296" s="130"/>
      <c r="J296" s="235"/>
      <c r="K296" s="236"/>
      <c r="L296" s="130"/>
      <c r="M296" s="235"/>
      <c r="N296" s="236"/>
      <c r="O296" s="129"/>
      <c r="P296" s="246">
        <v>0</v>
      </c>
      <c r="Q296" s="247"/>
      <c r="R296" s="129"/>
      <c r="S296" s="243"/>
      <c r="T296" s="244"/>
      <c r="U296" s="244"/>
      <c r="V296" s="244"/>
      <c r="W296" s="245"/>
      <c r="X296" s="7"/>
      <c r="AX296" s="101"/>
      <c r="AY296" s="101"/>
      <c r="AZ296" s="102">
        <f t="shared" si="27"/>
        <v>0</v>
      </c>
      <c r="BA296" s="101">
        <f t="shared" si="28"/>
        <v>0</v>
      </c>
      <c r="BB296" s="103">
        <f t="shared" si="29"/>
        <v>0</v>
      </c>
      <c r="BC296" s="1">
        <f t="shared" si="30"/>
        <v>0</v>
      </c>
      <c r="BD296" s="1">
        <f t="shared" si="31"/>
        <v>0</v>
      </c>
      <c r="BE296" s="1">
        <f t="shared" si="32"/>
        <v>0</v>
      </c>
    </row>
    <row r="297" spans="2:57" ht="14.4" thickBot="1" x14ac:dyDescent="0.3">
      <c r="B297" s="4"/>
      <c r="C297" s="131"/>
      <c r="D297" s="132"/>
      <c r="E297" s="235"/>
      <c r="F297" s="250"/>
      <c r="G297" s="250"/>
      <c r="H297" s="236"/>
      <c r="I297" s="130"/>
      <c r="J297" s="235"/>
      <c r="K297" s="236"/>
      <c r="L297" s="130"/>
      <c r="M297" s="235"/>
      <c r="N297" s="236"/>
      <c r="O297" s="129"/>
      <c r="P297" s="246">
        <v>0</v>
      </c>
      <c r="Q297" s="247"/>
      <c r="R297" s="129"/>
      <c r="S297" s="243"/>
      <c r="T297" s="244"/>
      <c r="U297" s="244"/>
      <c r="V297" s="244"/>
      <c r="W297" s="245"/>
      <c r="X297" s="7"/>
      <c r="AX297" s="101"/>
      <c r="AY297" s="101"/>
      <c r="AZ297" s="102">
        <f t="shared" si="27"/>
        <v>0</v>
      </c>
      <c r="BA297" s="101">
        <f t="shared" si="28"/>
        <v>0</v>
      </c>
      <c r="BB297" s="103">
        <f t="shared" si="29"/>
        <v>0</v>
      </c>
      <c r="BC297" s="1">
        <f t="shared" si="30"/>
        <v>0</v>
      </c>
      <c r="BD297" s="1">
        <f t="shared" si="31"/>
        <v>0</v>
      </c>
      <c r="BE297" s="1">
        <f t="shared" si="32"/>
        <v>0</v>
      </c>
    </row>
    <row r="298" spans="2:57" ht="14.4" thickBot="1" x14ac:dyDescent="0.3">
      <c r="B298" s="4"/>
      <c r="C298" s="131"/>
      <c r="D298" s="132"/>
      <c r="E298" s="235"/>
      <c r="F298" s="250"/>
      <c r="G298" s="250"/>
      <c r="H298" s="236"/>
      <c r="I298" s="130"/>
      <c r="J298" s="235"/>
      <c r="K298" s="236"/>
      <c r="L298" s="130"/>
      <c r="M298" s="235"/>
      <c r="N298" s="236"/>
      <c r="O298" s="129"/>
      <c r="P298" s="246">
        <v>0</v>
      </c>
      <c r="Q298" s="247"/>
      <c r="R298" s="129"/>
      <c r="S298" s="243"/>
      <c r="T298" s="244"/>
      <c r="U298" s="244"/>
      <c r="V298" s="244"/>
      <c r="W298" s="245"/>
      <c r="X298" s="7"/>
      <c r="AX298" s="101"/>
      <c r="AY298" s="101"/>
      <c r="AZ298" s="102">
        <f t="shared" si="27"/>
        <v>0</v>
      </c>
      <c r="BA298" s="101">
        <f t="shared" si="28"/>
        <v>0</v>
      </c>
      <c r="BB298" s="103">
        <f t="shared" si="29"/>
        <v>0</v>
      </c>
      <c r="BC298" s="1">
        <f t="shared" si="30"/>
        <v>0</v>
      </c>
      <c r="BD298" s="1">
        <f t="shared" si="31"/>
        <v>0</v>
      </c>
      <c r="BE298" s="1">
        <f t="shared" si="32"/>
        <v>0</v>
      </c>
    </row>
    <row r="299" spans="2:57" ht="14.4" thickBot="1" x14ac:dyDescent="0.3">
      <c r="B299" s="4"/>
      <c r="C299" s="131"/>
      <c r="D299" s="132"/>
      <c r="E299" s="235"/>
      <c r="F299" s="250"/>
      <c r="G299" s="250"/>
      <c r="H299" s="236"/>
      <c r="I299" s="130"/>
      <c r="J299" s="235"/>
      <c r="K299" s="236"/>
      <c r="L299" s="130"/>
      <c r="M299" s="235"/>
      <c r="N299" s="236"/>
      <c r="O299" s="129"/>
      <c r="P299" s="246">
        <v>0</v>
      </c>
      <c r="Q299" s="247"/>
      <c r="R299" s="129"/>
      <c r="S299" s="243"/>
      <c r="T299" s="244"/>
      <c r="U299" s="244"/>
      <c r="V299" s="244"/>
      <c r="W299" s="245"/>
      <c r="X299" s="7"/>
      <c r="AX299" s="101"/>
      <c r="AY299" s="101"/>
      <c r="AZ299" s="102">
        <f t="shared" si="27"/>
        <v>0</v>
      </c>
      <c r="BA299" s="101">
        <f t="shared" si="28"/>
        <v>0</v>
      </c>
      <c r="BB299" s="103">
        <f t="shared" si="29"/>
        <v>0</v>
      </c>
      <c r="BC299" s="1">
        <f t="shared" si="30"/>
        <v>0</v>
      </c>
      <c r="BD299" s="1">
        <f t="shared" si="31"/>
        <v>0</v>
      </c>
      <c r="BE299" s="1">
        <f t="shared" si="32"/>
        <v>0</v>
      </c>
    </row>
    <row r="300" spans="2:57" ht="14.4" thickBot="1" x14ac:dyDescent="0.3">
      <c r="B300" s="4"/>
      <c r="C300" s="131"/>
      <c r="D300" s="132"/>
      <c r="E300" s="235"/>
      <c r="F300" s="250"/>
      <c r="G300" s="250"/>
      <c r="H300" s="236"/>
      <c r="I300" s="130"/>
      <c r="J300" s="235"/>
      <c r="K300" s="236"/>
      <c r="L300" s="130"/>
      <c r="M300" s="235"/>
      <c r="N300" s="236"/>
      <c r="O300" s="129"/>
      <c r="P300" s="246">
        <v>0</v>
      </c>
      <c r="Q300" s="247"/>
      <c r="R300" s="129"/>
      <c r="S300" s="243"/>
      <c r="T300" s="244"/>
      <c r="U300" s="244"/>
      <c r="V300" s="244"/>
      <c r="W300" s="245"/>
      <c r="X300" s="7"/>
      <c r="AX300" s="101"/>
      <c r="AY300" s="101"/>
      <c r="AZ300" s="102">
        <f t="shared" si="27"/>
        <v>0</v>
      </c>
      <c r="BA300" s="101">
        <f t="shared" si="28"/>
        <v>0</v>
      </c>
      <c r="BB300" s="103">
        <f t="shared" si="29"/>
        <v>0</v>
      </c>
      <c r="BC300" s="1">
        <f t="shared" si="30"/>
        <v>0</v>
      </c>
      <c r="BD300" s="1">
        <f t="shared" si="31"/>
        <v>0</v>
      </c>
      <c r="BE300" s="1">
        <f t="shared" si="32"/>
        <v>0</v>
      </c>
    </row>
    <row r="301" spans="2:57" ht="14.4" thickBot="1" x14ac:dyDescent="0.3">
      <c r="B301" s="4"/>
      <c r="C301" s="131"/>
      <c r="D301" s="132"/>
      <c r="E301" s="235"/>
      <c r="F301" s="250"/>
      <c r="G301" s="250"/>
      <c r="H301" s="236"/>
      <c r="I301" s="130"/>
      <c r="J301" s="235"/>
      <c r="K301" s="236"/>
      <c r="L301" s="130"/>
      <c r="M301" s="235"/>
      <c r="N301" s="236"/>
      <c r="O301" s="129"/>
      <c r="P301" s="246">
        <v>0</v>
      </c>
      <c r="Q301" s="247"/>
      <c r="R301" s="129"/>
      <c r="S301" s="243"/>
      <c r="T301" s="244"/>
      <c r="U301" s="244"/>
      <c r="V301" s="244"/>
      <c r="W301" s="245"/>
      <c r="X301" s="7"/>
      <c r="AX301" s="101"/>
      <c r="AY301" s="101"/>
      <c r="AZ301" s="102">
        <f t="shared" si="27"/>
        <v>0</v>
      </c>
      <c r="BA301" s="101">
        <f t="shared" si="28"/>
        <v>0</v>
      </c>
      <c r="BB301" s="103">
        <f t="shared" si="29"/>
        <v>0</v>
      </c>
      <c r="BC301" s="1">
        <f t="shared" si="30"/>
        <v>0</v>
      </c>
      <c r="BD301" s="1">
        <f t="shared" si="31"/>
        <v>0</v>
      </c>
      <c r="BE301" s="1">
        <f t="shared" si="32"/>
        <v>0</v>
      </c>
    </row>
    <row r="302" spans="2:57" ht="14.4" thickBot="1" x14ac:dyDescent="0.3">
      <c r="B302" s="4"/>
      <c r="C302" s="131"/>
      <c r="D302" s="132"/>
      <c r="E302" s="235"/>
      <c r="F302" s="250"/>
      <c r="G302" s="250"/>
      <c r="H302" s="236"/>
      <c r="I302" s="130"/>
      <c r="J302" s="235"/>
      <c r="K302" s="236"/>
      <c r="L302" s="130"/>
      <c r="M302" s="235"/>
      <c r="N302" s="236"/>
      <c r="O302" s="129"/>
      <c r="P302" s="246">
        <v>0</v>
      </c>
      <c r="Q302" s="247"/>
      <c r="R302" s="129"/>
      <c r="S302" s="243"/>
      <c r="T302" s="244"/>
      <c r="U302" s="244"/>
      <c r="V302" s="244"/>
      <c r="W302" s="245"/>
      <c r="X302" s="7"/>
      <c r="AX302" s="101"/>
      <c r="AY302" s="101"/>
      <c r="AZ302" s="102">
        <f t="shared" si="27"/>
        <v>0</v>
      </c>
      <c r="BA302" s="101">
        <f t="shared" si="28"/>
        <v>0</v>
      </c>
      <c r="BB302" s="103">
        <f t="shared" si="29"/>
        <v>0</v>
      </c>
      <c r="BC302" s="1">
        <f t="shared" si="30"/>
        <v>0</v>
      </c>
      <c r="BD302" s="1">
        <f t="shared" si="31"/>
        <v>0</v>
      </c>
      <c r="BE302" s="1">
        <f t="shared" si="32"/>
        <v>0</v>
      </c>
    </row>
    <row r="303" spans="2:57" ht="14.4" thickBot="1" x14ac:dyDescent="0.3">
      <c r="B303" s="4"/>
      <c r="C303" s="131"/>
      <c r="D303" s="132"/>
      <c r="E303" s="235"/>
      <c r="F303" s="250"/>
      <c r="G303" s="250"/>
      <c r="H303" s="236"/>
      <c r="I303" s="130"/>
      <c r="J303" s="235"/>
      <c r="K303" s="236"/>
      <c r="L303" s="130"/>
      <c r="M303" s="235"/>
      <c r="N303" s="236"/>
      <c r="O303" s="129"/>
      <c r="P303" s="246">
        <v>0</v>
      </c>
      <c r="Q303" s="247"/>
      <c r="R303" s="129"/>
      <c r="S303" s="243"/>
      <c r="T303" s="244"/>
      <c r="U303" s="244"/>
      <c r="V303" s="244"/>
      <c r="W303" s="245"/>
      <c r="X303" s="7"/>
      <c r="AX303" s="101"/>
      <c r="AY303" s="101"/>
      <c r="AZ303" s="102">
        <f t="shared" si="27"/>
        <v>0</v>
      </c>
      <c r="BA303" s="101">
        <f t="shared" si="28"/>
        <v>0</v>
      </c>
      <c r="BB303" s="103">
        <f t="shared" si="29"/>
        <v>0</v>
      </c>
      <c r="BC303" s="1">
        <f t="shared" si="30"/>
        <v>0</v>
      </c>
      <c r="BD303" s="1">
        <f t="shared" si="31"/>
        <v>0</v>
      </c>
      <c r="BE303" s="1">
        <f t="shared" si="32"/>
        <v>0</v>
      </c>
    </row>
    <row r="304" spans="2:57" ht="14.4" thickBot="1" x14ac:dyDescent="0.3">
      <c r="B304" s="4"/>
      <c r="C304" s="131"/>
      <c r="D304" s="132"/>
      <c r="E304" s="235"/>
      <c r="F304" s="250"/>
      <c r="G304" s="250"/>
      <c r="H304" s="236"/>
      <c r="I304" s="130"/>
      <c r="J304" s="235"/>
      <c r="K304" s="236"/>
      <c r="L304" s="130"/>
      <c r="M304" s="235"/>
      <c r="N304" s="236"/>
      <c r="O304" s="129"/>
      <c r="P304" s="246">
        <v>0</v>
      </c>
      <c r="Q304" s="247"/>
      <c r="R304" s="129"/>
      <c r="S304" s="243"/>
      <c r="T304" s="244"/>
      <c r="U304" s="244"/>
      <c r="V304" s="244"/>
      <c r="W304" s="245"/>
      <c r="X304" s="7"/>
      <c r="AX304" s="101"/>
      <c r="AY304" s="101"/>
      <c r="AZ304" s="102">
        <f t="shared" si="27"/>
        <v>0</v>
      </c>
      <c r="BA304" s="101">
        <f t="shared" si="28"/>
        <v>0</v>
      </c>
      <c r="BB304" s="103">
        <f t="shared" si="29"/>
        <v>0</v>
      </c>
      <c r="BC304" s="1">
        <f t="shared" si="30"/>
        <v>0</v>
      </c>
      <c r="BD304" s="1">
        <f t="shared" si="31"/>
        <v>0</v>
      </c>
      <c r="BE304" s="1">
        <f t="shared" si="32"/>
        <v>0</v>
      </c>
    </row>
    <row r="305" spans="2:57" ht="14.4" thickBot="1" x14ac:dyDescent="0.3">
      <c r="B305" s="4"/>
      <c r="C305" s="131"/>
      <c r="D305" s="132"/>
      <c r="E305" s="235"/>
      <c r="F305" s="250"/>
      <c r="G305" s="250"/>
      <c r="H305" s="236"/>
      <c r="I305" s="130"/>
      <c r="J305" s="235"/>
      <c r="K305" s="236"/>
      <c r="L305" s="130"/>
      <c r="M305" s="235"/>
      <c r="N305" s="236"/>
      <c r="O305" s="129"/>
      <c r="P305" s="246">
        <v>0</v>
      </c>
      <c r="Q305" s="247"/>
      <c r="R305" s="129"/>
      <c r="S305" s="243"/>
      <c r="T305" s="244"/>
      <c r="U305" s="244"/>
      <c r="V305" s="244"/>
      <c r="W305" s="245"/>
      <c r="X305" s="7"/>
      <c r="AX305" s="101"/>
      <c r="AY305" s="101"/>
      <c r="AZ305" s="102">
        <f t="shared" si="27"/>
        <v>0</v>
      </c>
      <c r="BA305" s="101">
        <f t="shared" si="28"/>
        <v>0</v>
      </c>
      <c r="BB305" s="103">
        <f t="shared" si="29"/>
        <v>0</v>
      </c>
      <c r="BC305" s="1">
        <f t="shared" si="30"/>
        <v>0</v>
      </c>
      <c r="BD305" s="1">
        <f t="shared" si="31"/>
        <v>0</v>
      </c>
      <c r="BE305" s="1">
        <f t="shared" si="32"/>
        <v>0</v>
      </c>
    </row>
    <row r="306" spans="2:57" ht="14.4" thickBot="1" x14ac:dyDescent="0.3">
      <c r="B306" s="4"/>
      <c r="C306" s="131"/>
      <c r="D306" s="132"/>
      <c r="E306" s="235"/>
      <c r="F306" s="250"/>
      <c r="G306" s="250"/>
      <c r="H306" s="236"/>
      <c r="I306" s="130"/>
      <c r="J306" s="235"/>
      <c r="K306" s="236"/>
      <c r="L306" s="130"/>
      <c r="M306" s="235"/>
      <c r="N306" s="236"/>
      <c r="O306" s="129"/>
      <c r="P306" s="246">
        <v>0</v>
      </c>
      <c r="Q306" s="247"/>
      <c r="R306" s="129"/>
      <c r="S306" s="243"/>
      <c r="T306" s="244"/>
      <c r="U306" s="244"/>
      <c r="V306" s="244"/>
      <c r="W306" s="245"/>
      <c r="X306" s="7"/>
      <c r="AX306" s="101"/>
      <c r="AY306" s="101"/>
      <c r="AZ306" s="102">
        <f t="shared" si="27"/>
        <v>0</v>
      </c>
      <c r="BA306" s="101">
        <f t="shared" si="28"/>
        <v>0</v>
      </c>
      <c r="BB306" s="103">
        <f t="shared" si="29"/>
        <v>0</v>
      </c>
      <c r="BC306" s="1">
        <f t="shared" si="30"/>
        <v>0</v>
      </c>
      <c r="BD306" s="1">
        <f t="shared" si="31"/>
        <v>0</v>
      </c>
      <c r="BE306" s="1">
        <f t="shared" si="32"/>
        <v>0</v>
      </c>
    </row>
    <row r="307" spans="2:57" ht="14.4" thickBot="1" x14ac:dyDescent="0.3">
      <c r="B307" s="4"/>
      <c r="C307" s="131"/>
      <c r="D307" s="132"/>
      <c r="E307" s="235"/>
      <c r="F307" s="250"/>
      <c r="G307" s="250"/>
      <c r="H307" s="236"/>
      <c r="I307" s="130"/>
      <c r="J307" s="235"/>
      <c r="K307" s="236"/>
      <c r="L307" s="130"/>
      <c r="M307" s="235"/>
      <c r="N307" s="236"/>
      <c r="O307" s="129"/>
      <c r="P307" s="246">
        <v>0</v>
      </c>
      <c r="Q307" s="247"/>
      <c r="R307" s="129"/>
      <c r="S307" s="243"/>
      <c r="T307" s="244"/>
      <c r="U307" s="244"/>
      <c r="V307" s="244"/>
      <c r="W307" s="245"/>
      <c r="X307" s="7"/>
      <c r="AX307" s="101"/>
      <c r="AY307" s="101"/>
      <c r="AZ307" s="102">
        <f t="shared" si="27"/>
        <v>0</v>
      </c>
      <c r="BA307" s="101">
        <f t="shared" si="28"/>
        <v>0</v>
      </c>
      <c r="BB307" s="103">
        <f t="shared" si="29"/>
        <v>0</v>
      </c>
      <c r="BC307" s="1">
        <f t="shared" si="30"/>
        <v>0</v>
      </c>
      <c r="BD307" s="1">
        <f t="shared" si="31"/>
        <v>0</v>
      </c>
      <c r="BE307" s="1">
        <f t="shared" si="32"/>
        <v>0</v>
      </c>
    </row>
    <row r="308" spans="2:57" ht="14.4" thickBot="1" x14ac:dyDescent="0.3">
      <c r="B308" s="4"/>
      <c r="C308" s="131"/>
      <c r="D308" s="132"/>
      <c r="E308" s="235"/>
      <c r="F308" s="250"/>
      <c r="G308" s="250"/>
      <c r="H308" s="236"/>
      <c r="I308" s="130"/>
      <c r="J308" s="235"/>
      <c r="K308" s="236"/>
      <c r="L308" s="130"/>
      <c r="M308" s="235"/>
      <c r="N308" s="236"/>
      <c r="O308" s="129"/>
      <c r="P308" s="246">
        <v>0</v>
      </c>
      <c r="Q308" s="247"/>
      <c r="R308" s="129"/>
      <c r="S308" s="243"/>
      <c r="T308" s="244"/>
      <c r="U308" s="244"/>
      <c r="V308" s="244"/>
      <c r="W308" s="245"/>
      <c r="X308" s="7"/>
      <c r="AX308" s="101"/>
      <c r="AY308" s="101"/>
      <c r="AZ308" s="102">
        <f t="shared" si="27"/>
        <v>0</v>
      </c>
      <c r="BA308" s="101">
        <f t="shared" si="28"/>
        <v>0</v>
      </c>
      <c r="BB308" s="103">
        <f t="shared" si="29"/>
        <v>0</v>
      </c>
      <c r="BC308" s="1">
        <f t="shared" si="30"/>
        <v>0</v>
      </c>
      <c r="BD308" s="1">
        <f t="shared" si="31"/>
        <v>0</v>
      </c>
      <c r="BE308" s="1">
        <f t="shared" si="32"/>
        <v>0</v>
      </c>
    </row>
    <row r="309" spans="2:57" ht="14.4" thickBot="1" x14ac:dyDescent="0.3">
      <c r="B309" s="4"/>
      <c r="C309" s="131"/>
      <c r="D309" s="132"/>
      <c r="E309" s="235"/>
      <c r="F309" s="250"/>
      <c r="G309" s="250"/>
      <c r="H309" s="236"/>
      <c r="I309" s="130"/>
      <c r="J309" s="235"/>
      <c r="K309" s="236"/>
      <c r="L309" s="130"/>
      <c r="M309" s="235"/>
      <c r="N309" s="236"/>
      <c r="O309" s="129"/>
      <c r="P309" s="246">
        <v>0</v>
      </c>
      <c r="Q309" s="247"/>
      <c r="R309" s="129"/>
      <c r="S309" s="243"/>
      <c r="T309" s="244"/>
      <c r="U309" s="244"/>
      <c r="V309" s="244"/>
      <c r="W309" s="245"/>
      <c r="X309" s="7"/>
      <c r="AX309" s="101"/>
      <c r="AY309" s="101"/>
      <c r="AZ309" s="102">
        <f t="shared" si="27"/>
        <v>0</v>
      </c>
      <c r="BA309" s="101">
        <f t="shared" si="28"/>
        <v>0</v>
      </c>
      <c r="BB309" s="103">
        <f t="shared" si="29"/>
        <v>0</v>
      </c>
      <c r="BC309" s="1">
        <f t="shared" si="30"/>
        <v>0</v>
      </c>
      <c r="BD309" s="1">
        <f t="shared" si="31"/>
        <v>0</v>
      </c>
      <c r="BE309" s="1">
        <f t="shared" si="32"/>
        <v>0</v>
      </c>
    </row>
    <row r="310" spans="2:57" ht="14.4" thickBot="1" x14ac:dyDescent="0.3">
      <c r="B310" s="4"/>
      <c r="C310" s="131"/>
      <c r="D310" s="132"/>
      <c r="E310" s="235"/>
      <c r="F310" s="250"/>
      <c r="G310" s="250"/>
      <c r="H310" s="236"/>
      <c r="I310" s="130"/>
      <c r="J310" s="235"/>
      <c r="K310" s="236"/>
      <c r="L310" s="130"/>
      <c r="M310" s="235"/>
      <c r="N310" s="236"/>
      <c r="O310" s="129"/>
      <c r="P310" s="246">
        <v>0</v>
      </c>
      <c r="Q310" s="247"/>
      <c r="R310" s="129"/>
      <c r="S310" s="243"/>
      <c r="T310" s="244"/>
      <c r="U310" s="244"/>
      <c r="V310" s="244"/>
      <c r="W310" s="245"/>
      <c r="X310" s="7"/>
      <c r="AX310" s="101"/>
      <c r="AY310" s="101"/>
      <c r="AZ310" s="102">
        <f t="shared" si="27"/>
        <v>0</v>
      </c>
      <c r="BA310" s="101">
        <f t="shared" si="28"/>
        <v>0</v>
      </c>
      <c r="BB310" s="103">
        <f t="shared" si="29"/>
        <v>0</v>
      </c>
      <c r="BC310" s="1">
        <f t="shared" si="30"/>
        <v>0</v>
      </c>
      <c r="BD310" s="1">
        <f t="shared" si="31"/>
        <v>0</v>
      </c>
      <c r="BE310" s="1">
        <f t="shared" si="32"/>
        <v>0</v>
      </c>
    </row>
    <row r="311" spans="2:57" ht="14.4" thickBot="1" x14ac:dyDescent="0.3">
      <c r="B311" s="4"/>
      <c r="C311" s="131"/>
      <c r="D311" s="132"/>
      <c r="E311" s="235"/>
      <c r="F311" s="250"/>
      <c r="G311" s="250"/>
      <c r="H311" s="236"/>
      <c r="I311" s="130"/>
      <c r="J311" s="235"/>
      <c r="K311" s="236"/>
      <c r="L311" s="130"/>
      <c r="M311" s="235"/>
      <c r="N311" s="236"/>
      <c r="O311" s="129"/>
      <c r="P311" s="246">
        <v>0</v>
      </c>
      <c r="Q311" s="247"/>
      <c r="R311" s="129"/>
      <c r="S311" s="243"/>
      <c r="T311" s="244"/>
      <c r="U311" s="244"/>
      <c r="V311" s="244"/>
      <c r="W311" s="245"/>
      <c r="X311" s="7"/>
      <c r="AX311" s="101"/>
      <c r="AY311" s="101"/>
      <c r="AZ311" s="102">
        <f t="shared" si="27"/>
        <v>0</v>
      </c>
      <c r="BA311" s="101">
        <f t="shared" si="28"/>
        <v>0</v>
      </c>
      <c r="BB311" s="103">
        <f t="shared" si="29"/>
        <v>0</v>
      </c>
      <c r="BC311" s="1">
        <f t="shared" si="30"/>
        <v>0</v>
      </c>
      <c r="BD311" s="1">
        <f t="shared" si="31"/>
        <v>0</v>
      </c>
      <c r="BE311" s="1">
        <f t="shared" si="32"/>
        <v>0</v>
      </c>
    </row>
    <row r="312" spans="2:57" ht="14.4" thickBot="1" x14ac:dyDescent="0.3">
      <c r="B312" s="4"/>
      <c r="C312" s="131"/>
      <c r="D312" s="132"/>
      <c r="E312" s="235"/>
      <c r="F312" s="250"/>
      <c r="G312" s="250"/>
      <c r="H312" s="236"/>
      <c r="I312" s="130"/>
      <c r="J312" s="235"/>
      <c r="K312" s="236"/>
      <c r="L312" s="130"/>
      <c r="M312" s="235"/>
      <c r="N312" s="236"/>
      <c r="O312" s="129"/>
      <c r="P312" s="246">
        <v>0</v>
      </c>
      <c r="Q312" s="247"/>
      <c r="R312" s="129"/>
      <c r="S312" s="243"/>
      <c r="T312" s="244"/>
      <c r="U312" s="244"/>
      <c r="V312" s="244"/>
      <c r="W312" s="245"/>
      <c r="X312" s="7"/>
      <c r="AX312" s="101"/>
      <c r="AY312" s="101"/>
      <c r="AZ312" s="102">
        <f t="shared" si="27"/>
        <v>0</v>
      </c>
      <c r="BA312" s="101">
        <f t="shared" si="28"/>
        <v>0</v>
      </c>
      <c r="BB312" s="103">
        <f t="shared" si="29"/>
        <v>0</v>
      </c>
      <c r="BC312" s="1">
        <f t="shared" si="30"/>
        <v>0</v>
      </c>
      <c r="BD312" s="1">
        <f t="shared" si="31"/>
        <v>0</v>
      </c>
      <c r="BE312" s="1">
        <f t="shared" si="32"/>
        <v>0</v>
      </c>
    </row>
    <row r="313" spans="2:57" ht="14.4" thickBot="1" x14ac:dyDescent="0.3">
      <c r="B313" s="4"/>
      <c r="C313" s="131"/>
      <c r="D313" s="132"/>
      <c r="E313" s="235"/>
      <c r="F313" s="250"/>
      <c r="G313" s="250"/>
      <c r="H313" s="236"/>
      <c r="I313" s="130"/>
      <c r="J313" s="235"/>
      <c r="K313" s="236"/>
      <c r="L313" s="130"/>
      <c r="M313" s="235"/>
      <c r="N313" s="236"/>
      <c r="O313" s="129"/>
      <c r="P313" s="246">
        <v>0</v>
      </c>
      <c r="Q313" s="247"/>
      <c r="R313" s="129"/>
      <c r="S313" s="243"/>
      <c r="T313" s="244"/>
      <c r="U313" s="244"/>
      <c r="V313" s="244"/>
      <c r="W313" s="245"/>
      <c r="X313" s="7"/>
      <c r="AX313" s="101"/>
      <c r="AY313" s="101"/>
      <c r="AZ313" s="102">
        <f t="shared" si="27"/>
        <v>0</v>
      </c>
      <c r="BA313" s="101">
        <f t="shared" si="28"/>
        <v>0</v>
      </c>
      <c r="BB313" s="103">
        <f t="shared" si="29"/>
        <v>0</v>
      </c>
      <c r="BC313" s="1">
        <f t="shared" si="30"/>
        <v>0</v>
      </c>
      <c r="BD313" s="1">
        <f t="shared" si="31"/>
        <v>0</v>
      </c>
      <c r="BE313" s="1">
        <f t="shared" si="32"/>
        <v>0</v>
      </c>
    </row>
    <row r="314" spans="2:57" ht="14.4" thickBot="1" x14ac:dyDescent="0.3">
      <c r="B314" s="4"/>
      <c r="C314" s="131"/>
      <c r="D314" s="132"/>
      <c r="E314" s="235"/>
      <c r="F314" s="250"/>
      <c r="G314" s="250"/>
      <c r="H314" s="236"/>
      <c r="I314" s="130"/>
      <c r="J314" s="235"/>
      <c r="K314" s="236"/>
      <c r="L314" s="130"/>
      <c r="M314" s="235"/>
      <c r="N314" s="236"/>
      <c r="O314" s="129"/>
      <c r="P314" s="246">
        <v>0</v>
      </c>
      <c r="Q314" s="247"/>
      <c r="R314" s="129"/>
      <c r="S314" s="243"/>
      <c r="T314" s="244"/>
      <c r="U314" s="244"/>
      <c r="V314" s="244"/>
      <c r="W314" s="245"/>
      <c r="X314" s="7"/>
      <c r="AX314" s="101"/>
      <c r="AY314" s="101"/>
      <c r="AZ314" s="102">
        <f t="shared" si="27"/>
        <v>0</v>
      </c>
      <c r="BA314" s="101">
        <f t="shared" si="28"/>
        <v>0</v>
      </c>
      <c r="BB314" s="103">
        <f t="shared" si="29"/>
        <v>0</v>
      </c>
      <c r="BC314" s="1">
        <f t="shared" si="30"/>
        <v>0</v>
      </c>
      <c r="BD314" s="1">
        <f t="shared" si="31"/>
        <v>0</v>
      </c>
      <c r="BE314" s="1">
        <f t="shared" si="32"/>
        <v>0</v>
      </c>
    </row>
    <row r="315" spans="2:57" ht="14.4" thickBot="1" x14ac:dyDescent="0.3">
      <c r="B315" s="4"/>
      <c r="C315" s="131"/>
      <c r="D315" s="132"/>
      <c r="E315" s="235"/>
      <c r="F315" s="250"/>
      <c r="G315" s="250"/>
      <c r="H315" s="236"/>
      <c r="I315" s="130"/>
      <c r="J315" s="235"/>
      <c r="K315" s="236"/>
      <c r="L315" s="130"/>
      <c r="M315" s="235"/>
      <c r="N315" s="236"/>
      <c r="O315" s="129"/>
      <c r="P315" s="246">
        <v>0</v>
      </c>
      <c r="Q315" s="247"/>
      <c r="R315" s="129"/>
      <c r="S315" s="243"/>
      <c r="T315" s="244"/>
      <c r="U315" s="244"/>
      <c r="V315" s="244"/>
      <c r="W315" s="245"/>
      <c r="X315" s="7"/>
      <c r="AX315" s="101"/>
      <c r="AY315" s="101"/>
      <c r="AZ315" s="102">
        <f t="shared" si="27"/>
        <v>0</v>
      </c>
      <c r="BA315" s="101">
        <f t="shared" si="28"/>
        <v>0</v>
      </c>
      <c r="BB315" s="103">
        <f t="shared" si="29"/>
        <v>0</v>
      </c>
      <c r="BC315" s="1">
        <f t="shared" si="30"/>
        <v>0</v>
      </c>
      <c r="BD315" s="1">
        <f t="shared" si="31"/>
        <v>0</v>
      </c>
      <c r="BE315" s="1">
        <f t="shared" si="32"/>
        <v>0</v>
      </c>
    </row>
    <row r="316" spans="2:57" ht="14.4" thickBot="1" x14ac:dyDescent="0.3">
      <c r="B316" s="4"/>
      <c r="C316" s="131"/>
      <c r="D316" s="132"/>
      <c r="E316" s="235"/>
      <c r="F316" s="250"/>
      <c r="G316" s="250"/>
      <c r="H316" s="236"/>
      <c r="I316" s="130"/>
      <c r="J316" s="235"/>
      <c r="K316" s="236"/>
      <c r="L316" s="130"/>
      <c r="M316" s="235"/>
      <c r="N316" s="236"/>
      <c r="O316" s="129"/>
      <c r="P316" s="246">
        <v>0</v>
      </c>
      <c r="Q316" s="247"/>
      <c r="R316" s="129"/>
      <c r="S316" s="243"/>
      <c r="T316" s="244"/>
      <c r="U316" s="244"/>
      <c r="V316" s="244"/>
      <c r="W316" s="245"/>
      <c r="X316" s="7"/>
      <c r="AX316" s="101"/>
      <c r="AY316" s="101"/>
      <c r="AZ316" s="102">
        <f t="shared" si="27"/>
        <v>0</v>
      </c>
      <c r="BA316" s="101">
        <f t="shared" si="28"/>
        <v>0</v>
      </c>
      <c r="BB316" s="103">
        <f t="shared" si="29"/>
        <v>0</v>
      </c>
      <c r="BC316" s="1">
        <f t="shared" si="30"/>
        <v>0</v>
      </c>
      <c r="BD316" s="1">
        <f t="shared" si="31"/>
        <v>0</v>
      </c>
      <c r="BE316" s="1">
        <f t="shared" si="32"/>
        <v>0</v>
      </c>
    </row>
    <row r="317" spans="2:57" ht="14.4" thickBot="1" x14ac:dyDescent="0.3">
      <c r="B317" s="4"/>
      <c r="C317" s="131"/>
      <c r="D317" s="132"/>
      <c r="E317" s="235"/>
      <c r="F317" s="250"/>
      <c r="G317" s="250"/>
      <c r="H317" s="236"/>
      <c r="I317" s="130"/>
      <c r="J317" s="235"/>
      <c r="K317" s="236"/>
      <c r="L317" s="130"/>
      <c r="M317" s="235"/>
      <c r="N317" s="236"/>
      <c r="O317" s="129"/>
      <c r="P317" s="246">
        <v>0</v>
      </c>
      <c r="Q317" s="247"/>
      <c r="R317" s="129"/>
      <c r="S317" s="243"/>
      <c r="T317" s="244"/>
      <c r="U317" s="244"/>
      <c r="V317" s="244"/>
      <c r="W317" s="245"/>
      <c r="X317" s="7"/>
      <c r="AX317" s="101"/>
      <c r="AY317" s="101"/>
      <c r="AZ317" s="102">
        <f t="shared" si="27"/>
        <v>0</v>
      </c>
      <c r="BA317" s="101">
        <f t="shared" si="28"/>
        <v>0</v>
      </c>
      <c r="BB317" s="103">
        <f t="shared" si="29"/>
        <v>0</v>
      </c>
      <c r="BC317" s="1">
        <f t="shared" si="30"/>
        <v>0</v>
      </c>
      <c r="BD317" s="1">
        <f t="shared" si="31"/>
        <v>0</v>
      </c>
      <c r="BE317" s="1">
        <f t="shared" si="32"/>
        <v>0</v>
      </c>
    </row>
    <row r="318" spans="2:57" ht="14.4" thickBot="1" x14ac:dyDescent="0.3">
      <c r="B318" s="4"/>
      <c r="C318" s="131"/>
      <c r="D318" s="132"/>
      <c r="E318" s="235"/>
      <c r="F318" s="250"/>
      <c r="G318" s="250"/>
      <c r="H318" s="236"/>
      <c r="I318" s="130"/>
      <c r="J318" s="235"/>
      <c r="K318" s="236"/>
      <c r="L318" s="130"/>
      <c r="M318" s="235"/>
      <c r="N318" s="236"/>
      <c r="O318" s="129"/>
      <c r="P318" s="246">
        <v>0</v>
      </c>
      <c r="Q318" s="247"/>
      <c r="R318" s="129"/>
      <c r="S318" s="243"/>
      <c r="T318" s="244"/>
      <c r="U318" s="244"/>
      <c r="V318" s="244"/>
      <c r="W318" s="245"/>
      <c r="X318" s="7"/>
      <c r="AX318" s="101"/>
      <c r="AY318" s="101"/>
      <c r="AZ318" s="102">
        <f t="shared" si="27"/>
        <v>0</v>
      </c>
      <c r="BA318" s="101">
        <f t="shared" si="28"/>
        <v>0</v>
      </c>
      <c r="BB318" s="103">
        <f t="shared" si="29"/>
        <v>0</v>
      </c>
      <c r="BC318" s="1">
        <f t="shared" si="30"/>
        <v>0</v>
      </c>
      <c r="BD318" s="1">
        <f t="shared" si="31"/>
        <v>0</v>
      </c>
      <c r="BE318" s="1">
        <f t="shared" si="32"/>
        <v>0</v>
      </c>
    </row>
    <row r="319" spans="2:57" ht="14.4" thickBot="1" x14ac:dyDescent="0.3">
      <c r="B319" s="4"/>
      <c r="C319" s="131"/>
      <c r="D319" s="132"/>
      <c r="E319" s="235"/>
      <c r="F319" s="250"/>
      <c r="G319" s="250"/>
      <c r="H319" s="236"/>
      <c r="I319" s="130"/>
      <c r="J319" s="235"/>
      <c r="K319" s="236"/>
      <c r="L319" s="130"/>
      <c r="M319" s="235"/>
      <c r="N319" s="236"/>
      <c r="O319" s="129"/>
      <c r="P319" s="246">
        <v>0</v>
      </c>
      <c r="Q319" s="247"/>
      <c r="R319" s="129"/>
      <c r="S319" s="243"/>
      <c r="T319" s="244"/>
      <c r="U319" s="244"/>
      <c r="V319" s="244"/>
      <c r="W319" s="245"/>
      <c r="X319" s="7"/>
      <c r="AX319" s="101"/>
      <c r="AY319" s="101"/>
      <c r="AZ319" s="102">
        <f t="shared" si="27"/>
        <v>0</v>
      </c>
      <c r="BA319" s="101">
        <f t="shared" si="28"/>
        <v>0</v>
      </c>
      <c r="BB319" s="103">
        <f t="shared" si="29"/>
        <v>0</v>
      </c>
      <c r="BC319" s="1">
        <f t="shared" si="30"/>
        <v>0</v>
      </c>
      <c r="BD319" s="1">
        <f t="shared" si="31"/>
        <v>0</v>
      </c>
      <c r="BE319" s="1">
        <f t="shared" si="32"/>
        <v>0</v>
      </c>
    </row>
    <row r="320" spans="2:57" ht="14.4" thickBot="1" x14ac:dyDescent="0.3">
      <c r="B320" s="4"/>
      <c r="C320" s="131"/>
      <c r="D320" s="132"/>
      <c r="E320" s="235"/>
      <c r="F320" s="250"/>
      <c r="G320" s="250"/>
      <c r="H320" s="236"/>
      <c r="I320" s="130"/>
      <c r="J320" s="235"/>
      <c r="K320" s="236"/>
      <c r="L320" s="130"/>
      <c r="M320" s="235"/>
      <c r="N320" s="236"/>
      <c r="O320" s="129"/>
      <c r="P320" s="246">
        <v>0</v>
      </c>
      <c r="Q320" s="247"/>
      <c r="R320" s="129"/>
      <c r="S320" s="243"/>
      <c r="T320" s="244"/>
      <c r="U320" s="244"/>
      <c r="V320" s="244"/>
      <c r="W320" s="245"/>
      <c r="X320" s="7"/>
      <c r="AX320" s="101"/>
      <c r="AY320" s="101"/>
      <c r="AZ320" s="102">
        <f t="shared" si="27"/>
        <v>0</v>
      </c>
      <c r="BA320" s="101">
        <f t="shared" si="28"/>
        <v>0</v>
      </c>
      <c r="BB320" s="103">
        <f t="shared" si="29"/>
        <v>0</v>
      </c>
      <c r="BC320" s="1">
        <f t="shared" si="30"/>
        <v>0</v>
      </c>
      <c r="BD320" s="1">
        <f t="shared" si="31"/>
        <v>0</v>
      </c>
      <c r="BE320" s="1">
        <f t="shared" si="32"/>
        <v>0</v>
      </c>
    </row>
    <row r="321" spans="2:57" ht="14.4" thickBot="1" x14ac:dyDescent="0.3">
      <c r="B321" s="4"/>
      <c r="C321" s="131"/>
      <c r="D321" s="132"/>
      <c r="E321" s="235"/>
      <c r="F321" s="250"/>
      <c r="G321" s="250"/>
      <c r="H321" s="236"/>
      <c r="I321" s="130"/>
      <c r="J321" s="235"/>
      <c r="K321" s="236"/>
      <c r="L321" s="130"/>
      <c r="M321" s="235"/>
      <c r="N321" s="236"/>
      <c r="O321" s="129"/>
      <c r="P321" s="246">
        <v>0</v>
      </c>
      <c r="Q321" s="247"/>
      <c r="R321" s="129"/>
      <c r="S321" s="243"/>
      <c r="T321" s="244"/>
      <c r="U321" s="244"/>
      <c r="V321" s="244"/>
      <c r="W321" s="245"/>
      <c r="X321" s="7"/>
      <c r="AX321" s="101"/>
      <c r="AY321" s="101"/>
      <c r="AZ321" s="102">
        <f t="shared" si="27"/>
        <v>0</v>
      </c>
      <c r="BA321" s="101">
        <f t="shared" si="28"/>
        <v>0</v>
      </c>
      <c r="BB321" s="103">
        <f t="shared" si="29"/>
        <v>0</v>
      </c>
      <c r="BC321" s="1">
        <f t="shared" si="30"/>
        <v>0</v>
      </c>
      <c r="BD321" s="1">
        <f t="shared" si="31"/>
        <v>0</v>
      </c>
      <c r="BE321" s="1">
        <f t="shared" si="32"/>
        <v>0</v>
      </c>
    </row>
    <row r="322" spans="2:57" ht="14.4" thickBot="1" x14ac:dyDescent="0.3">
      <c r="B322" s="4"/>
      <c r="C322" s="131"/>
      <c r="D322" s="132"/>
      <c r="E322" s="235"/>
      <c r="F322" s="250"/>
      <c r="G322" s="250"/>
      <c r="H322" s="236"/>
      <c r="I322" s="130"/>
      <c r="J322" s="235"/>
      <c r="K322" s="236"/>
      <c r="L322" s="130"/>
      <c r="M322" s="235"/>
      <c r="N322" s="236"/>
      <c r="O322" s="129"/>
      <c r="P322" s="246">
        <v>0</v>
      </c>
      <c r="Q322" s="247"/>
      <c r="R322" s="129"/>
      <c r="S322" s="243"/>
      <c r="T322" s="244"/>
      <c r="U322" s="244"/>
      <c r="V322" s="244"/>
      <c r="W322" s="245"/>
      <c r="X322" s="7"/>
      <c r="AX322" s="101"/>
      <c r="AY322" s="101"/>
      <c r="AZ322" s="102">
        <f t="shared" si="27"/>
        <v>0</v>
      </c>
      <c r="BA322" s="101">
        <f t="shared" si="28"/>
        <v>0</v>
      </c>
      <c r="BB322" s="103">
        <f t="shared" si="29"/>
        <v>0</v>
      </c>
      <c r="BC322" s="1">
        <f t="shared" si="30"/>
        <v>0</v>
      </c>
      <c r="BD322" s="1">
        <f t="shared" si="31"/>
        <v>0</v>
      </c>
      <c r="BE322" s="1">
        <f t="shared" si="32"/>
        <v>0</v>
      </c>
    </row>
    <row r="323" spans="2:57" ht="14.4" thickBot="1" x14ac:dyDescent="0.3">
      <c r="B323" s="4"/>
      <c r="C323" s="131"/>
      <c r="D323" s="132"/>
      <c r="E323" s="235"/>
      <c r="F323" s="250"/>
      <c r="G323" s="250"/>
      <c r="H323" s="236"/>
      <c r="I323" s="130"/>
      <c r="J323" s="235"/>
      <c r="K323" s="236"/>
      <c r="L323" s="130"/>
      <c r="M323" s="235"/>
      <c r="N323" s="236"/>
      <c r="O323" s="129"/>
      <c r="P323" s="246">
        <v>0</v>
      </c>
      <c r="Q323" s="247"/>
      <c r="R323" s="129"/>
      <c r="S323" s="243"/>
      <c r="T323" s="244"/>
      <c r="U323" s="244"/>
      <c r="V323" s="244"/>
      <c r="W323" s="245"/>
      <c r="X323" s="7"/>
      <c r="AX323" s="101"/>
      <c r="AY323" s="101"/>
      <c r="AZ323" s="102">
        <f t="shared" si="27"/>
        <v>0</v>
      </c>
      <c r="BA323" s="101">
        <f t="shared" si="28"/>
        <v>0</v>
      </c>
      <c r="BB323" s="103">
        <f t="shared" si="29"/>
        <v>0</v>
      </c>
      <c r="BC323" s="1">
        <f t="shared" si="30"/>
        <v>0</v>
      </c>
      <c r="BD323" s="1">
        <f t="shared" si="31"/>
        <v>0</v>
      </c>
      <c r="BE323" s="1">
        <f t="shared" si="32"/>
        <v>0</v>
      </c>
    </row>
    <row r="324" spans="2:57" ht="14.4" thickBot="1" x14ac:dyDescent="0.3">
      <c r="B324" s="4"/>
      <c r="C324" s="131"/>
      <c r="D324" s="132"/>
      <c r="E324" s="235"/>
      <c r="F324" s="250"/>
      <c r="G324" s="250"/>
      <c r="H324" s="236"/>
      <c r="I324" s="130"/>
      <c r="J324" s="235"/>
      <c r="K324" s="236"/>
      <c r="L324" s="130"/>
      <c r="M324" s="235"/>
      <c r="N324" s="236"/>
      <c r="O324" s="129"/>
      <c r="P324" s="246">
        <v>0</v>
      </c>
      <c r="Q324" s="247"/>
      <c r="R324" s="129"/>
      <c r="S324" s="243"/>
      <c r="T324" s="244"/>
      <c r="U324" s="244"/>
      <c r="V324" s="244"/>
      <c r="W324" s="245"/>
      <c r="X324" s="7"/>
      <c r="AX324" s="101"/>
      <c r="AY324" s="101"/>
      <c r="AZ324" s="102">
        <f t="shared" si="27"/>
        <v>0</v>
      </c>
      <c r="BA324" s="101">
        <f t="shared" si="28"/>
        <v>0</v>
      </c>
      <c r="BB324" s="103">
        <f t="shared" si="29"/>
        <v>0</v>
      </c>
      <c r="BC324" s="1">
        <f t="shared" si="30"/>
        <v>0</v>
      </c>
      <c r="BD324" s="1">
        <f t="shared" si="31"/>
        <v>0</v>
      </c>
      <c r="BE324" s="1">
        <f t="shared" si="32"/>
        <v>0</v>
      </c>
    </row>
    <row r="325" spans="2:57" ht="14.4" thickBot="1" x14ac:dyDescent="0.3">
      <c r="B325" s="4"/>
      <c r="C325" s="131"/>
      <c r="D325" s="132"/>
      <c r="E325" s="235"/>
      <c r="F325" s="250"/>
      <c r="G325" s="250"/>
      <c r="H325" s="236"/>
      <c r="I325" s="130"/>
      <c r="J325" s="235"/>
      <c r="K325" s="236"/>
      <c r="L325" s="130"/>
      <c r="M325" s="235"/>
      <c r="N325" s="236"/>
      <c r="O325" s="129"/>
      <c r="P325" s="246">
        <v>0</v>
      </c>
      <c r="Q325" s="247"/>
      <c r="R325" s="129"/>
      <c r="S325" s="243"/>
      <c r="T325" s="244"/>
      <c r="U325" s="244"/>
      <c r="V325" s="244"/>
      <c r="W325" s="245"/>
      <c r="X325" s="7"/>
      <c r="AX325" s="101"/>
      <c r="AY325" s="101"/>
      <c r="AZ325" s="102">
        <f t="shared" si="27"/>
        <v>0</v>
      </c>
      <c r="BA325" s="101">
        <f t="shared" si="28"/>
        <v>0</v>
      </c>
      <c r="BB325" s="103">
        <f t="shared" si="29"/>
        <v>0</v>
      </c>
      <c r="BC325" s="1">
        <f t="shared" si="30"/>
        <v>0</v>
      </c>
      <c r="BD325" s="1">
        <f t="shared" si="31"/>
        <v>0</v>
      </c>
      <c r="BE325" s="1">
        <f t="shared" si="32"/>
        <v>0</v>
      </c>
    </row>
    <row r="326" spans="2:57" ht="14.4" thickBot="1" x14ac:dyDescent="0.3">
      <c r="B326" s="4"/>
      <c r="C326" s="131"/>
      <c r="D326" s="132"/>
      <c r="E326" s="235"/>
      <c r="F326" s="250"/>
      <c r="G326" s="250"/>
      <c r="H326" s="236"/>
      <c r="I326" s="130"/>
      <c r="J326" s="235"/>
      <c r="K326" s="236"/>
      <c r="L326" s="130"/>
      <c r="M326" s="235"/>
      <c r="N326" s="236"/>
      <c r="O326" s="129"/>
      <c r="P326" s="246">
        <v>0</v>
      </c>
      <c r="Q326" s="247"/>
      <c r="R326" s="129"/>
      <c r="S326" s="243"/>
      <c r="T326" s="244"/>
      <c r="U326" s="244"/>
      <c r="V326" s="244"/>
      <c r="W326" s="245"/>
      <c r="X326" s="7"/>
      <c r="AX326" s="101"/>
      <c r="AY326" s="101"/>
      <c r="AZ326" s="102">
        <f t="shared" si="27"/>
        <v>0</v>
      </c>
      <c r="BA326" s="101">
        <f t="shared" si="28"/>
        <v>0</v>
      </c>
      <c r="BB326" s="103">
        <f t="shared" si="29"/>
        <v>0</v>
      </c>
      <c r="BC326" s="1">
        <f t="shared" si="30"/>
        <v>0</v>
      </c>
      <c r="BD326" s="1">
        <f t="shared" si="31"/>
        <v>0</v>
      </c>
      <c r="BE326" s="1">
        <f t="shared" si="32"/>
        <v>0</v>
      </c>
    </row>
    <row r="327" spans="2:57" ht="14.4" thickBot="1" x14ac:dyDescent="0.3">
      <c r="B327" s="4"/>
      <c r="C327" s="131"/>
      <c r="D327" s="132"/>
      <c r="E327" s="235"/>
      <c r="F327" s="250"/>
      <c r="G327" s="250"/>
      <c r="H327" s="236"/>
      <c r="I327" s="130"/>
      <c r="J327" s="235"/>
      <c r="K327" s="236"/>
      <c r="L327" s="130"/>
      <c r="M327" s="235"/>
      <c r="N327" s="236"/>
      <c r="O327" s="129"/>
      <c r="P327" s="246">
        <v>0</v>
      </c>
      <c r="Q327" s="247"/>
      <c r="R327" s="129"/>
      <c r="S327" s="243"/>
      <c r="T327" s="244"/>
      <c r="U327" s="244"/>
      <c r="V327" s="244"/>
      <c r="W327" s="245"/>
      <c r="X327" s="7"/>
      <c r="AX327" s="101"/>
      <c r="AY327" s="101"/>
      <c r="AZ327" s="102">
        <f t="shared" si="27"/>
        <v>0</v>
      </c>
      <c r="BA327" s="101">
        <f t="shared" si="28"/>
        <v>0</v>
      </c>
      <c r="BB327" s="103">
        <f t="shared" si="29"/>
        <v>0</v>
      </c>
      <c r="BC327" s="1">
        <f t="shared" si="30"/>
        <v>0</v>
      </c>
      <c r="BD327" s="1">
        <f t="shared" si="31"/>
        <v>0</v>
      </c>
      <c r="BE327" s="1">
        <f t="shared" si="32"/>
        <v>0</v>
      </c>
    </row>
    <row r="328" spans="2:57" ht="14.4" thickBot="1" x14ac:dyDescent="0.3">
      <c r="B328" s="4"/>
      <c r="C328" s="131"/>
      <c r="D328" s="132"/>
      <c r="E328" s="235"/>
      <c r="F328" s="250"/>
      <c r="G328" s="250"/>
      <c r="H328" s="236"/>
      <c r="I328" s="130"/>
      <c r="J328" s="235"/>
      <c r="K328" s="236"/>
      <c r="L328" s="130"/>
      <c r="M328" s="235"/>
      <c r="N328" s="236"/>
      <c r="O328" s="129"/>
      <c r="P328" s="246">
        <v>0</v>
      </c>
      <c r="Q328" s="247"/>
      <c r="R328" s="129"/>
      <c r="S328" s="243"/>
      <c r="T328" s="244"/>
      <c r="U328" s="244"/>
      <c r="V328" s="244"/>
      <c r="W328" s="245"/>
      <c r="X328" s="7"/>
      <c r="AX328" s="101"/>
      <c r="AY328" s="101"/>
      <c r="AZ328" s="102">
        <f t="shared" ref="AZ328:AZ371" si="33">+C328</f>
        <v>0</v>
      </c>
      <c r="BA328" s="101">
        <f t="shared" ref="BA328:BA371" si="34">+J328</f>
        <v>0</v>
      </c>
      <c r="BB328" s="103">
        <f t="shared" ref="BB328:BB371" si="35">+P328</f>
        <v>0</v>
      </c>
      <c r="BC328" s="1">
        <f t="shared" ref="BC328:BC371" si="36">SUMIFS($BB$71:$BB$371,$AZ$71:$AZ$371,$AX328,$BA$71:$BA$371,"Despesas")</f>
        <v>0</v>
      </c>
      <c r="BD328" s="1">
        <f t="shared" ref="BD328:BD371" si="37">SUMIFS($BB$71:$BB$371,$AZ$71:$AZ$371,$AX328,$BA$71:$BA$371,"Dívidas")</f>
        <v>0</v>
      </c>
      <c r="BE328" s="1">
        <f t="shared" ref="BE328:BE371" si="38">SUMIFS($BB$71:$BB$371,$AZ$71:$AZ$371,$AX328,$BA$71:$BA$371,"Investimentos")</f>
        <v>0</v>
      </c>
    </row>
    <row r="329" spans="2:57" ht="14.4" thickBot="1" x14ac:dyDescent="0.3">
      <c r="B329" s="4"/>
      <c r="C329" s="131"/>
      <c r="D329" s="132"/>
      <c r="E329" s="235"/>
      <c r="F329" s="250"/>
      <c r="G329" s="250"/>
      <c r="H329" s="236"/>
      <c r="I329" s="130"/>
      <c r="J329" s="235"/>
      <c r="K329" s="236"/>
      <c r="L329" s="130"/>
      <c r="M329" s="235"/>
      <c r="N329" s="236"/>
      <c r="O329" s="129"/>
      <c r="P329" s="246">
        <v>0</v>
      </c>
      <c r="Q329" s="247"/>
      <c r="R329" s="129"/>
      <c r="S329" s="243"/>
      <c r="T329" s="244"/>
      <c r="U329" s="244"/>
      <c r="V329" s="244"/>
      <c r="W329" s="245"/>
      <c r="X329" s="7"/>
      <c r="AX329" s="101"/>
      <c r="AY329" s="101"/>
      <c r="AZ329" s="102">
        <f t="shared" si="33"/>
        <v>0</v>
      </c>
      <c r="BA329" s="101">
        <f t="shared" si="34"/>
        <v>0</v>
      </c>
      <c r="BB329" s="103">
        <f t="shared" si="35"/>
        <v>0</v>
      </c>
      <c r="BC329" s="1">
        <f t="shared" si="36"/>
        <v>0</v>
      </c>
      <c r="BD329" s="1">
        <f t="shared" si="37"/>
        <v>0</v>
      </c>
      <c r="BE329" s="1">
        <f t="shared" si="38"/>
        <v>0</v>
      </c>
    </row>
    <row r="330" spans="2:57" ht="14.4" thickBot="1" x14ac:dyDescent="0.3">
      <c r="B330" s="4"/>
      <c r="C330" s="131"/>
      <c r="D330" s="132"/>
      <c r="E330" s="235"/>
      <c r="F330" s="250"/>
      <c r="G330" s="250"/>
      <c r="H330" s="236"/>
      <c r="I330" s="130"/>
      <c r="J330" s="235"/>
      <c r="K330" s="236"/>
      <c r="L330" s="130"/>
      <c r="M330" s="235"/>
      <c r="N330" s="236"/>
      <c r="O330" s="129"/>
      <c r="P330" s="246">
        <v>0</v>
      </c>
      <c r="Q330" s="247"/>
      <c r="R330" s="129"/>
      <c r="S330" s="243"/>
      <c r="T330" s="244"/>
      <c r="U330" s="244"/>
      <c r="V330" s="244"/>
      <c r="W330" s="245"/>
      <c r="X330" s="7"/>
      <c r="AX330" s="101"/>
      <c r="AY330" s="101"/>
      <c r="AZ330" s="102">
        <f t="shared" si="33"/>
        <v>0</v>
      </c>
      <c r="BA330" s="101">
        <f t="shared" si="34"/>
        <v>0</v>
      </c>
      <c r="BB330" s="103">
        <f t="shared" si="35"/>
        <v>0</v>
      </c>
      <c r="BC330" s="1">
        <f t="shared" si="36"/>
        <v>0</v>
      </c>
      <c r="BD330" s="1">
        <f t="shared" si="37"/>
        <v>0</v>
      </c>
      <c r="BE330" s="1">
        <f t="shared" si="38"/>
        <v>0</v>
      </c>
    </row>
    <row r="331" spans="2:57" ht="14.4" thickBot="1" x14ac:dyDescent="0.3">
      <c r="B331" s="4"/>
      <c r="C331" s="131"/>
      <c r="D331" s="132"/>
      <c r="E331" s="235"/>
      <c r="F331" s="250"/>
      <c r="G331" s="250"/>
      <c r="H331" s="236"/>
      <c r="I331" s="130"/>
      <c r="J331" s="235"/>
      <c r="K331" s="236"/>
      <c r="L331" s="130"/>
      <c r="M331" s="235"/>
      <c r="N331" s="236"/>
      <c r="O331" s="129"/>
      <c r="P331" s="246">
        <v>0</v>
      </c>
      <c r="Q331" s="247"/>
      <c r="R331" s="129"/>
      <c r="S331" s="243"/>
      <c r="T331" s="244"/>
      <c r="U331" s="244"/>
      <c r="V331" s="244"/>
      <c r="W331" s="245"/>
      <c r="X331" s="7"/>
      <c r="AX331" s="101"/>
      <c r="AY331" s="101"/>
      <c r="AZ331" s="102">
        <f t="shared" si="33"/>
        <v>0</v>
      </c>
      <c r="BA331" s="101">
        <f t="shared" si="34"/>
        <v>0</v>
      </c>
      <c r="BB331" s="103">
        <f t="shared" si="35"/>
        <v>0</v>
      </c>
      <c r="BC331" s="1">
        <f t="shared" si="36"/>
        <v>0</v>
      </c>
      <c r="BD331" s="1">
        <f t="shared" si="37"/>
        <v>0</v>
      </c>
      <c r="BE331" s="1">
        <f t="shared" si="38"/>
        <v>0</v>
      </c>
    </row>
    <row r="332" spans="2:57" ht="14.4" thickBot="1" x14ac:dyDescent="0.3">
      <c r="B332" s="4"/>
      <c r="C332" s="131"/>
      <c r="D332" s="132"/>
      <c r="E332" s="235"/>
      <c r="F332" s="250"/>
      <c r="G332" s="250"/>
      <c r="H332" s="236"/>
      <c r="I332" s="130"/>
      <c r="J332" s="235"/>
      <c r="K332" s="236"/>
      <c r="L332" s="130"/>
      <c r="M332" s="235"/>
      <c r="N332" s="236"/>
      <c r="O332" s="129"/>
      <c r="P332" s="246">
        <v>0</v>
      </c>
      <c r="Q332" s="247"/>
      <c r="R332" s="129"/>
      <c r="S332" s="243"/>
      <c r="T332" s="244"/>
      <c r="U332" s="244"/>
      <c r="V332" s="244"/>
      <c r="W332" s="245"/>
      <c r="X332" s="7"/>
      <c r="AX332" s="101"/>
      <c r="AY332" s="101"/>
      <c r="AZ332" s="102">
        <f t="shared" si="33"/>
        <v>0</v>
      </c>
      <c r="BA332" s="101">
        <f t="shared" si="34"/>
        <v>0</v>
      </c>
      <c r="BB332" s="103">
        <f t="shared" si="35"/>
        <v>0</v>
      </c>
      <c r="BC332" s="1">
        <f t="shared" si="36"/>
        <v>0</v>
      </c>
      <c r="BD332" s="1">
        <f t="shared" si="37"/>
        <v>0</v>
      </c>
      <c r="BE332" s="1">
        <f t="shared" si="38"/>
        <v>0</v>
      </c>
    </row>
    <row r="333" spans="2:57" ht="14.4" thickBot="1" x14ac:dyDescent="0.3">
      <c r="B333" s="4"/>
      <c r="C333" s="131"/>
      <c r="D333" s="132"/>
      <c r="E333" s="235"/>
      <c r="F333" s="250"/>
      <c r="G333" s="250"/>
      <c r="H333" s="236"/>
      <c r="I333" s="130"/>
      <c r="J333" s="235"/>
      <c r="K333" s="236"/>
      <c r="L333" s="130"/>
      <c r="M333" s="235"/>
      <c r="N333" s="236"/>
      <c r="O333" s="129"/>
      <c r="P333" s="246">
        <v>0</v>
      </c>
      <c r="Q333" s="247"/>
      <c r="R333" s="129"/>
      <c r="S333" s="243"/>
      <c r="T333" s="244"/>
      <c r="U333" s="244"/>
      <c r="V333" s="244"/>
      <c r="W333" s="245"/>
      <c r="X333" s="7"/>
      <c r="AX333" s="101"/>
      <c r="AY333" s="101"/>
      <c r="AZ333" s="102">
        <f t="shared" si="33"/>
        <v>0</v>
      </c>
      <c r="BA333" s="101">
        <f t="shared" si="34"/>
        <v>0</v>
      </c>
      <c r="BB333" s="103">
        <f t="shared" si="35"/>
        <v>0</v>
      </c>
      <c r="BC333" s="1">
        <f t="shared" si="36"/>
        <v>0</v>
      </c>
      <c r="BD333" s="1">
        <f t="shared" si="37"/>
        <v>0</v>
      </c>
      <c r="BE333" s="1">
        <f t="shared" si="38"/>
        <v>0</v>
      </c>
    </row>
    <row r="334" spans="2:57" ht="14.4" thickBot="1" x14ac:dyDescent="0.3">
      <c r="B334" s="4"/>
      <c r="C334" s="131"/>
      <c r="D334" s="132"/>
      <c r="E334" s="235"/>
      <c r="F334" s="250"/>
      <c r="G334" s="250"/>
      <c r="H334" s="236"/>
      <c r="I334" s="130"/>
      <c r="J334" s="235"/>
      <c r="K334" s="236"/>
      <c r="L334" s="130"/>
      <c r="M334" s="235"/>
      <c r="N334" s="236"/>
      <c r="O334" s="129"/>
      <c r="P334" s="246">
        <v>0</v>
      </c>
      <c r="Q334" s="247"/>
      <c r="R334" s="129"/>
      <c r="S334" s="243"/>
      <c r="T334" s="244"/>
      <c r="U334" s="244"/>
      <c r="V334" s="244"/>
      <c r="W334" s="245"/>
      <c r="X334" s="7"/>
      <c r="AX334" s="101"/>
      <c r="AY334" s="101"/>
      <c r="AZ334" s="102">
        <f t="shared" si="33"/>
        <v>0</v>
      </c>
      <c r="BA334" s="101">
        <f t="shared" si="34"/>
        <v>0</v>
      </c>
      <c r="BB334" s="103">
        <f t="shared" si="35"/>
        <v>0</v>
      </c>
      <c r="BC334" s="1">
        <f t="shared" si="36"/>
        <v>0</v>
      </c>
      <c r="BD334" s="1">
        <f t="shared" si="37"/>
        <v>0</v>
      </c>
      <c r="BE334" s="1">
        <f t="shared" si="38"/>
        <v>0</v>
      </c>
    </row>
    <row r="335" spans="2:57" ht="14.4" thickBot="1" x14ac:dyDescent="0.3">
      <c r="B335" s="4"/>
      <c r="C335" s="131"/>
      <c r="D335" s="132"/>
      <c r="E335" s="235"/>
      <c r="F335" s="250"/>
      <c r="G335" s="250"/>
      <c r="H335" s="236"/>
      <c r="I335" s="130"/>
      <c r="J335" s="235"/>
      <c r="K335" s="236"/>
      <c r="L335" s="130"/>
      <c r="M335" s="235"/>
      <c r="N335" s="236"/>
      <c r="O335" s="129"/>
      <c r="P335" s="246">
        <v>0</v>
      </c>
      <c r="Q335" s="247"/>
      <c r="R335" s="129"/>
      <c r="S335" s="243"/>
      <c r="T335" s="244"/>
      <c r="U335" s="244"/>
      <c r="V335" s="244"/>
      <c r="W335" s="245"/>
      <c r="X335" s="7"/>
      <c r="AX335" s="101"/>
      <c r="AY335" s="101"/>
      <c r="AZ335" s="102">
        <f t="shared" si="33"/>
        <v>0</v>
      </c>
      <c r="BA335" s="101">
        <f t="shared" si="34"/>
        <v>0</v>
      </c>
      <c r="BB335" s="103">
        <f t="shared" si="35"/>
        <v>0</v>
      </c>
      <c r="BC335" s="1">
        <f t="shared" si="36"/>
        <v>0</v>
      </c>
      <c r="BD335" s="1">
        <f t="shared" si="37"/>
        <v>0</v>
      </c>
      <c r="BE335" s="1">
        <f t="shared" si="38"/>
        <v>0</v>
      </c>
    </row>
    <row r="336" spans="2:57" ht="14.4" thickBot="1" x14ac:dyDescent="0.3">
      <c r="B336" s="4"/>
      <c r="C336" s="131"/>
      <c r="D336" s="132"/>
      <c r="E336" s="235"/>
      <c r="F336" s="250"/>
      <c r="G336" s="250"/>
      <c r="H336" s="236"/>
      <c r="I336" s="130"/>
      <c r="J336" s="235"/>
      <c r="K336" s="236"/>
      <c r="L336" s="130"/>
      <c r="M336" s="235"/>
      <c r="N336" s="236"/>
      <c r="O336" s="129"/>
      <c r="P336" s="246">
        <v>0</v>
      </c>
      <c r="Q336" s="247"/>
      <c r="R336" s="129"/>
      <c r="S336" s="243"/>
      <c r="T336" s="244"/>
      <c r="U336" s="244"/>
      <c r="V336" s="244"/>
      <c r="W336" s="245"/>
      <c r="X336" s="7"/>
      <c r="AX336" s="101"/>
      <c r="AY336" s="101"/>
      <c r="AZ336" s="102">
        <f t="shared" si="33"/>
        <v>0</v>
      </c>
      <c r="BA336" s="101">
        <f t="shared" si="34"/>
        <v>0</v>
      </c>
      <c r="BB336" s="103">
        <f t="shared" si="35"/>
        <v>0</v>
      </c>
      <c r="BC336" s="1">
        <f t="shared" si="36"/>
        <v>0</v>
      </c>
      <c r="BD336" s="1">
        <f t="shared" si="37"/>
        <v>0</v>
      </c>
      <c r="BE336" s="1">
        <f t="shared" si="38"/>
        <v>0</v>
      </c>
    </row>
    <row r="337" spans="2:57" ht="14.4" thickBot="1" x14ac:dyDescent="0.3">
      <c r="B337" s="4"/>
      <c r="C337" s="131"/>
      <c r="D337" s="132"/>
      <c r="E337" s="235"/>
      <c r="F337" s="250"/>
      <c r="G337" s="250"/>
      <c r="H337" s="236"/>
      <c r="I337" s="130"/>
      <c r="J337" s="235"/>
      <c r="K337" s="236"/>
      <c r="L337" s="130"/>
      <c r="M337" s="235"/>
      <c r="N337" s="236"/>
      <c r="O337" s="129"/>
      <c r="P337" s="246">
        <v>0</v>
      </c>
      <c r="Q337" s="247"/>
      <c r="R337" s="129"/>
      <c r="S337" s="243"/>
      <c r="T337" s="244"/>
      <c r="U337" s="244"/>
      <c r="V337" s="244"/>
      <c r="W337" s="245"/>
      <c r="X337" s="7"/>
      <c r="AX337" s="101"/>
      <c r="AY337" s="101"/>
      <c r="AZ337" s="102">
        <f t="shared" si="33"/>
        <v>0</v>
      </c>
      <c r="BA337" s="101">
        <f t="shared" si="34"/>
        <v>0</v>
      </c>
      <c r="BB337" s="103">
        <f t="shared" si="35"/>
        <v>0</v>
      </c>
      <c r="BC337" s="1">
        <f t="shared" si="36"/>
        <v>0</v>
      </c>
      <c r="BD337" s="1">
        <f t="shared" si="37"/>
        <v>0</v>
      </c>
      <c r="BE337" s="1">
        <f t="shared" si="38"/>
        <v>0</v>
      </c>
    </row>
    <row r="338" spans="2:57" ht="14.4" thickBot="1" x14ac:dyDescent="0.3">
      <c r="B338" s="4"/>
      <c r="C338" s="131"/>
      <c r="D338" s="132"/>
      <c r="E338" s="235"/>
      <c r="F338" s="250"/>
      <c r="G338" s="250"/>
      <c r="H338" s="236"/>
      <c r="I338" s="130"/>
      <c r="J338" s="235"/>
      <c r="K338" s="236"/>
      <c r="L338" s="130"/>
      <c r="M338" s="235"/>
      <c r="N338" s="236"/>
      <c r="O338" s="129"/>
      <c r="P338" s="246">
        <v>0</v>
      </c>
      <c r="Q338" s="247"/>
      <c r="R338" s="129"/>
      <c r="S338" s="243"/>
      <c r="T338" s="244"/>
      <c r="U338" s="244"/>
      <c r="V338" s="244"/>
      <c r="W338" s="245"/>
      <c r="X338" s="7"/>
      <c r="AX338" s="101"/>
      <c r="AY338" s="101"/>
      <c r="AZ338" s="102">
        <f t="shared" si="33"/>
        <v>0</v>
      </c>
      <c r="BA338" s="101">
        <f t="shared" si="34"/>
        <v>0</v>
      </c>
      <c r="BB338" s="103">
        <f t="shared" si="35"/>
        <v>0</v>
      </c>
      <c r="BC338" s="1">
        <f t="shared" si="36"/>
        <v>0</v>
      </c>
      <c r="BD338" s="1">
        <f t="shared" si="37"/>
        <v>0</v>
      </c>
      <c r="BE338" s="1">
        <f t="shared" si="38"/>
        <v>0</v>
      </c>
    </row>
    <row r="339" spans="2:57" ht="14.4" thickBot="1" x14ac:dyDescent="0.3">
      <c r="B339" s="4"/>
      <c r="C339" s="131"/>
      <c r="D339" s="132"/>
      <c r="E339" s="235"/>
      <c r="F339" s="250"/>
      <c r="G339" s="250"/>
      <c r="H339" s="236"/>
      <c r="I339" s="130"/>
      <c r="J339" s="235"/>
      <c r="K339" s="236"/>
      <c r="L339" s="130"/>
      <c r="M339" s="235"/>
      <c r="N339" s="236"/>
      <c r="O339" s="129"/>
      <c r="P339" s="246">
        <v>0</v>
      </c>
      <c r="Q339" s="247"/>
      <c r="R339" s="129"/>
      <c r="S339" s="243"/>
      <c r="T339" s="244"/>
      <c r="U339" s="244"/>
      <c r="V339" s="244"/>
      <c r="W339" s="245"/>
      <c r="X339" s="7"/>
      <c r="AX339" s="101"/>
      <c r="AY339" s="101"/>
      <c r="AZ339" s="102">
        <f t="shared" si="33"/>
        <v>0</v>
      </c>
      <c r="BA339" s="101">
        <f t="shared" si="34"/>
        <v>0</v>
      </c>
      <c r="BB339" s="103">
        <f t="shared" si="35"/>
        <v>0</v>
      </c>
      <c r="BC339" s="1">
        <f t="shared" si="36"/>
        <v>0</v>
      </c>
      <c r="BD339" s="1">
        <f t="shared" si="37"/>
        <v>0</v>
      </c>
      <c r="BE339" s="1">
        <f t="shared" si="38"/>
        <v>0</v>
      </c>
    </row>
    <row r="340" spans="2:57" ht="14.4" thickBot="1" x14ac:dyDescent="0.3">
      <c r="B340" s="4"/>
      <c r="C340" s="131"/>
      <c r="D340" s="132"/>
      <c r="E340" s="235"/>
      <c r="F340" s="250"/>
      <c r="G340" s="250"/>
      <c r="H340" s="236"/>
      <c r="I340" s="130"/>
      <c r="J340" s="235"/>
      <c r="K340" s="236"/>
      <c r="L340" s="130"/>
      <c r="M340" s="235"/>
      <c r="N340" s="236"/>
      <c r="O340" s="129"/>
      <c r="P340" s="246">
        <v>0</v>
      </c>
      <c r="Q340" s="247"/>
      <c r="R340" s="129"/>
      <c r="S340" s="243"/>
      <c r="T340" s="244"/>
      <c r="U340" s="244"/>
      <c r="V340" s="244"/>
      <c r="W340" s="245"/>
      <c r="X340" s="7"/>
      <c r="AX340" s="101"/>
      <c r="AY340" s="101"/>
      <c r="AZ340" s="102">
        <f t="shared" si="33"/>
        <v>0</v>
      </c>
      <c r="BA340" s="101">
        <f t="shared" si="34"/>
        <v>0</v>
      </c>
      <c r="BB340" s="103">
        <f t="shared" si="35"/>
        <v>0</v>
      </c>
      <c r="BC340" s="1">
        <f t="shared" si="36"/>
        <v>0</v>
      </c>
      <c r="BD340" s="1">
        <f t="shared" si="37"/>
        <v>0</v>
      </c>
      <c r="BE340" s="1">
        <f t="shared" si="38"/>
        <v>0</v>
      </c>
    </row>
    <row r="341" spans="2:57" ht="14.4" thickBot="1" x14ac:dyDescent="0.3">
      <c r="B341" s="4"/>
      <c r="C341" s="131"/>
      <c r="D341" s="132"/>
      <c r="E341" s="235"/>
      <c r="F341" s="250"/>
      <c r="G341" s="250"/>
      <c r="H341" s="236"/>
      <c r="I341" s="130"/>
      <c r="J341" s="235"/>
      <c r="K341" s="236"/>
      <c r="L341" s="130"/>
      <c r="M341" s="235"/>
      <c r="N341" s="236"/>
      <c r="O341" s="129"/>
      <c r="P341" s="246">
        <v>0</v>
      </c>
      <c r="Q341" s="247"/>
      <c r="R341" s="129"/>
      <c r="S341" s="243"/>
      <c r="T341" s="244"/>
      <c r="U341" s="244"/>
      <c r="V341" s="244"/>
      <c r="W341" s="245"/>
      <c r="X341" s="7"/>
      <c r="AX341" s="101"/>
      <c r="AY341" s="101"/>
      <c r="AZ341" s="102">
        <f t="shared" si="33"/>
        <v>0</v>
      </c>
      <c r="BA341" s="101">
        <f t="shared" si="34"/>
        <v>0</v>
      </c>
      <c r="BB341" s="103">
        <f t="shared" si="35"/>
        <v>0</v>
      </c>
      <c r="BC341" s="1">
        <f t="shared" si="36"/>
        <v>0</v>
      </c>
      <c r="BD341" s="1">
        <f t="shared" si="37"/>
        <v>0</v>
      </c>
      <c r="BE341" s="1">
        <f t="shared" si="38"/>
        <v>0</v>
      </c>
    </row>
    <row r="342" spans="2:57" ht="14.4" thickBot="1" x14ac:dyDescent="0.3">
      <c r="B342" s="4"/>
      <c r="C342" s="131"/>
      <c r="D342" s="132"/>
      <c r="E342" s="235"/>
      <c r="F342" s="250"/>
      <c r="G342" s="250"/>
      <c r="H342" s="236"/>
      <c r="I342" s="130"/>
      <c r="J342" s="235"/>
      <c r="K342" s="236"/>
      <c r="L342" s="130"/>
      <c r="M342" s="235"/>
      <c r="N342" s="236"/>
      <c r="O342" s="129"/>
      <c r="P342" s="246">
        <v>0</v>
      </c>
      <c r="Q342" s="247"/>
      <c r="R342" s="129"/>
      <c r="S342" s="243"/>
      <c r="T342" s="244"/>
      <c r="U342" s="244"/>
      <c r="V342" s="244"/>
      <c r="W342" s="245"/>
      <c r="X342" s="7"/>
      <c r="AX342" s="101"/>
      <c r="AY342" s="101"/>
      <c r="AZ342" s="102">
        <f t="shared" si="33"/>
        <v>0</v>
      </c>
      <c r="BA342" s="101">
        <f t="shared" si="34"/>
        <v>0</v>
      </c>
      <c r="BB342" s="103">
        <f t="shared" si="35"/>
        <v>0</v>
      </c>
      <c r="BC342" s="1">
        <f t="shared" si="36"/>
        <v>0</v>
      </c>
      <c r="BD342" s="1">
        <f t="shared" si="37"/>
        <v>0</v>
      </c>
      <c r="BE342" s="1">
        <f t="shared" si="38"/>
        <v>0</v>
      </c>
    </row>
    <row r="343" spans="2:57" ht="14.4" thickBot="1" x14ac:dyDescent="0.3">
      <c r="B343" s="4"/>
      <c r="C343" s="131"/>
      <c r="D343" s="132"/>
      <c r="E343" s="235"/>
      <c r="F343" s="250"/>
      <c r="G343" s="250"/>
      <c r="H343" s="236"/>
      <c r="I343" s="130"/>
      <c r="J343" s="235"/>
      <c r="K343" s="236"/>
      <c r="L343" s="130"/>
      <c r="M343" s="235"/>
      <c r="N343" s="236"/>
      <c r="O343" s="129"/>
      <c r="P343" s="246">
        <v>0</v>
      </c>
      <c r="Q343" s="247"/>
      <c r="R343" s="129"/>
      <c r="S343" s="243"/>
      <c r="T343" s="244"/>
      <c r="U343" s="244"/>
      <c r="V343" s="244"/>
      <c r="W343" s="245"/>
      <c r="X343" s="7"/>
      <c r="AX343" s="101"/>
      <c r="AY343" s="101"/>
      <c r="AZ343" s="102">
        <f t="shared" si="33"/>
        <v>0</v>
      </c>
      <c r="BA343" s="101">
        <f t="shared" si="34"/>
        <v>0</v>
      </c>
      <c r="BB343" s="103">
        <f t="shared" si="35"/>
        <v>0</v>
      </c>
      <c r="BC343" s="1">
        <f t="shared" si="36"/>
        <v>0</v>
      </c>
      <c r="BD343" s="1">
        <f t="shared" si="37"/>
        <v>0</v>
      </c>
      <c r="BE343" s="1">
        <f t="shared" si="38"/>
        <v>0</v>
      </c>
    </row>
    <row r="344" spans="2:57" ht="14.4" thickBot="1" x14ac:dyDescent="0.3">
      <c r="B344" s="4"/>
      <c r="C344" s="131"/>
      <c r="D344" s="132"/>
      <c r="E344" s="235"/>
      <c r="F344" s="250"/>
      <c r="G344" s="250"/>
      <c r="H344" s="236"/>
      <c r="I344" s="130"/>
      <c r="J344" s="235"/>
      <c r="K344" s="236"/>
      <c r="L344" s="130"/>
      <c r="M344" s="235"/>
      <c r="N344" s="236"/>
      <c r="O344" s="129"/>
      <c r="P344" s="246">
        <v>0</v>
      </c>
      <c r="Q344" s="247"/>
      <c r="R344" s="129"/>
      <c r="S344" s="243"/>
      <c r="T344" s="244"/>
      <c r="U344" s="244"/>
      <c r="V344" s="244"/>
      <c r="W344" s="245"/>
      <c r="X344" s="7"/>
      <c r="AX344" s="101"/>
      <c r="AY344" s="101"/>
      <c r="AZ344" s="102">
        <f t="shared" si="33"/>
        <v>0</v>
      </c>
      <c r="BA344" s="101">
        <f t="shared" si="34"/>
        <v>0</v>
      </c>
      <c r="BB344" s="103">
        <f t="shared" si="35"/>
        <v>0</v>
      </c>
      <c r="BC344" s="1">
        <f t="shared" si="36"/>
        <v>0</v>
      </c>
      <c r="BD344" s="1">
        <f t="shared" si="37"/>
        <v>0</v>
      </c>
      <c r="BE344" s="1">
        <f t="shared" si="38"/>
        <v>0</v>
      </c>
    </row>
    <row r="345" spans="2:57" ht="14.4" thickBot="1" x14ac:dyDescent="0.3">
      <c r="B345" s="4"/>
      <c r="C345" s="131"/>
      <c r="D345" s="132"/>
      <c r="E345" s="235"/>
      <c r="F345" s="250"/>
      <c r="G345" s="250"/>
      <c r="H345" s="236"/>
      <c r="I345" s="130"/>
      <c r="J345" s="235"/>
      <c r="K345" s="236"/>
      <c r="L345" s="130"/>
      <c r="M345" s="235"/>
      <c r="N345" s="236"/>
      <c r="O345" s="129"/>
      <c r="P345" s="246">
        <v>0</v>
      </c>
      <c r="Q345" s="247"/>
      <c r="R345" s="129"/>
      <c r="S345" s="243"/>
      <c r="T345" s="244"/>
      <c r="U345" s="244"/>
      <c r="V345" s="244"/>
      <c r="W345" s="245"/>
      <c r="X345" s="7"/>
      <c r="AX345" s="101"/>
      <c r="AY345" s="101"/>
      <c r="AZ345" s="102">
        <f t="shared" si="33"/>
        <v>0</v>
      </c>
      <c r="BA345" s="101">
        <f t="shared" si="34"/>
        <v>0</v>
      </c>
      <c r="BB345" s="103">
        <f t="shared" si="35"/>
        <v>0</v>
      </c>
      <c r="BC345" s="1">
        <f t="shared" si="36"/>
        <v>0</v>
      </c>
      <c r="BD345" s="1">
        <f t="shared" si="37"/>
        <v>0</v>
      </c>
      <c r="BE345" s="1">
        <f t="shared" si="38"/>
        <v>0</v>
      </c>
    </row>
    <row r="346" spans="2:57" ht="14.4" thickBot="1" x14ac:dyDescent="0.3">
      <c r="B346" s="4"/>
      <c r="C346" s="131"/>
      <c r="D346" s="132"/>
      <c r="E346" s="235"/>
      <c r="F346" s="250"/>
      <c r="G346" s="250"/>
      <c r="H346" s="236"/>
      <c r="I346" s="130"/>
      <c r="J346" s="235"/>
      <c r="K346" s="236"/>
      <c r="L346" s="130"/>
      <c r="M346" s="235"/>
      <c r="N346" s="236"/>
      <c r="O346" s="129"/>
      <c r="P346" s="246">
        <v>0</v>
      </c>
      <c r="Q346" s="247"/>
      <c r="R346" s="129"/>
      <c r="S346" s="243"/>
      <c r="T346" s="244"/>
      <c r="U346" s="244"/>
      <c r="V346" s="244"/>
      <c r="W346" s="245"/>
      <c r="X346" s="7"/>
      <c r="AX346" s="101"/>
      <c r="AY346" s="101"/>
      <c r="AZ346" s="102">
        <f t="shared" si="33"/>
        <v>0</v>
      </c>
      <c r="BA346" s="101">
        <f t="shared" si="34"/>
        <v>0</v>
      </c>
      <c r="BB346" s="103">
        <f t="shared" si="35"/>
        <v>0</v>
      </c>
      <c r="BC346" s="1">
        <f t="shared" si="36"/>
        <v>0</v>
      </c>
      <c r="BD346" s="1">
        <f t="shared" si="37"/>
        <v>0</v>
      </c>
      <c r="BE346" s="1">
        <f t="shared" si="38"/>
        <v>0</v>
      </c>
    </row>
    <row r="347" spans="2:57" ht="14.4" thickBot="1" x14ac:dyDescent="0.3">
      <c r="B347" s="4"/>
      <c r="C347" s="131"/>
      <c r="D347" s="132"/>
      <c r="E347" s="235"/>
      <c r="F347" s="250"/>
      <c r="G347" s="250"/>
      <c r="H347" s="236"/>
      <c r="I347" s="130"/>
      <c r="J347" s="235"/>
      <c r="K347" s="236"/>
      <c r="L347" s="130"/>
      <c r="M347" s="235"/>
      <c r="N347" s="236"/>
      <c r="O347" s="129"/>
      <c r="P347" s="246">
        <v>0</v>
      </c>
      <c r="Q347" s="247"/>
      <c r="R347" s="129"/>
      <c r="S347" s="243"/>
      <c r="T347" s="244"/>
      <c r="U347" s="244"/>
      <c r="V347" s="244"/>
      <c r="W347" s="245"/>
      <c r="X347" s="7"/>
      <c r="AX347" s="101"/>
      <c r="AY347" s="101"/>
      <c r="AZ347" s="102">
        <f t="shared" si="33"/>
        <v>0</v>
      </c>
      <c r="BA347" s="101">
        <f t="shared" si="34"/>
        <v>0</v>
      </c>
      <c r="BB347" s="103">
        <f t="shared" si="35"/>
        <v>0</v>
      </c>
      <c r="BC347" s="1">
        <f t="shared" si="36"/>
        <v>0</v>
      </c>
      <c r="BD347" s="1">
        <f t="shared" si="37"/>
        <v>0</v>
      </c>
      <c r="BE347" s="1">
        <f t="shared" si="38"/>
        <v>0</v>
      </c>
    </row>
    <row r="348" spans="2:57" ht="14.4" thickBot="1" x14ac:dyDescent="0.3">
      <c r="B348" s="4"/>
      <c r="C348" s="131"/>
      <c r="D348" s="132"/>
      <c r="E348" s="235"/>
      <c r="F348" s="250"/>
      <c r="G348" s="250"/>
      <c r="H348" s="236"/>
      <c r="I348" s="130"/>
      <c r="J348" s="235"/>
      <c r="K348" s="236"/>
      <c r="L348" s="130"/>
      <c r="M348" s="235"/>
      <c r="N348" s="236"/>
      <c r="O348" s="129"/>
      <c r="P348" s="246">
        <v>0</v>
      </c>
      <c r="Q348" s="247"/>
      <c r="R348" s="129"/>
      <c r="S348" s="243"/>
      <c r="T348" s="244"/>
      <c r="U348" s="244"/>
      <c r="V348" s="244"/>
      <c r="W348" s="245"/>
      <c r="X348" s="7"/>
      <c r="AX348" s="101"/>
      <c r="AY348" s="101"/>
      <c r="AZ348" s="102">
        <f t="shared" si="33"/>
        <v>0</v>
      </c>
      <c r="BA348" s="101">
        <f t="shared" si="34"/>
        <v>0</v>
      </c>
      <c r="BB348" s="103">
        <f t="shared" si="35"/>
        <v>0</v>
      </c>
      <c r="BC348" s="1">
        <f t="shared" si="36"/>
        <v>0</v>
      </c>
      <c r="BD348" s="1">
        <f t="shared" si="37"/>
        <v>0</v>
      </c>
      <c r="BE348" s="1">
        <f t="shared" si="38"/>
        <v>0</v>
      </c>
    </row>
    <row r="349" spans="2:57" ht="14.4" thickBot="1" x14ac:dyDescent="0.3">
      <c r="B349" s="4"/>
      <c r="C349" s="131"/>
      <c r="D349" s="132"/>
      <c r="E349" s="235"/>
      <c r="F349" s="250"/>
      <c r="G349" s="250"/>
      <c r="H349" s="236"/>
      <c r="I349" s="130"/>
      <c r="J349" s="235"/>
      <c r="K349" s="236"/>
      <c r="L349" s="130"/>
      <c r="M349" s="235"/>
      <c r="N349" s="236"/>
      <c r="O349" s="129"/>
      <c r="P349" s="246">
        <v>0</v>
      </c>
      <c r="Q349" s="247"/>
      <c r="R349" s="129"/>
      <c r="S349" s="243"/>
      <c r="T349" s="244"/>
      <c r="U349" s="244"/>
      <c r="V349" s="244"/>
      <c r="W349" s="245"/>
      <c r="X349" s="7"/>
      <c r="AX349" s="101"/>
      <c r="AY349" s="101"/>
      <c r="AZ349" s="102">
        <f t="shared" si="33"/>
        <v>0</v>
      </c>
      <c r="BA349" s="101">
        <f t="shared" si="34"/>
        <v>0</v>
      </c>
      <c r="BB349" s="103">
        <f t="shared" si="35"/>
        <v>0</v>
      </c>
      <c r="BC349" s="1">
        <f t="shared" si="36"/>
        <v>0</v>
      </c>
      <c r="BD349" s="1">
        <f t="shared" si="37"/>
        <v>0</v>
      </c>
      <c r="BE349" s="1">
        <f t="shared" si="38"/>
        <v>0</v>
      </c>
    </row>
    <row r="350" spans="2:57" ht="14.4" thickBot="1" x14ac:dyDescent="0.3">
      <c r="B350" s="4"/>
      <c r="C350" s="131"/>
      <c r="D350" s="132"/>
      <c r="E350" s="235"/>
      <c r="F350" s="250"/>
      <c r="G350" s="250"/>
      <c r="H350" s="236"/>
      <c r="I350" s="130"/>
      <c r="J350" s="235"/>
      <c r="K350" s="236"/>
      <c r="L350" s="130"/>
      <c r="M350" s="235"/>
      <c r="N350" s="236"/>
      <c r="O350" s="129"/>
      <c r="P350" s="246">
        <v>0</v>
      </c>
      <c r="Q350" s="247"/>
      <c r="R350" s="129"/>
      <c r="S350" s="243"/>
      <c r="T350" s="244"/>
      <c r="U350" s="244"/>
      <c r="V350" s="244"/>
      <c r="W350" s="245"/>
      <c r="X350" s="7"/>
      <c r="AX350" s="101"/>
      <c r="AY350" s="101"/>
      <c r="AZ350" s="102">
        <f t="shared" si="33"/>
        <v>0</v>
      </c>
      <c r="BA350" s="101">
        <f t="shared" si="34"/>
        <v>0</v>
      </c>
      <c r="BB350" s="103">
        <f t="shared" si="35"/>
        <v>0</v>
      </c>
      <c r="BC350" s="1">
        <f t="shared" si="36"/>
        <v>0</v>
      </c>
      <c r="BD350" s="1">
        <f t="shared" si="37"/>
        <v>0</v>
      </c>
      <c r="BE350" s="1">
        <f t="shared" si="38"/>
        <v>0</v>
      </c>
    </row>
    <row r="351" spans="2:57" ht="14.4" thickBot="1" x14ac:dyDescent="0.3">
      <c r="B351" s="4"/>
      <c r="C351" s="131"/>
      <c r="D351" s="132"/>
      <c r="E351" s="235"/>
      <c r="F351" s="250"/>
      <c r="G351" s="250"/>
      <c r="H351" s="236"/>
      <c r="I351" s="130"/>
      <c r="J351" s="235"/>
      <c r="K351" s="236"/>
      <c r="L351" s="130"/>
      <c r="M351" s="235"/>
      <c r="N351" s="236"/>
      <c r="O351" s="129"/>
      <c r="P351" s="246">
        <v>0</v>
      </c>
      <c r="Q351" s="247"/>
      <c r="R351" s="129"/>
      <c r="S351" s="243"/>
      <c r="T351" s="244"/>
      <c r="U351" s="244"/>
      <c r="V351" s="244"/>
      <c r="W351" s="245"/>
      <c r="X351" s="7"/>
      <c r="AX351" s="101"/>
      <c r="AY351" s="101"/>
      <c r="AZ351" s="102">
        <f t="shared" si="33"/>
        <v>0</v>
      </c>
      <c r="BA351" s="101">
        <f t="shared" si="34"/>
        <v>0</v>
      </c>
      <c r="BB351" s="103">
        <f t="shared" si="35"/>
        <v>0</v>
      </c>
      <c r="BC351" s="1">
        <f t="shared" si="36"/>
        <v>0</v>
      </c>
      <c r="BD351" s="1">
        <f t="shared" si="37"/>
        <v>0</v>
      </c>
      <c r="BE351" s="1">
        <f t="shared" si="38"/>
        <v>0</v>
      </c>
    </row>
    <row r="352" spans="2:57" ht="14.4" thickBot="1" x14ac:dyDescent="0.3">
      <c r="B352" s="4"/>
      <c r="C352" s="131"/>
      <c r="D352" s="132"/>
      <c r="E352" s="235"/>
      <c r="F352" s="250"/>
      <c r="G352" s="250"/>
      <c r="H352" s="236"/>
      <c r="I352" s="130"/>
      <c r="J352" s="235"/>
      <c r="K352" s="236"/>
      <c r="L352" s="130"/>
      <c r="M352" s="235"/>
      <c r="N352" s="236"/>
      <c r="O352" s="129"/>
      <c r="P352" s="246">
        <v>0</v>
      </c>
      <c r="Q352" s="247"/>
      <c r="R352" s="129"/>
      <c r="S352" s="243"/>
      <c r="T352" s="244"/>
      <c r="U352" s="244"/>
      <c r="V352" s="244"/>
      <c r="W352" s="245"/>
      <c r="X352" s="7"/>
      <c r="AX352" s="101"/>
      <c r="AY352" s="101"/>
      <c r="AZ352" s="102">
        <f t="shared" si="33"/>
        <v>0</v>
      </c>
      <c r="BA352" s="101">
        <f t="shared" si="34"/>
        <v>0</v>
      </c>
      <c r="BB352" s="103">
        <f t="shared" si="35"/>
        <v>0</v>
      </c>
      <c r="BC352" s="1">
        <f t="shared" si="36"/>
        <v>0</v>
      </c>
      <c r="BD352" s="1">
        <f t="shared" si="37"/>
        <v>0</v>
      </c>
      <c r="BE352" s="1">
        <f t="shared" si="38"/>
        <v>0</v>
      </c>
    </row>
    <row r="353" spans="2:57" ht="14.4" thickBot="1" x14ac:dyDescent="0.3">
      <c r="B353" s="4"/>
      <c r="C353" s="131"/>
      <c r="D353" s="132"/>
      <c r="E353" s="235"/>
      <c r="F353" s="250"/>
      <c r="G353" s="250"/>
      <c r="H353" s="236"/>
      <c r="I353" s="130"/>
      <c r="J353" s="235"/>
      <c r="K353" s="236"/>
      <c r="L353" s="130"/>
      <c r="M353" s="235"/>
      <c r="N353" s="236"/>
      <c r="O353" s="129"/>
      <c r="P353" s="246">
        <v>0</v>
      </c>
      <c r="Q353" s="247"/>
      <c r="R353" s="129"/>
      <c r="S353" s="243"/>
      <c r="T353" s="244"/>
      <c r="U353" s="244"/>
      <c r="V353" s="244"/>
      <c r="W353" s="245"/>
      <c r="X353" s="7"/>
      <c r="AX353" s="101"/>
      <c r="AY353" s="101"/>
      <c r="AZ353" s="102">
        <f t="shared" si="33"/>
        <v>0</v>
      </c>
      <c r="BA353" s="101">
        <f t="shared" si="34"/>
        <v>0</v>
      </c>
      <c r="BB353" s="103">
        <f t="shared" si="35"/>
        <v>0</v>
      </c>
      <c r="BC353" s="1">
        <f t="shared" si="36"/>
        <v>0</v>
      </c>
      <c r="BD353" s="1">
        <f t="shared" si="37"/>
        <v>0</v>
      </c>
      <c r="BE353" s="1">
        <f t="shared" si="38"/>
        <v>0</v>
      </c>
    </row>
    <row r="354" spans="2:57" ht="14.4" thickBot="1" x14ac:dyDescent="0.3">
      <c r="B354" s="4"/>
      <c r="C354" s="131"/>
      <c r="D354" s="132"/>
      <c r="E354" s="235"/>
      <c r="F354" s="250"/>
      <c r="G354" s="250"/>
      <c r="H354" s="236"/>
      <c r="I354" s="130"/>
      <c r="J354" s="235"/>
      <c r="K354" s="236"/>
      <c r="L354" s="130"/>
      <c r="M354" s="235"/>
      <c r="N354" s="236"/>
      <c r="O354" s="129"/>
      <c r="P354" s="246">
        <v>0</v>
      </c>
      <c r="Q354" s="247"/>
      <c r="R354" s="129"/>
      <c r="S354" s="243"/>
      <c r="T354" s="244"/>
      <c r="U354" s="244"/>
      <c r="V354" s="244"/>
      <c r="W354" s="245"/>
      <c r="X354" s="7"/>
      <c r="AX354" s="101"/>
      <c r="AY354" s="101"/>
      <c r="AZ354" s="102">
        <f t="shared" si="33"/>
        <v>0</v>
      </c>
      <c r="BA354" s="101">
        <f t="shared" si="34"/>
        <v>0</v>
      </c>
      <c r="BB354" s="103">
        <f t="shared" si="35"/>
        <v>0</v>
      </c>
      <c r="BC354" s="1">
        <f t="shared" si="36"/>
        <v>0</v>
      </c>
      <c r="BD354" s="1">
        <f t="shared" si="37"/>
        <v>0</v>
      </c>
      <c r="BE354" s="1">
        <f t="shared" si="38"/>
        <v>0</v>
      </c>
    </row>
    <row r="355" spans="2:57" ht="14.4" thickBot="1" x14ac:dyDescent="0.3">
      <c r="B355" s="4"/>
      <c r="C355" s="131"/>
      <c r="D355" s="132"/>
      <c r="E355" s="235"/>
      <c r="F355" s="250"/>
      <c r="G355" s="250"/>
      <c r="H355" s="236"/>
      <c r="I355" s="130"/>
      <c r="J355" s="235"/>
      <c r="K355" s="236"/>
      <c r="L355" s="130"/>
      <c r="M355" s="235"/>
      <c r="N355" s="236"/>
      <c r="O355" s="129"/>
      <c r="P355" s="246">
        <v>0</v>
      </c>
      <c r="Q355" s="247"/>
      <c r="R355" s="129"/>
      <c r="S355" s="243"/>
      <c r="T355" s="244"/>
      <c r="U355" s="244"/>
      <c r="V355" s="244"/>
      <c r="W355" s="245"/>
      <c r="X355" s="7"/>
      <c r="AX355" s="101"/>
      <c r="AY355" s="101"/>
      <c r="AZ355" s="102">
        <f t="shared" si="33"/>
        <v>0</v>
      </c>
      <c r="BA355" s="101">
        <f t="shared" si="34"/>
        <v>0</v>
      </c>
      <c r="BB355" s="103">
        <f t="shared" si="35"/>
        <v>0</v>
      </c>
      <c r="BC355" s="1">
        <f t="shared" si="36"/>
        <v>0</v>
      </c>
      <c r="BD355" s="1">
        <f t="shared" si="37"/>
        <v>0</v>
      </c>
      <c r="BE355" s="1">
        <f t="shared" si="38"/>
        <v>0</v>
      </c>
    </row>
    <row r="356" spans="2:57" ht="14.4" thickBot="1" x14ac:dyDescent="0.3">
      <c r="B356" s="4"/>
      <c r="C356" s="131"/>
      <c r="D356" s="132"/>
      <c r="E356" s="235"/>
      <c r="F356" s="250"/>
      <c r="G356" s="250"/>
      <c r="H356" s="236"/>
      <c r="I356" s="130"/>
      <c r="J356" s="235"/>
      <c r="K356" s="236"/>
      <c r="L356" s="130"/>
      <c r="M356" s="235"/>
      <c r="N356" s="236"/>
      <c r="O356" s="129"/>
      <c r="P356" s="246">
        <v>0</v>
      </c>
      <c r="Q356" s="247"/>
      <c r="R356" s="129"/>
      <c r="S356" s="243"/>
      <c r="T356" s="244"/>
      <c r="U356" s="244"/>
      <c r="V356" s="244"/>
      <c r="W356" s="245"/>
      <c r="X356" s="7"/>
      <c r="AX356" s="101"/>
      <c r="AY356" s="101"/>
      <c r="AZ356" s="102">
        <f t="shared" si="33"/>
        <v>0</v>
      </c>
      <c r="BA356" s="101">
        <f t="shared" si="34"/>
        <v>0</v>
      </c>
      <c r="BB356" s="103">
        <f t="shared" si="35"/>
        <v>0</v>
      </c>
      <c r="BC356" s="1">
        <f t="shared" si="36"/>
        <v>0</v>
      </c>
      <c r="BD356" s="1">
        <f t="shared" si="37"/>
        <v>0</v>
      </c>
      <c r="BE356" s="1">
        <f t="shared" si="38"/>
        <v>0</v>
      </c>
    </row>
    <row r="357" spans="2:57" ht="14.4" thickBot="1" x14ac:dyDescent="0.3">
      <c r="B357" s="4"/>
      <c r="C357" s="131"/>
      <c r="D357" s="132"/>
      <c r="E357" s="235"/>
      <c r="F357" s="250"/>
      <c r="G357" s="250"/>
      <c r="H357" s="236"/>
      <c r="I357" s="130"/>
      <c r="J357" s="235"/>
      <c r="K357" s="236"/>
      <c r="L357" s="130"/>
      <c r="M357" s="235"/>
      <c r="N357" s="236"/>
      <c r="O357" s="129"/>
      <c r="P357" s="246">
        <v>0</v>
      </c>
      <c r="Q357" s="247"/>
      <c r="R357" s="129"/>
      <c r="S357" s="243"/>
      <c r="T357" s="244"/>
      <c r="U357" s="244"/>
      <c r="V357" s="244"/>
      <c r="W357" s="245"/>
      <c r="X357" s="7"/>
      <c r="AX357" s="101"/>
      <c r="AY357" s="101"/>
      <c r="AZ357" s="102">
        <f t="shared" si="33"/>
        <v>0</v>
      </c>
      <c r="BA357" s="101">
        <f t="shared" si="34"/>
        <v>0</v>
      </c>
      <c r="BB357" s="103">
        <f t="shared" si="35"/>
        <v>0</v>
      </c>
      <c r="BC357" s="1">
        <f t="shared" si="36"/>
        <v>0</v>
      </c>
      <c r="BD357" s="1">
        <f t="shared" si="37"/>
        <v>0</v>
      </c>
      <c r="BE357" s="1">
        <f t="shared" si="38"/>
        <v>0</v>
      </c>
    </row>
    <row r="358" spans="2:57" ht="14.4" thickBot="1" x14ac:dyDescent="0.3">
      <c r="B358" s="4"/>
      <c r="C358" s="131"/>
      <c r="D358" s="132"/>
      <c r="E358" s="235"/>
      <c r="F358" s="250"/>
      <c r="G358" s="250"/>
      <c r="H358" s="236"/>
      <c r="I358" s="130"/>
      <c r="J358" s="235"/>
      <c r="K358" s="236"/>
      <c r="L358" s="130"/>
      <c r="M358" s="235"/>
      <c r="N358" s="236"/>
      <c r="O358" s="129"/>
      <c r="P358" s="246">
        <v>0</v>
      </c>
      <c r="Q358" s="247"/>
      <c r="R358" s="129"/>
      <c r="S358" s="243"/>
      <c r="T358" s="244"/>
      <c r="U358" s="244"/>
      <c r="V358" s="244"/>
      <c r="W358" s="245"/>
      <c r="X358" s="7"/>
      <c r="AX358" s="101"/>
      <c r="AY358" s="101"/>
      <c r="AZ358" s="102">
        <f t="shared" si="33"/>
        <v>0</v>
      </c>
      <c r="BA358" s="101">
        <f t="shared" si="34"/>
        <v>0</v>
      </c>
      <c r="BB358" s="103">
        <f t="shared" si="35"/>
        <v>0</v>
      </c>
      <c r="BC358" s="1">
        <f t="shared" si="36"/>
        <v>0</v>
      </c>
      <c r="BD358" s="1">
        <f t="shared" si="37"/>
        <v>0</v>
      </c>
      <c r="BE358" s="1">
        <f t="shared" si="38"/>
        <v>0</v>
      </c>
    </row>
    <row r="359" spans="2:57" ht="14.4" thickBot="1" x14ac:dyDescent="0.3">
      <c r="B359" s="4"/>
      <c r="C359" s="131"/>
      <c r="D359" s="132"/>
      <c r="E359" s="235"/>
      <c r="F359" s="250"/>
      <c r="G359" s="250"/>
      <c r="H359" s="236"/>
      <c r="I359" s="130"/>
      <c r="J359" s="235"/>
      <c r="K359" s="236"/>
      <c r="L359" s="130"/>
      <c r="M359" s="235"/>
      <c r="N359" s="236"/>
      <c r="O359" s="129"/>
      <c r="P359" s="246">
        <v>0</v>
      </c>
      <c r="Q359" s="247"/>
      <c r="R359" s="129"/>
      <c r="S359" s="243"/>
      <c r="T359" s="244"/>
      <c r="U359" s="244"/>
      <c r="V359" s="244"/>
      <c r="W359" s="245"/>
      <c r="X359" s="7"/>
      <c r="AX359" s="101"/>
      <c r="AY359" s="101"/>
      <c r="AZ359" s="102">
        <f t="shared" si="33"/>
        <v>0</v>
      </c>
      <c r="BA359" s="101">
        <f t="shared" si="34"/>
        <v>0</v>
      </c>
      <c r="BB359" s="103">
        <f t="shared" si="35"/>
        <v>0</v>
      </c>
      <c r="BC359" s="1">
        <f t="shared" si="36"/>
        <v>0</v>
      </c>
      <c r="BD359" s="1">
        <f t="shared" si="37"/>
        <v>0</v>
      </c>
      <c r="BE359" s="1">
        <f t="shared" si="38"/>
        <v>0</v>
      </c>
    </row>
    <row r="360" spans="2:57" ht="14.4" thickBot="1" x14ac:dyDescent="0.3">
      <c r="B360" s="4"/>
      <c r="C360" s="131"/>
      <c r="D360" s="132"/>
      <c r="E360" s="235"/>
      <c r="F360" s="250"/>
      <c r="G360" s="250"/>
      <c r="H360" s="236"/>
      <c r="I360" s="130"/>
      <c r="J360" s="235"/>
      <c r="K360" s="236"/>
      <c r="L360" s="130"/>
      <c r="M360" s="235"/>
      <c r="N360" s="236"/>
      <c r="O360" s="129"/>
      <c r="P360" s="246">
        <v>0</v>
      </c>
      <c r="Q360" s="247"/>
      <c r="R360" s="129"/>
      <c r="S360" s="243"/>
      <c r="T360" s="244"/>
      <c r="U360" s="244"/>
      <c r="V360" s="244"/>
      <c r="W360" s="245"/>
      <c r="X360" s="7"/>
      <c r="AX360" s="101"/>
      <c r="AY360" s="101"/>
      <c r="AZ360" s="102">
        <f t="shared" si="33"/>
        <v>0</v>
      </c>
      <c r="BA360" s="101">
        <f t="shared" si="34"/>
        <v>0</v>
      </c>
      <c r="BB360" s="103">
        <f t="shared" si="35"/>
        <v>0</v>
      </c>
      <c r="BC360" s="1">
        <f t="shared" si="36"/>
        <v>0</v>
      </c>
      <c r="BD360" s="1">
        <f t="shared" si="37"/>
        <v>0</v>
      </c>
      <c r="BE360" s="1">
        <f t="shared" si="38"/>
        <v>0</v>
      </c>
    </row>
    <row r="361" spans="2:57" ht="14.4" thickBot="1" x14ac:dyDescent="0.3">
      <c r="B361" s="4"/>
      <c r="C361" s="131"/>
      <c r="D361" s="132"/>
      <c r="E361" s="235"/>
      <c r="F361" s="250"/>
      <c r="G361" s="250"/>
      <c r="H361" s="236"/>
      <c r="I361" s="130"/>
      <c r="J361" s="235"/>
      <c r="K361" s="236"/>
      <c r="L361" s="130"/>
      <c r="M361" s="235"/>
      <c r="N361" s="236"/>
      <c r="O361" s="129"/>
      <c r="P361" s="246">
        <v>0</v>
      </c>
      <c r="Q361" s="247"/>
      <c r="R361" s="129"/>
      <c r="S361" s="243"/>
      <c r="T361" s="244"/>
      <c r="U361" s="244"/>
      <c r="V361" s="244"/>
      <c r="W361" s="245"/>
      <c r="X361" s="7"/>
      <c r="AX361" s="101"/>
      <c r="AY361" s="101"/>
      <c r="AZ361" s="102">
        <f t="shared" si="33"/>
        <v>0</v>
      </c>
      <c r="BA361" s="101">
        <f t="shared" si="34"/>
        <v>0</v>
      </c>
      <c r="BB361" s="103">
        <f t="shared" si="35"/>
        <v>0</v>
      </c>
      <c r="BC361" s="1">
        <f t="shared" si="36"/>
        <v>0</v>
      </c>
      <c r="BD361" s="1">
        <f t="shared" si="37"/>
        <v>0</v>
      </c>
      <c r="BE361" s="1">
        <f t="shared" si="38"/>
        <v>0</v>
      </c>
    </row>
    <row r="362" spans="2:57" ht="14.4" thickBot="1" x14ac:dyDescent="0.3">
      <c r="B362" s="4"/>
      <c r="C362" s="131"/>
      <c r="D362" s="132"/>
      <c r="E362" s="235"/>
      <c r="F362" s="250"/>
      <c r="G362" s="250"/>
      <c r="H362" s="236"/>
      <c r="I362" s="130"/>
      <c r="J362" s="235"/>
      <c r="K362" s="236"/>
      <c r="L362" s="130"/>
      <c r="M362" s="235"/>
      <c r="N362" s="236"/>
      <c r="O362" s="129"/>
      <c r="P362" s="246">
        <v>0</v>
      </c>
      <c r="Q362" s="247"/>
      <c r="R362" s="129"/>
      <c r="S362" s="243"/>
      <c r="T362" s="244"/>
      <c r="U362" s="244"/>
      <c r="V362" s="244"/>
      <c r="W362" s="245"/>
      <c r="X362" s="7"/>
      <c r="AX362" s="101"/>
      <c r="AY362" s="101"/>
      <c r="AZ362" s="102">
        <f t="shared" si="33"/>
        <v>0</v>
      </c>
      <c r="BA362" s="101">
        <f t="shared" si="34"/>
        <v>0</v>
      </c>
      <c r="BB362" s="103">
        <f t="shared" si="35"/>
        <v>0</v>
      </c>
      <c r="BC362" s="1">
        <f t="shared" si="36"/>
        <v>0</v>
      </c>
      <c r="BD362" s="1">
        <f t="shared" si="37"/>
        <v>0</v>
      </c>
      <c r="BE362" s="1">
        <f t="shared" si="38"/>
        <v>0</v>
      </c>
    </row>
    <row r="363" spans="2:57" ht="14.4" thickBot="1" x14ac:dyDescent="0.3">
      <c r="B363" s="4"/>
      <c r="C363" s="131"/>
      <c r="D363" s="132"/>
      <c r="E363" s="235"/>
      <c r="F363" s="250"/>
      <c r="G363" s="250"/>
      <c r="H363" s="236"/>
      <c r="I363" s="130"/>
      <c r="J363" s="235"/>
      <c r="K363" s="236"/>
      <c r="L363" s="130"/>
      <c r="M363" s="235"/>
      <c r="N363" s="236"/>
      <c r="O363" s="129"/>
      <c r="P363" s="246">
        <v>0</v>
      </c>
      <c r="Q363" s="247"/>
      <c r="R363" s="129"/>
      <c r="S363" s="243"/>
      <c r="T363" s="244"/>
      <c r="U363" s="244"/>
      <c r="V363" s="244"/>
      <c r="W363" s="245"/>
      <c r="X363" s="7"/>
      <c r="AX363" s="101"/>
      <c r="AY363" s="101"/>
      <c r="AZ363" s="102">
        <f t="shared" si="33"/>
        <v>0</v>
      </c>
      <c r="BA363" s="101">
        <f t="shared" si="34"/>
        <v>0</v>
      </c>
      <c r="BB363" s="103">
        <f t="shared" si="35"/>
        <v>0</v>
      </c>
      <c r="BC363" s="1">
        <f t="shared" si="36"/>
        <v>0</v>
      </c>
      <c r="BD363" s="1">
        <f t="shared" si="37"/>
        <v>0</v>
      </c>
      <c r="BE363" s="1">
        <f t="shared" si="38"/>
        <v>0</v>
      </c>
    </row>
    <row r="364" spans="2:57" ht="14.4" thickBot="1" x14ac:dyDescent="0.3">
      <c r="B364" s="4"/>
      <c r="C364" s="131"/>
      <c r="D364" s="132"/>
      <c r="E364" s="235"/>
      <c r="F364" s="250"/>
      <c r="G364" s="250"/>
      <c r="H364" s="236"/>
      <c r="I364" s="130"/>
      <c r="J364" s="235"/>
      <c r="K364" s="236"/>
      <c r="L364" s="130"/>
      <c r="M364" s="235"/>
      <c r="N364" s="236"/>
      <c r="O364" s="129"/>
      <c r="P364" s="246">
        <v>0</v>
      </c>
      <c r="Q364" s="247"/>
      <c r="R364" s="129"/>
      <c r="S364" s="243"/>
      <c r="T364" s="244"/>
      <c r="U364" s="244"/>
      <c r="V364" s="244"/>
      <c r="W364" s="245"/>
      <c r="X364" s="7"/>
      <c r="AX364" s="101"/>
      <c r="AY364" s="101"/>
      <c r="AZ364" s="102">
        <f t="shared" si="33"/>
        <v>0</v>
      </c>
      <c r="BA364" s="101">
        <f t="shared" si="34"/>
        <v>0</v>
      </c>
      <c r="BB364" s="103">
        <f t="shared" si="35"/>
        <v>0</v>
      </c>
      <c r="BC364" s="1">
        <f t="shared" si="36"/>
        <v>0</v>
      </c>
      <c r="BD364" s="1">
        <f t="shared" si="37"/>
        <v>0</v>
      </c>
      <c r="BE364" s="1">
        <f t="shared" si="38"/>
        <v>0</v>
      </c>
    </row>
    <row r="365" spans="2:57" ht="14.4" thickBot="1" x14ac:dyDescent="0.3">
      <c r="B365" s="4"/>
      <c r="C365" s="131"/>
      <c r="D365" s="132"/>
      <c r="E365" s="235"/>
      <c r="F365" s="250"/>
      <c r="G365" s="250"/>
      <c r="H365" s="236"/>
      <c r="I365" s="130"/>
      <c r="J365" s="235"/>
      <c r="K365" s="236"/>
      <c r="L365" s="130"/>
      <c r="M365" s="235"/>
      <c r="N365" s="236"/>
      <c r="O365" s="129"/>
      <c r="P365" s="246">
        <v>0</v>
      </c>
      <c r="Q365" s="247"/>
      <c r="R365" s="129"/>
      <c r="S365" s="243"/>
      <c r="T365" s="244"/>
      <c r="U365" s="244"/>
      <c r="V365" s="244"/>
      <c r="W365" s="245"/>
      <c r="X365" s="7"/>
      <c r="AX365" s="101"/>
      <c r="AY365" s="101"/>
      <c r="AZ365" s="102">
        <f t="shared" si="33"/>
        <v>0</v>
      </c>
      <c r="BA365" s="101">
        <f t="shared" si="34"/>
        <v>0</v>
      </c>
      <c r="BB365" s="103">
        <f t="shared" si="35"/>
        <v>0</v>
      </c>
      <c r="BC365" s="1">
        <f t="shared" si="36"/>
        <v>0</v>
      </c>
      <c r="BD365" s="1">
        <f t="shared" si="37"/>
        <v>0</v>
      </c>
      <c r="BE365" s="1">
        <f t="shared" si="38"/>
        <v>0</v>
      </c>
    </row>
    <row r="366" spans="2:57" ht="14.4" thickBot="1" x14ac:dyDescent="0.3">
      <c r="B366" s="4"/>
      <c r="C366" s="131"/>
      <c r="D366" s="132"/>
      <c r="E366" s="235"/>
      <c r="F366" s="250"/>
      <c r="G366" s="250"/>
      <c r="H366" s="236"/>
      <c r="I366" s="130"/>
      <c r="J366" s="235"/>
      <c r="K366" s="236"/>
      <c r="L366" s="130"/>
      <c r="M366" s="235"/>
      <c r="N366" s="236"/>
      <c r="O366" s="129"/>
      <c r="P366" s="246">
        <v>0</v>
      </c>
      <c r="Q366" s="247"/>
      <c r="R366" s="129"/>
      <c r="S366" s="243"/>
      <c r="T366" s="244"/>
      <c r="U366" s="244"/>
      <c r="V366" s="244"/>
      <c r="W366" s="245"/>
      <c r="X366" s="7"/>
      <c r="AX366" s="101"/>
      <c r="AY366" s="101"/>
      <c r="AZ366" s="102">
        <f t="shared" si="33"/>
        <v>0</v>
      </c>
      <c r="BA366" s="101">
        <f t="shared" si="34"/>
        <v>0</v>
      </c>
      <c r="BB366" s="103">
        <f t="shared" si="35"/>
        <v>0</v>
      </c>
      <c r="BC366" s="1">
        <f t="shared" si="36"/>
        <v>0</v>
      </c>
      <c r="BD366" s="1">
        <f t="shared" si="37"/>
        <v>0</v>
      </c>
      <c r="BE366" s="1">
        <f t="shared" si="38"/>
        <v>0</v>
      </c>
    </row>
    <row r="367" spans="2:57" ht="14.4" thickBot="1" x14ac:dyDescent="0.3">
      <c r="B367" s="4"/>
      <c r="C367" s="131"/>
      <c r="D367" s="132"/>
      <c r="E367" s="235"/>
      <c r="F367" s="250"/>
      <c r="G367" s="250"/>
      <c r="H367" s="236"/>
      <c r="I367" s="130"/>
      <c r="J367" s="235"/>
      <c r="K367" s="236"/>
      <c r="L367" s="130"/>
      <c r="M367" s="235"/>
      <c r="N367" s="236"/>
      <c r="O367" s="129"/>
      <c r="P367" s="246">
        <v>0</v>
      </c>
      <c r="Q367" s="247"/>
      <c r="R367" s="129"/>
      <c r="S367" s="243"/>
      <c r="T367" s="244"/>
      <c r="U367" s="244"/>
      <c r="V367" s="244"/>
      <c r="W367" s="245"/>
      <c r="X367" s="7"/>
      <c r="AX367" s="101"/>
      <c r="AY367" s="101"/>
      <c r="AZ367" s="102">
        <f t="shared" si="33"/>
        <v>0</v>
      </c>
      <c r="BA367" s="101">
        <f t="shared" si="34"/>
        <v>0</v>
      </c>
      <c r="BB367" s="103">
        <f t="shared" si="35"/>
        <v>0</v>
      </c>
      <c r="BC367" s="1">
        <f t="shared" si="36"/>
        <v>0</v>
      </c>
      <c r="BD367" s="1">
        <f t="shared" si="37"/>
        <v>0</v>
      </c>
      <c r="BE367" s="1">
        <f t="shared" si="38"/>
        <v>0</v>
      </c>
    </row>
    <row r="368" spans="2:57" ht="14.4" thickBot="1" x14ac:dyDescent="0.3">
      <c r="B368" s="4"/>
      <c r="C368" s="131"/>
      <c r="D368" s="132"/>
      <c r="E368" s="235"/>
      <c r="F368" s="250"/>
      <c r="G368" s="250"/>
      <c r="H368" s="236"/>
      <c r="I368" s="130"/>
      <c r="J368" s="235"/>
      <c r="K368" s="236"/>
      <c r="L368" s="130"/>
      <c r="M368" s="235"/>
      <c r="N368" s="236"/>
      <c r="O368" s="129"/>
      <c r="P368" s="246">
        <v>0</v>
      </c>
      <c r="Q368" s="247"/>
      <c r="R368" s="129"/>
      <c r="S368" s="243"/>
      <c r="T368" s="244"/>
      <c r="U368" s="244"/>
      <c r="V368" s="244"/>
      <c r="W368" s="245"/>
      <c r="X368" s="7"/>
      <c r="AX368" s="101"/>
      <c r="AY368" s="101"/>
      <c r="AZ368" s="102">
        <f t="shared" si="33"/>
        <v>0</v>
      </c>
      <c r="BA368" s="101">
        <f t="shared" si="34"/>
        <v>0</v>
      </c>
      <c r="BB368" s="103">
        <f t="shared" si="35"/>
        <v>0</v>
      </c>
      <c r="BC368" s="1">
        <f t="shared" si="36"/>
        <v>0</v>
      </c>
      <c r="BD368" s="1">
        <f t="shared" si="37"/>
        <v>0</v>
      </c>
      <c r="BE368" s="1">
        <f t="shared" si="38"/>
        <v>0</v>
      </c>
    </row>
    <row r="369" spans="2:57" ht="14.4" thickBot="1" x14ac:dyDescent="0.3">
      <c r="B369" s="4"/>
      <c r="C369" s="131"/>
      <c r="D369" s="132"/>
      <c r="E369" s="235"/>
      <c r="F369" s="250"/>
      <c r="G369" s="250"/>
      <c r="H369" s="236"/>
      <c r="I369" s="130"/>
      <c r="J369" s="235"/>
      <c r="K369" s="236"/>
      <c r="L369" s="130"/>
      <c r="M369" s="235"/>
      <c r="N369" s="236"/>
      <c r="O369" s="129"/>
      <c r="P369" s="246">
        <v>0</v>
      </c>
      <c r="Q369" s="247"/>
      <c r="R369" s="129"/>
      <c r="S369" s="243"/>
      <c r="T369" s="244"/>
      <c r="U369" s="244"/>
      <c r="V369" s="244"/>
      <c r="W369" s="245"/>
      <c r="X369" s="7"/>
      <c r="AX369" s="101"/>
      <c r="AY369" s="101"/>
      <c r="AZ369" s="102">
        <f t="shared" si="33"/>
        <v>0</v>
      </c>
      <c r="BA369" s="101">
        <f t="shared" si="34"/>
        <v>0</v>
      </c>
      <c r="BB369" s="103">
        <f t="shared" si="35"/>
        <v>0</v>
      </c>
      <c r="BC369" s="1">
        <f t="shared" si="36"/>
        <v>0</v>
      </c>
      <c r="BD369" s="1">
        <f t="shared" si="37"/>
        <v>0</v>
      </c>
      <c r="BE369" s="1">
        <f t="shared" si="38"/>
        <v>0</v>
      </c>
    </row>
    <row r="370" spans="2:57" ht="14.4" thickBot="1" x14ac:dyDescent="0.3">
      <c r="B370" s="4"/>
      <c r="C370" s="131"/>
      <c r="D370" s="132"/>
      <c r="E370" s="235"/>
      <c r="F370" s="250"/>
      <c r="G370" s="250"/>
      <c r="H370" s="236"/>
      <c r="I370" s="130"/>
      <c r="J370" s="235"/>
      <c r="K370" s="236"/>
      <c r="L370" s="130"/>
      <c r="M370" s="235"/>
      <c r="N370" s="236"/>
      <c r="O370" s="129"/>
      <c r="P370" s="246">
        <v>0</v>
      </c>
      <c r="Q370" s="247"/>
      <c r="R370" s="129"/>
      <c r="S370" s="243"/>
      <c r="T370" s="244"/>
      <c r="U370" s="244"/>
      <c r="V370" s="244"/>
      <c r="W370" s="245"/>
      <c r="X370" s="7"/>
      <c r="AX370" s="101"/>
      <c r="AY370" s="101"/>
      <c r="AZ370" s="102">
        <f t="shared" si="33"/>
        <v>0</v>
      </c>
      <c r="BA370" s="101">
        <f t="shared" si="34"/>
        <v>0</v>
      </c>
      <c r="BB370" s="103">
        <f t="shared" si="35"/>
        <v>0</v>
      </c>
      <c r="BC370" s="1">
        <f t="shared" si="36"/>
        <v>0</v>
      </c>
      <c r="BD370" s="1">
        <f t="shared" si="37"/>
        <v>0</v>
      </c>
      <c r="BE370" s="1">
        <f t="shared" si="38"/>
        <v>0</v>
      </c>
    </row>
    <row r="371" spans="2:57" ht="14.4" thickBot="1" x14ac:dyDescent="0.3">
      <c r="B371" s="4"/>
      <c r="C371" s="131"/>
      <c r="D371" s="132"/>
      <c r="E371" s="235"/>
      <c r="F371" s="250"/>
      <c r="G371" s="250"/>
      <c r="H371" s="236"/>
      <c r="I371" s="130"/>
      <c r="J371" s="235"/>
      <c r="K371" s="236"/>
      <c r="L371" s="130"/>
      <c r="M371" s="235"/>
      <c r="N371" s="236"/>
      <c r="O371" s="129"/>
      <c r="P371" s="246">
        <v>0</v>
      </c>
      <c r="Q371" s="247"/>
      <c r="R371" s="129"/>
      <c r="S371" s="243"/>
      <c r="T371" s="244"/>
      <c r="U371" s="244"/>
      <c r="V371" s="244"/>
      <c r="W371" s="245"/>
      <c r="X371" s="7"/>
      <c r="AX371" s="101"/>
      <c r="AY371" s="101"/>
      <c r="AZ371" s="102">
        <f t="shared" si="33"/>
        <v>0</v>
      </c>
      <c r="BA371" s="101">
        <f t="shared" si="34"/>
        <v>0</v>
      </c>
      <c r="BB371" s="103">
        <f t="shared" si="35"/>
        <v>0</v>
      </c>
      <c r="BC371" s="1">
        <f t="shared" si="36"/>
        <v>0</v>
      </c>
      <c r="BD371" s="1">
        <f t="shared" si="37"/>
        <v>0</v>
      </c>
      <c r="BE371" s="1">
        <f t="shared" si="38"/>
        <v>0</v>
      </c>
    </row>
  </sheetData>
  <mergeCells count="1551">
    <mergeCell ref="E370:H370"/>
    <mergeCell ref="J370:K370"/>
    <mergeCell ref="M370:N370"/>
    <mergeCell ref="P370:Q370"/>
    <mergeCell ref="S370:W370"/>
    <mergeCell ref="E371:H371"/>
    <mergeCell ref="J371:K371"/>
    <mergeCell ref="M371:N371"/>
    <mergeCell ref="P371:Q371"/>
    <mergeCell ref="S371:W371"/>
    <mergeCell ref="E368:H368"/>
    <mergeCell ref="J368:K368"/>
    <mergeCell ref="M368:N368"/>
    <mergeCell ref="P368:Q368"/>
    <mergeCell ref="S368:W368"/>
    <mergeCell ref="E369:H369"/>
    <mergeCell ref="J369:K369"/>
    <mergeCell ref="M369:N369"/>
    <mergeCell ref="P369:Q369"/>
    <mergeCell ref="S369:W369"/>
    <mergeCell ref="E366:H366"/>
    <mergeCell ref="J366:K366"/>
    <mergeCell ref="M366:N366"/>
    <mergeCell ref="P366:Q366"/>
    <mergeCell ref="S366:W366"/>
    <mergeCell ref="E367:H367"/>
    <mergeCell ref="J367:K367"/>
    <mergeCell ref="M367:N367"/>
    <mergeCell ref="P367:Q367"/>
    <mergeCell ref="S367:W367"/>
    <mergeCell ref="E364:H364"/>
    <mergeCell ref="J364:K364"/>
    <mergeCell ref="M364:N364"/>
    <mergeCell ref="P364:Q364"/>
    <mergeCell ref="S364:W364"/>
    <mergeCell ref="E365:H365"/>
    <mergeCell ref="J365:K365"/>
    <mergeCell ref="M365:N365"/>
    <mergeCell ref="P365:Q365"/>
    <mergeCell ref="S365:W365"/>
    <mergeCell ref="E362:H362"/>
    <mergeCell ref="J362:K362"/>
    <mergeCell ref="M362:N362"/>
    <mergeCell ref="P362:Q362"/>
    <mergeCell ref="S362:W362"/>
    <mergeCell ref="E363:H363"/>
    <mergeCell ref="J363:K363"/>
    <mergeCell ref="M363:N363"/>
    <mergeCell ref="P363:Q363"/>
    <mergeCell ref="S363:W363"/>
    <mergeCell ref="E360:H360"/>
    <mergeCell ref="J360:K360"/>
    <mergeCell ref="M360:N360"/>
    <mergeCell ref="P360:Q360"/>
    <mergeCell ref="S360:W360"/>
    <mergeCell ref="E361:H361"/>
    <mergeCell ref="J361:K361"/>
    <mergeCell ref="M361:N361"/>
    <mergeCell ref="P361:Q361"/>
    <mergeCell ref="S361:W361"/>
    <mergeCell ref="E358:H358"/>
    <mergeCell ref="J358:K358"/>
    <mergeCell ref="M358:N358"/>
    <mergeCell ref="P358:Q358"/>
    <mergeCell ref="S358:W358"/>
    <mergeCell ref="E359:H359"/>
    <mergeCell ref="J359:K359"/>
    <mergeCell ref="M359:N359"/>
    <mergeCell ref="P359:Q359"/>
    <mergeCell ref="S359:W359"/>
    <mergeCell ref="E356:H356"/>
    <mergeCell ref="J356:K356"/>
    <mergeCell ref="M356:N356"/>
    <mergeCell ref="P356:Q356"/>
    <mergeCell ref="S356:W356"/>
    <mergeCell ref="E357:H357"/>
    <mergeCell ref="J357:K357"/>
    <mergeCell ref="M357:N357"/>
    <mergeCell ref="P357:Q357"/>
    <mergeCell ref="S357:W357"/>
    <mergeCell ref="E354:H354"/>
    <mergeCell ref="J354:K354"/>
    <mergeCell ref="M354:N354"/>
    <mergeCell ref="P354:Q354"/>
    <mergeCell ref="S354:W354"/>
    <mergeCell ref="E355:H355"/>
    <mergeCell ref="J355:K355"/>
    <mergeCell ref="M355:N355"/>
    <mergeCell ref="P355:Q355"/>
    <mergeCell ref="S355:W355"/>
    <mergeCell ref="E352:H352"/>
    <mergeCell ref="J352:K352"/>
    <mergeCell ref="M352:N352"/>
    <mergeCell ref="P352:Q352"/>
    <mergeCell ref="S352:W352"/>
    <mergeCell ref="E353:H353"/>
    <mergeCell ref="J353:K353"/>
    <mergeCell ref="M353:N353"/>
    <mergeCell ref="P353:Q353"/>
    <mergeCell ref="S353:W353"/>
    <mergeCell ref="E350:H350"/>
    <mergeCell ref="J350:K350"/>
    <mergeCell ref="M350:N350"/>
    <mergeCell ref="P350:Q350"/>
    <mergeCell ref="S350:W350"/>
    <mergeCell ref="E351:H351"/>
    <mergeCell ref="J351:K351"/>
    <mergeCell ref="M351:N351"/>
    <mergeCell ref="P351:Q351"/>
    <mergeCell ref="S351:W351"/>
    <mergeCell ref="E348:H348"/>
    <mergeCell ref="J348:K348"/>
    <mergeCell ref="M348:N348"/>
    <mergeCell ref="P348:Q348"/>
    <mergeCell ref="S348:W348"/>
    <mergeCell ref="E349:H349"/>
    <mergeCell ref="J349:K349"/>
    <mergeCell ref="M349:N349"/>
    <mergeCell ref="P349:Q349"/>
    <mergeCell ref="S349:W349"/>
    <mergeCell ref="E346:H346"/>
    <mergeCell ref="J346:K346"/>
    <mergeCell ref="M346:N346"/>
    <mergeCell ref="P346:Q346"/>
    <mergeCell ref="S346:W346"/>
    <mergeCell ref="E347:H347"/>
    <mergeCell ref="J347:K347"/>
    <mergeCell ref="M347:N347"/>
    <mergeCell ref="P347:Q347"/>
    <mergeCell ref="S347:W347"/>
    <mergeCell ref="E344:H344"/>
    <mergeCell ref="J344:K344"/>
    <mergeCell ref="M344:N344"/>
    <mergeCell ref="P344:Q344"/>
    <mergeCell ref="S344:W344"/>
    <mergeCell ref="E345:H345"/>
    <mergeCell ref="J345:K345"/>
    <mergeCell ref="M345:N345"/>
    <mergeCell ref="P345:Q345"/>
    <mergeCell ref="S345:W345"/>
    <mergeCell ref="E342:H342"/>
    <mergeCell ref="J342:K342"/>
    <mergeCell ref="M342:N342"/>
    <mergeCell ref="P342:Q342"/>
    <mergeCell ref="S342:W342"/>
    <mergeCell ref="E343:H343"/>
    <mergeCell ref="J343:K343"/>
    <mergeCell ref="M343:N343"/>
    <mergeCell ref="P343:Q343"/>
    <mergeCell ref="S343:W343"/>
    <mergeCell ref="E340:H340"/>
    <mergeCell ref="J340:K340"/>
    <mergeCell ref="M340:N340"/>
    <mergeCell ref="P340:Q340"/>
    <mergeCell ref="S340:W340"/>
    <mergeCell ref="E341:H341"/>
    <mergeCell ref="J341:K341"/>
    <mergeCell ref="M341:N341"/>
    <mergeCell ref="P341:Q341"/>
    <mergeCell ref="S341:W341"/>
    <mergeCell ref="E338:H338"/>
    <mergeCell ref="J338:K338"/>
    <mergeCell ref="M338:N338"/>
    <mergeCell ref="P338:Q338"/>
    <mergeCell ref="S338:W338"/>
    <mergeCell ref="E339:H339"/>
    <mergeCell ref="J339:K339"/>
    <mergeCell ref="M339:N339"/>
    <mergeCell ref="P339:Q339"/>
    <mergeCell ref="S339:W339"/>
    <mergeCell ref="E336:H336"/>
    <mergeCell ref="J336:K336"/>
    <mergeCell ref="M336:N336"/>
    <mergeCell ref="P336:Q336"/>
    <mergeCell ref="S336:W336"/>
    <mergeCell ref="E337:H337"/>
    <mergeCell ref="J337:K337"/>
    <mergeCell ref="M337:N337"/>
    <mergeCell ref="P337:Q337"/>
    <mergeCell ref="S337:W337"/>
    <mergeCell ref="E334:H334"/>
    <mergeCell ref="J334:K334"/>
    <mergeCell ref="M334:N334"/>
    <mergeCell ref="P334:Q334"/>
    <mergeCell ref="S334:W334"/>
    <mergeCell ref="E335:H335"/>
    <mergeCell ref="J335:K335"/>
    <mergeCell ref="M335:N335"/>
    <mergeCell ref="P335:Q335"/>
    <mergeCell ref="S335:W335"/>
    <mergeCell ref="E332:H332"/>
    <mergeCell ref="J332:K332"/>
    <mergeCell ref="M332:N332"/>
    <mergeCell ref="P332:Q332"/>
    <mergeCell ref="S332:W332"/>
    <mergeCell ref="E333:H333"/>
    <mergeCell ref="J333:K333"/>
    <mergeCell ref="M333:N333"/>
    <mergeCell ref="P333:Q333"/>
    <mergeCell ref="S333:W333"/>
    <mergeCell ref="E330:H330"/>
    <mergeCell ref="J330:K330"/>
    <mergeCell ref="M330:N330"/>
    <mergeCell ref="P330:Q330"/>
    <mergeCell ref="S330:W330"/>
    <mergeCell ref="E331:H331"/>
    <mergeCell ref="J331:K331"/>
    <mergeCell ref="M331:N331"/>
    <mergeCell ref="P331:Q331"/>
    <mergeCell ref="S331:W331"/>
    <mergeCell ref="E328:H328"/>
    <mergeCell ref="J328:K328"/>
    <mergeCell ref="M328:N328"/>
    <mergeCell ref="P328:Q328"/>
    <mergeCell ref="S328:W328"/>
    <mergeCell ref="E329:H329"/>
    <mergeCell ref="J329:K329"/>
    <mergeCell ref="M329:N329"/>
    <mergeCell ref="P329:Q329"/>
    <mergeCell ref="S329:W329"/>
    <mergeCell ref="E326:H326"/>
    <mergeCell ref="J326:K326"/>
    <mergeCell ref="M326:N326"/>
    <mergeCell ref="P326:Q326"/>
    <mergeCell ref="S326:W326"/>
    <mergeCell ref="E327:H327"/>
    <mergeCell ref="J327:K327"/>
    <mergeCell ref="M327:N327"/>
    <mergeCell ref="P327:Q327"/>
    <mergeCell ref="S327:W327"/>
    <mergeCell ref="E324:H324"/>
    <mergeCell ref="J324:K324"/>
    <mergeCell ref="M324:N324"/>
    <mergeCell ref="P324:Q324"/>
    <mergeCell ref="S324:W324"/>
    <mergeCell ref="E325:H325"/>
    <mergeCell ref="J325:K325"/>
    <mergeCell ref="M325:N325"/>
    <mergeCell ref="P325:Q325"/>
    <mergeCell ref="S325:W325"/>
    <mergeCell ref="E322:H322"/>
    <mergeCell ref="J322:K322"/>
    <mergeCell ref="M322:N322"/>
    <mergeCell ref="P322:Q322"/>
    <mergeCell ref="S322:W322"/>
    <mergeCell ref="E323:H323"/>
    <mergeCell ref="J323:K323"/>
    <mergeCell ref="M323:N323"/>
    <mergeCell ref="P323:Q323"/>
    <mergeCell ref="S323:W323"/>
    <mergeCell ref="E320:H320"/>
    <mergeCell ref="J320:K320"/>
    <mergeCell ref="M320:N320"/>
    <mergeCell ref="P320:Q320"/>
    <mergeCell ref="S320:W320"/>
    <mergeCell ref="E321:H321"/>
    <mergeCell ref="J321:K321"/>
    <mergeCell ref="M321:N321"/>
    <mergeCell ref="P321:Q321"/>
    <mergeCell ref="S321:W321"/>
    <mergeCell ref="E318:H318"/>
    <mergeCell ref="J318:K318"/>
    <mergeCell ref="M318:N318"/>
    <mergeCell ref="P318:Q318"/>
    <mergeCell ref="S318:W318"/>
    <mergeCell ref="E319:H319"/>
    <mergeCell ref="J319:K319"/>
    <mergeCell ref="M319:N319"/>
    <mergeCell ref="P319:Q319"/>
    <mergeCell ref="S319:W319"/>
    <mergeCell ref="E316:H316"/>
    <mergeCell ref="J316:K316"/>
    <mergeCell ref="M316:N316"/>
    <mergeCell ref="P316:Q316"/>
    <mergeCell ref="S316:W316"/>
    <mergeCell ref="E317:H317"/>
    <mergeCell ref="J317:K317"/>
    <mergeCell ref="M317:N317"/>
    <mergeCell ref="P317:Q317"/>
    <mergeCell ref="S317:W317"/>
    <mergeCell ref="E314:H314"/>
    <mergeCell ref="J314:K314"/>
    <mergeCell ref="M314:N314"/>
    <mergeCell ref="P314:Q314"/>
    <mergeCell ref="S314:W314"/>
    <mergeCell ref="E315:H315"/>
    <mergeCell ref="J315:K315"/>
    <mergeCell ref="M315:N315"/>
    <mergeCell ref="P315:Q315"/>
    <mergeCell ref="S315:W315"/>
    <mergeCell ref="E312:H312"/>
    <mergeCell ref="J312:K312"/>
    <mergeCell ref="M312:N312"/>
    <mergeCell ref="P312:Q312"/>
    <mergeCell ref="S312:W312"/>
    <mergeCell ref="E313:H313"/>
    <mergeCell ref="J313:K313"/>
    <mergeCell ref="M313:N313"/>
    <mergeCell ref="P313:Q313"/>
    <mergeCell ref="S313:W313"/>
    <mergeCell ref="E310:H310"/>
    <mergeCell ref="J310:K310"/>
    <mergeCell ref="M310:N310"/>
    <mergeCell ref="P310:Q310"/>
    <mergeCell ref="S310:W310"/>
    <mergeCell ref="E311:H311"/>
    <mergeCell ref="J311:K311"/>
    <mergeCell ref="M311:N311"/>
    <mergeCell ref="P311:Q311"/>
    <mergeCell ref="S311:W311"/>
    <mergeCell ref="E308:H308"/>
    <mergeCell ref="J308:K308"/>
    <mergeCell ref="M308:N308"/>
    <mergeCell ref="P308:Q308"/>
    <mergeCell ref="S308:W308"/>
    <mergeCell ref="E309:H309"/>
    <mergeCell ref="J309:K309"/>
    <mergeCell ref="M309:N309"/>
    <mergeCell ref="P309:Q309"/>
    <mergeCell ref="S309:W309"/>
    <mergeCell ref="E306:H306"/>
    <mergeCell ref="J306:K306"/>
    <mergeCell ref="M306:N306"/>
    <mergeCell ref="P306:Q306"/>
    <mergeCell ref="S306:W306"/>
    <mergeCell ref="E307:H307"/>
    <mergeCell ref="J307:K307"/>
    <mergeCell ref="M307:N307"/>
    <mergeCell ref="P307:Q307"/>
    <mergeCell ref="S307:W307"/>
    <mergeCell ref="E304:H304"/>
    <mergeCell ref="J304:K304"/>
    <mergeCell ref="M304:N304"/>
    <mergeCell ref="P304:Q304"/>
    <mergeCell ref="S304:W304"/>
    <mergeCell ref="E305:H305"/>
    <mergeCell ref="J305:K305"/>
    <mergeCell ref="M305:N305"/>
    <mergeCell ref="P305:Q305"/>
    <mergeCell ref="S305:W305"/>
    <mergeCell ref="E302:H302"/>
    <mergeCell ref="J302:K302"/>
    <mergeCell ref="M302:N302"/>
    <mergeCell ref="P302:Q302"/>
    <mergeCell ref="S302:W302"/>
    <mergeCell ref="E303:H303"/>
    <mergeCell ref="J303:K303"/>
    <mergeCell ref="M303:N303"/>
    <mergeCell ref="P303:Q303"/>
    <mergeCell ref="S303:W303"/>
    <mergeCell ref="E300:H300"/>
    <mergeCell ref="J300:K300"/>
    <mergeCell ref="M300:N300"/>
    <mergeCell ref="P300:Q300"/>
    <mergeCell ref="S300:W300"/>
    <mergeCell ref="E301:H301"/>
    <mergeCell ref="J301:K301"/>
    <mergeCell ref="M301:N301"/>
    <mergeCell ref="P301:Q301"/>
    <mergeCell ref="S301:W301"/>
    <mergeCell ref="E298:H298"/>
    <mergeCell ref="J298:K298"/>
    <mergeCell ref="M298:N298"/>
    <mergeCell ref="P298:Q298"/>
    <mergeCell ref="S298:W298"/>
    <mergeCell ref="E299:H299"/>
    <mergeCell ref="J299:K299"/>
    <mergeCell ref="M299:N299"/>
    <mergeCell ref="P299:Q299"/>
    <mergeCell ref="S299:W299"/>
    <mergeCell ref="E296:H296"/>
    <mergeCell ref="J296:K296"/>
    <mergeCell ref="M296:N296"/>
    <mergeCell ref="P296:Q296"/>
    <mergeCell ref="S296:W296"/>
    <mergeCell ref="E297:H297"/>
    <mergeCell ref="J297:K297"/>
    <mergeCell ref="M297:N297"/>
    <mergeCell ref="P297:Q297"/>
    <mergeCell ref="S297:W297"/>
    <mergeCell ref="E294:H294"/>
    <mergeCell ref="J294:K294"/>
    <mergeCell ref="M294:N294"/>
    <mergeCell ref="P294:Q294"/>
    <mergeCell ref="S294:W294"/>
    <mergeCell ref="E295:H295"/>
    <mergeCell ref="J295:K295"/>
    <mergeCell ref="M295:N295"/>
    <mergeCell ref="P295:Q295"/>
    <mergeCell ref="S295:W295"/>
    <mergeCell ref="E292:H292"/>
    <mergeCell ref="J292:K292"/>
    <mergeCell ref="M292:N292"/>
    <mergeCell ref="P292:Q292"/>
    <mergeCell ref="S292:W292"/>
    <mergeCell ref="E293:H293"/>
    <mergeCell ref="J293:K293"/>
    <mergeCell ref="M293:N293"/>
    <mergeCell ref="P293:Q293"/>
    <mergeCell ref="S293:W293"/>
    <mergeCell ref="E290:H290"/>
    <mergeCell ref="J290:K290"/>
    <mergeCell ref="M290:N290"/>
    <mergeCell ref="P290:Q290"/>
    <mergeCell ref="S290:W290"/>
    <mergeCell ref="E291:H291"/>
    <mergeCell ref="J291:K291"/>
    <mergeCell ref="M291:N291"/>
    <mergeCell ref="P291:Q291"/>
    <mergeCell ref="S291:W291"/>
    <mergeCell ref="E288:H288"/>
    <mergeCell ref="J288:K288"/>
    <mergeCell ref="M288:N288"/>
    <mergeCell ref="P288:Q288"/>
    <mergeCell ref="S288:W288"/>
    <mergeCell ref="E289:H289"/>
    <mergeCell ref="J289:K289"/>
    <mergeCell ref="M289:N289"/>
    <mergeCell ref="P289:Q289"/>
    <mergeCell ref="S289:W289"/>
    <mergeCell ref="E286:H286"/>
    <mergeCell ref="J286:K286"/>
    <mergeCell ref="M286:N286"/>
    <mergeCell ref="P286:Q286"/>
    <mergeCell ref="S286:W286"/>
    <mergeCell ref="E287:H287"/>
    <mergeCell ref="J287:K287"/>
    <mergeCell ref="M287:N287"/>
    <mergeCell ref="P287:Q287"/>
    <mergeCell ref="S287:W287"/>
    <mergeCell ref="E284:H284"/>
    <mergeCell ref="J284:K284"/>
    <mergeCell ref="M284:N284"/>
    <mergeCell ref="P284:Q284"/>
    <mergeCell ref="S284:W284"/>
    <mergeCell ref="E285:H285"/>
    <mergeCell ref="J285:K285"/>
    <mergeCell ref="M285:N285"/>
    <mergeCell ref="P285:Q285"/>
    <mergeCell ref="S285:W285"/>
    <mergeCell ref="E282:H282"/>
    <mergeCell ref="J282:K282"/>
    <mergeCell ref="M282:N282"/>
    <mergeCell ref="P282:Q282"/>
    <mergeCell ref="S282:W282"/>
    <mergeCell ref="E283:H283"/>
    <mergeCell ref="J283:K283"/>
    <mergeCell ref="M283:N283"/>
    <mergeCell ref="P283:Q283"/>
    <mergeCell ref="S283:W283"/>
    <mergeCell ref="E280:H280"/>
    <mergeCell ref="J280:K280"/>
    <mergeCell ref="M280:N280"/>
    <mergeCell ref="P280:Q280"/>
    <mergeCell ref="S280:W280"/>
    <mergeCell ref="E281:H281"/>
    <mergeCell ref="J281:K281"/>
    <mergeCell ref="M281:N281"/>
    <mergeCell ref="P281:Q281"/>
    <mergeCell ref="S281:W281"/>
    <mergeCell ref="E278:H278"/>
    <mergeCell ref="J278:K278"/>
    <mergeCell ref="M278:N278"/>
    <mergeCell ref="P278:Q278"/>
    <mergeCell ref="S278:W278"/>
    <mergeCell ref="E279:H279"/>
    <mergeCell ref="J279:K279"/>
    <mergeCell ref="M279:N279"/>
    <mergeCell ref="P279:Q279"/>
    <mergeCell ref="S279:W279"/>
    <mergeCell ref="E276:H276"/>
    <mergeCell ref="J276:K276"/>
    <mergeCell ref="M276:N276"/>
    <mergeCell ref="P276:Q276"/>
    <mergeCell ref="S276:W276"/>
    <mergeCell ref="E277:H277"/>
    <mergeCell ref="J277:K277"/>
    <mergeCell ref="M277:N277"/>
    <mergeCell ref="P277:Q277"/>
    <mergeCell ref="S277:W277"/>
    <mergeCell ref="E274:H274"/>
    <mergeCell ref="J274:K274"/>
    <mergeCell ref="M274:N274"/>
    <mergeCell ref="P274:Q274"/>
    <mergeCell ref="S274:W274"/>
    <mergeCell ref="E275:H275"/>
    <mergeCell ref="J275:K275"/>
    <mergeCell ref="M275:N275"/>
    <mergeCell ref="P275:Q275"/>
    <mergeCell ref="S275:W275"/>
    <mergeCell ref="E272:H272"/>
    <mergeCell ref="J272:K272"/>
    <mergeCell ref="M272:N272"/>
    <mergeCell ref="P272:Q272"/>
    <mergeCell ref="S272:W272"/>
    <mergeCell ref="E273:H273"/>
    <mergeCell ref="J273:K273"/>
    <mergeCell ref="M273:N273"/>
    <mergeCell ref="P273:Q273"/>
    <mergeCell ref="S273:W273"/>
    <mergeCell ref="E270:H270"/>
    <mergeCell ref="J270:K270"/>
    <mergeCell ref="M270:N270"/>
    <mergeCell ref="P270:Q270"/>
    <mergeCell ref="S270:W270"/>
    <mergeCell ref="E271:H271"/>
    <mergeCell ref="J271:K271"/>
    <mergeCell ref="M271:N271"/>
    <mergeCell ref="P271:Q271"/>
    <mergeCell ref="S271:W271"/>
    <mergeCell ref="E268:H268"/>
    <mergeCell ref="J268:K268"/>
    <mergeCell ref="M268:N268"/>
    <mergeCell ref="P268:Q268"/>
    <mergeCell ref="S268:W268"/>
    <mergeCell ref="E269:H269"/>
    <mergeCell ref="J269:K269"/>
    <mergeCell ref="M269:N269"/>
    <mergeCell ref="P269:Q269"/>
    <mergeCell ref="S269:W269"/>
    <mergeCell ref="E266:H266"/>
    <mergeCell ref="J266:K266"/>
    <mergeCell ref="M266:N266"/>
    <mergeCell ref="P266:Q266"/>
    <mergeCell ref="S266:W266"/>
    <mergeCell ref="E267:H267"/>
    <mergeCell ref="J267:K267"/>
    <mergeCell ref="M267:N267"/>
    <mergeCell ref="P267:Q267"/>
    <mergeCell ref="S267:W267"/>
    <mergeCell ref="E264:H264"/>
    <mergeCell ref="J264:K264"/>
    <mergeCell ref="M264:N264"/>
    <mergeCell ref="P264:Q264"/>
    <mergeCell ref="S264:W264"/>
    <mergeCell ref="E265:H265"/>
    <mergeCell ref="J265:K265"/>
    <mergeCell ref="M265:N265"/>
    <mergeCell ref="P265:Q265"/>
    <mergeCell ref="S265:W265"/>
    <mergeCell ref="E262:H262"/>
    <mergeCell ref="J262:K262"/>
    <mergeCell ref="M262:N262"/>
    <mergeCell ref="P262:Q262"/>
    <mergeCell ref="S262:W262"/>
    <mergeCell ref="E263:H263"/>
    <mergeCell ref="J263:K263"/>
    <mergeCell ref="M263:N263"/>
    <mergeCell ref="P263:Q263"/>
    <mergeCell ref="S263:W263"/>
    <mergeCell ref="E260:H260"/>
    <mergeCell ref="J260:K260"/>
    <mergeCell ref="M260:N260"/>
    <mergeCell ref="P260:Q260"/>
    <mergeCell ref="S260:W260"/>
    <mergeCell ref="E261:H261"/>
    <mergeCell ref="J261:K261"/>
    <mergeCell ref="M261:N261"/>
    <mergeCell ref="P261:Q261"/>
    <mergeCell ref="S261:W261"/>
    <mergeCell ref="E258:H258"/>
    <mergeCell ref="J258:K258"/>
    <mergeCell ref="M258:N258"/>
    <mergeCell ref="P258:Q258"/>
    <mergeCell ref="S258:W258"/>
    <mergeCell ref="E259:H259"/>
    <mergeCell ref="J259:K259"/>
    <mergeCell ref="M259:N259"/>
    <mergeCell ref="P259:Q259"/>
    <mergeCell ref="S259:W259"/>
    <mergeCell ref="E256:H256"/>
    <mergeCell ref="J256:K256"/>
    <mergeCell ref="M256:N256"/>
    <mergeCell ref="P256:Q256"/>
    <mergeCell ref="S256:W256"/>
    <mergeCell ref="E257:H257"/>
    <mergeCell ref="J257:K257"/>
    <mergeCell ref="M257:N257"/>
    <mergeCell ref="P257:Q257"/>
    <mergeCell ref="S257:W257"/>
    <mergeCell ref="E254:H254"/>
    <mergeCell ref="J254:K254"/>
    <mergeCell ref="M254:N254"/>
    <mergeCell ref="P254:Q254"/>
    <mergeCell ref="S254:W254"/>
    <mergeCell ref="E255:H255"/>
    <mergeCell ref="J255:K255"/>
    <mergeCell ref="M255:N255"/>
    <mergeCell ref="P255:Q255"/>
    <mergeCell ref="S255:W255"/>
    <mergeCell ref="E252:H252"/>
    <mergeCell ref="J252:K252"/>
    <mergeCell ref="M252:N252"/>
    <mergeCell ref="P252:Q252"/>
    <mergeCell ref="S252:W252"/>
    <mergeCell ref="E253:H253"/>
    <mergeCell ref="J253:K253"/>
    <mergeCell ref="M253:N253"/>
    <mergeCell ref="P253:Q253"/>
    <mergeCell ref="S253:W253"/>
    <mergeCell ref="E250:H250"/>
    <mergeCell ref="J250:K250"/>
    <mergeCell ref="M250:N250"/>
    <mergeCell ref="P250:Q250"/>
    <mergeCell ref="S250:W250"/>
    <mergeCell ref="E251:H251"/>
    <mergeCell ref="J251:K251"/>
    <mergeCell ref="M251:N251"/>
    <mergeCell ref="P251:Q251"/>
    <mergeCell ref="S251:W251"/>
    <mergeCell ref="E248:H248"/>
    <mergeCell ref="J248:K248"/>
    <mergeCell ref="M248:N248"/>
    <mergeCell ref="P248:Q248"/>
    <mergeCell ref="S248:W248"/>
    <mergeCell ref="E249:H249"/>
    <mergeCell ref="J249:K249"/>
    <mergeCell ref="M249:N249"/>
    <mergeCell ref="P249:Q249"/>
    <mergeCell ref="S249:W249"/>
    <mergeCell ref="E246:H246"/>
    <mergeCell ref="J246:K246"/>
    <mergeCell ref="M246:N246"/>
    <mergeCell ref="P246:Q246"/>
    <mergeCell ref="S246:W246"/>
    <mergeCell ref="E247:H247"/>
    <mergeCell ref="J247:K247"/>
    <mergeCell ref="M247:N247"/>
    <mergeCell ref="P247:Q247"/>
    <mergeCell ref="S247:W247"/>
    <mergeCell ref="E244:H244"/>
    <mergeCell ref="J244:K244"/>
    <mergeCell ref="M244:N244"/>
    <mergeCell ref="P244:Q244"/>
    <mergeCell ref="S244:W244"/>
    <mergeCell ref="E245:H245"/>
    <mergeCell ref="J245:K245"/>
    <mergeCell ref="M245:N245"/>
    <mergeCell ref="P245:Q245"/>
    <mergeCell ref="S245:W245"/>
    <mergeCell ref="E242:H242"/>
    <mergeCell ref="J242:K242"/>
    <mergeCell ref="M242:N242"/>
    <mergeCell ref="P242:Q242"/>
    <mergeCell ref="S242:W242"/>
    <mergeCell ref="E243:H243"/>
    <mergeCell ref="J243:K243"/>
    <mergeCell ref="M243:N243"/>
    <mergeCell ref="P243:Q243"/>
    <mergeCell ref="S243:W243"/>
    <mergeCell ref="E240:H240"/>
    <mergeCell ref="J240:K240"/>
    <mergeCell ref="M240:N240"/>
    <mergeCell ref="P240:Q240"/>
    <mergeCell ref="S240:W240"/>
    <mergeCell ref="E241:H241"/>
    <mergeCell ref="J241:K241"/>
    <mergeCell ref="M241:N241"/>
    <mergeCell ref="P241:Q241"/>
    <mergeCell ref="S241:W241"/>
    <mergeCell ref="E238:H238"/>
    <mergeCell ref="J238:K238"/>
    <mergeCell ref="M238:N238"/>
    <mergeCell ref="P238:Q238"/>
    <mergeCell ref="S238:W238"/>
    <mergeCell ref="E239:H239"/>
    <mergeCell ref="J239:K239"/>
    <mergeCell ref="M239:N239"/>
    <mergeCell ref="P239:Q239"/>
    <mergeCell ref="S239:W239"/>
    <mergeCell ref="E236:H236"/>
    <mergeCell ref="J236:K236"/>
    <mergeCell ref="M236:N236"/>
    <mergeCell ref="P236:Q236"/>
    <mergeCell ref="S236:W236"/>
    <mergeCell ref="E237:H237"/>
    <mergeCell ref="J237:K237"/>
    <mergeCell ref="M237:N237"/>
    <mergeCell ref="P237:Q237"/>
    <mergeCell ref="S237:W237"/>
    <mergeCell ref="E234:H234"/>
    <mergeCell ref="J234:K234"/>
    <mergeCell ref="M234:N234"/>
    <mergeCell ref="P234:Q234"/>
    <mergeCell ref="S234:W234"/>
    <mergeCell ref="E235:H235"/>
    <mergeCell ref="J235:K235"/>
    <mergeCell ref="M235:N235"/>
    <mergeCell ref="P235:Q235"/>
    <mergeCell ref="S235:W235"/>
    <mergeCell ref="E232:H232"/>
    <mergeCell ref="J232:K232"/>
    <mergeCell ref="M232:N232"/>
    <mergeCell ref="P232:Q232"/>
    <mergeCell ref="S232:W232"/>
    <mergeCell ref="E233:H233"/>
    <mergeCell ref="J233:K233"/>
    <mergeCell ref="M233:N233"/>
    <mergeCell ref="P233:Q233"/>
    <mergeCell ref="S233:W233"/>
    <mergeCell ref="E230:H230"/>
    <mergeCell ref="J230:K230"/>
    <mergeCell ref="M230:N230"/>
    <mergeCell ref="P230:Q230"/>
    <mergeCell ref="S230:W230"/>
    <mergeCell ref="E231:H231"/>
    <mergeCell ref="J231:K231"/>
    <mergeCell ref="M231:N231"/>
    <mergeCell ref="P231:Q231"/>
    <mergeCell ref="S231:W231"/>
    <mergeCell ref="E228:H228"/>
    <mergeCell ref="J228:K228"/>
    <mergeCell ref="M228:N228"/>
    <mergeCell ref="P228:Q228"/>
    <mergeCell ref="S228:W228"/>
    <mergeCell ref="E229:H229"/>
    <mergeCell ref="J229:K229"/>
    <mergeCell ref="M229:N229"/>
    <mergeCell ref="P229:Q229"/>
    <mergeCell ref="S229:W229"/>
    <mergeCell ref="E226:H226"/>
    <mergeCell ref="J226:K226"/>
    <mergeCell ref="M226:N226"/>
    <mergeCell ref="P226:Q226"/>
    <mergeCell ref="S226:W226"/>
    <mergeCell ref="E227:H227"/>
    <mergeCell ref="J227:K227"/>
    <mergeCell ref="M227:N227"/>
    <mergeCell ref="P227:Q227"/>
    <mergeCell ref="S227:W227"/>
    <mergeCell ref="E224:H224"/>
    <mergeCell ref="J224:K224"/>
    <mergeCell ref="M224:N224"/>
    <mergeCell ref="P224:Q224"/>
    <mergeCell ref="S224:W224"/>
    <mergeCell ref="E225:H225"/>
    <mergeCell ref="J225:K225"/>
    <mergeCell ref="M225:N225"/>
    <mergeCell ref="P225:Q225"/>
    <mergeCell ref="S225:W225"/>
    <mergeCell ref="E222:H222"/>
    <mergeCell ref="J222:K222"/>
    <mergeCell ref="M222:N222"/>
    <mergeCell ref="P222:Q222"/>
    <mergeCell ref="S222:W222"/>
    <mergeCell ref="E223:H223"/>
    <mergeCell ref="J223:K223"/>
    <mergeCell ref="M223:N223"/>
    <mergeCell ref="P223:Q223"/>
    <mergeCell ref="S223:W223"/>
    <mergeCell ref="E220:H220"/>
    <mergeCell ref="J220:K220"/>
    <mergeCell ref="M220:N220"/>
    <mergeCell ref="P220:Q220"/>
    <mergeCell ref="S220:W220"/>
    <mergeCell ref="E221:H221"/>
    <mergeCell ref="J221:K221"/>
    <mergeCell ref="M221:N221"/>
    <mergeCell ref="P221:Q221"/>
    <mergeCell ref="S221:W221"/>
    <mergeCell ref="E218:H218"/>
    <mergeCell ref="J218:K218"/>
    <mergeCell ref="M218:N218"/>
    <mergeCell ref="P218:Q218"/>
    <mergeCell ref="S218:W218"/>
    <mergeCell ref="E219:H219"/>
    <mergeCell ref="J219:K219"/>
    <mergeCell ref="M219:N219"/>
    <mergeCell ref="P219:Q219"/>
    <mergeCell ref="S219:W219"/>
    <mergeCell ref="E216:H216"/>
    <mergeCell ref="J216:K216"/>
    <mergeCell ref="M216:N216"/>
    <mergeCell ref="P216:Q216"/>
    <mergeCell ref="S216:W216"/>
    <mergeCell ref="E217:H217"/>
    <mergeCell ref="J217:K217"/>
    <mergeCell ref="M217:N217"/>
    <mergeCell ref="P217:Q217"/>
    <mergeCell ref="S217:W217"/>
    <mergeCell ref="E214:H214"/>
    <mergeCell ref="J214:K214"/>
    <mergeCell ref="M214:N214"/>
    <mergeCell ref="P214:Q214"/>
    <mergeCell ref="S214:W214"/>
    <mergeCell ref="E215:H215"/>
    <mergeCell ref="J215:K215"/>
    <mergeCell ref="M215:N215"/>
    <mergeCell ref="P215:Q215"/>
    <mergeCell ref="S215:W215"/>
    <mergeCell ref="E212:H212"/>
    <mergeCell ref="J212:K212"/>
    <mergeCell ref="M212:N212"/>
    <mergeCell ref="P212:Q212"/>
    <mergeCell ref="S212:W212"/>
    <mergeCell ref="E213:H213"/>
    <mergeCell ref="J213:K213"/>
    <mergeCell ref="M213:N213"/>
    <mergeCell ref="P213:Q213"/>
    <mergeCell ref="S213:W213"/>
    <mergeCell ref="E210:H210"/>
    <mergeCell ref="J210:K210"/>
    <mergeCell ref="M210:N210"/>
    <mergeCell ref="P210:Q210"/>
    <mergeCell ref="S210:W210"/>
    <mergeCell ref="E211:H211"/>
    <mergeCell ref="J211:K211"/>
    <mergeCell ref="M211:N211"/>
    <mergeCell ref="P211:Q211"/>
    <mergeCell ref="S211:W211"/>
    <mergeCell ref="E208:H208"/>
    <mergeCell ref="J208:K208"/>
    <mergeCell ref="M208:N208"/>
    <mergeCell ref="P208:Q208"/>
    <mergeCell ref="S208:W208"/>
    <mergeCell ref="E209:H209"/>
    <mergeCell ref="J209:K209"/>
    <mergeCell ref="M209:N209"/>
    <mergeCell ref="P209:Q209"/>
    <mergeCell ref="S209:W209"/>
    <mergeCell ref="E206:H206"/>
    <mergeCell ref="J206:K206"/>
    <mergeCell ref="M206:N206"/>
    <mergeCell ref="P206:Q206"/>
    <mergeCell ref="S206:W206"/>
    <mergeCell ref="E207:H207"/>
    <mergeCell ref="J207:K207"/>
    <mergeCell ref="M207:N207"/>
    <mergeCell ref="P207:Q207"/>
    <mergeCell ref="S207:W207"/>
    <mergeCell ref="E204:H204"/>
    <mergeCell ref="J204:K204"/>
    <mergeCell ref="M204:N204"/>
    <mergeCell ref="P204:Q204"/>
    <mergeCell ref="S204:W204"/>
    <mergeCell ref="E205:H205"/>
    <mergeCell ref="J205:K205"/>
    <mergeCell ref="M205:N205"/>
    <mergeCell ref="P205:Q205"/>
    <mergeCell ref="S205:W205"/>
    <mergeCell ref="E202:H202"/>
    <mergeCell ref="J202:K202"/>
    <mergeCell ref="M202:N202"/>
    <mergeCell ref="P202:Q202"/>
    <mergeCell ref="S202:W202"/>
    <mergeCell ref="E203:H203"/>
    <mergeCell ref="J203:K203"/>
    <mergeCell ref="M203:N203"/>
    <mergeCell ref="P203:Q203"/>
    <mergeCell ref="S203:W203"/>
    <mergeCell ref="E200:H200"/>
    <mergeCell ref="J200:K200"/>
    <mergeCell ref="M200:N200"/>
    <mergeCell ref="P200:Q200"/>
    <mergeCell ref="S200:W200"/>
    <mergeCell ref="E201:H201"/>
    <mergeCell ref="J201:K201"/>
    <mergeCell ref="M201:N201"/>
    <mergeCell ref="P201:Q201"/>
    <mergeCell ref="S201:W201"/>
    <mergeCell ref="E198:H198"/>
    <mergeCell ref="J198:K198"/>
    <mergeCell ref="M198:N198"/>
    <mergeCell ref="P198:Q198"/>
    <mergeCell ref="S198:W198"/>
    <mergeCell ref="E199:H199"/>
    <mergeCell ref="J199:K199"/>
    <mergeCell ref="M199:N199"/>
    <mergeCell ref="P199:Q199"/>
    <mergeCell ref="S199:W199"/>
    <mergeCell ref="E196:H196"/>
    <mergeCell ref="J196:K196"/>
    <mergeCell ref="M196:N196"/>
    <mergeCell ref="P196:Q196"/>
    <mergeCell ref="S196:W196"/>
    <mergeCell ref="E197:H197"/>
    <mergeCell ref="J197:K197"/>
    <mergeCell ref="M197:N197"/>
    <mergeCell ref="P197:Q197"/>
    <mergeCell ref="S197:W197"/>
    <mergeCell ref="E194:H194"/>
    <mergeCell ref="J194:K194"/>
    <mergeCell ref="M194:N194"/>
    <mergeCell ref="P194:Q194"/>
    <mergeCell ref="S194:W194"/>
    <mergeCell ref="E195:H195"/>
    <mergeCell ref="J195:K195"/>
    <mergeCell ref="M195:N195"/>
    <mergeCell ref="P195:Q195"/>
    <mergeCell ref="S195:W195"/>
    <mergeCell ref="E192:H192"/>
    <mergeCell ref="J192:K192"/>
    <mergeCell ref="M192:N192"/>
    <mergeCell ref="P192:Q192"/>
    <mergeCell ref="S192:W192"/>
    <mergeCell ref="E193:H193"/>
    <mergeCell ref="J193:K193"/>
    <mergeCell ref="M193:N193"/>
    <mergeCell ref="P193:Q193"/>
    <mergeCell ref="S193:W193"/>
    <mergeCell ref="E190:H190"/>
    <mergeCell ref="J190:K190"/>
    <mergeCell ref="M190:N190"/>
    <mergeCell ref="P190:Q190"/>
    <mergeCell ref="S190:W190"/>
    <mergeCell ref="E191:H191"/>
    <mergeCell ref="J191:K191"/>
    <mergeCell ref="M191:N191"/>
    <mergeCell ref="P191:Q191"/>
    <mergeCell ref="S191:W191"/>
    <mergeCell ref="E188:H188"/>
    <mergeCell ref="J188:K188"/>
    <mergeCell ref="M188:N188"/>
    <mergeCell ref="P188:Q188"/>
    <mergeCell ref="S188:W188"/>
    <mergeCell ref="E189:H189"/>
    <mergeCell ref="J189:K189"/>
    <mergeCell ref="M189:N189"/>
    <mergeCell ref="P189:Q189"/>
    <mergeCell ref="S189:W189"/>
    <mergeCell ref="E186:H186"/>
    <mergeCell ref="J186:K186"/>
    <mergeCell ref="M186:N186"/>
    <mergeCell ref="P186:Q186"/>
    <mergeCell ref="S186:W186"/>
    <mergeCell ref="E187:H187"/>
    <mergeCell ref="J187:K187"/>
    <mergeCell ref="M187:N187"/>
    <mergeCell ref="P187:Q187"/>
    <mergeCell ref="S187:W187"/>
    <mergeCell ref="E184:H184"/>
    <mergeCell ref="J184:K184"/>
    <mergeCell ref="M184:N184"/>
    <mergeCell ref="P184:Q184"/>
    <mergeCell ref="S184:W184"/>
    <mergeCell ref="E185:H185"/>
    <mergeCell ref="J185:K185"/>
    <mergeCell ref="M185:N185"/>
    <mergeCell ref="P185:Q185"/>
    <mergeCell ref="S185:W185"/>
    <mergeCell ref="E182:H182"/>
    <mergeCell ref="J182:K182"/>
    <mergeCell ref="M182:N182"/>
    <mergeCell ref="P182:Q182"/>
    <mergeCell ref="S182:W182"/>
    <mergeCell ref="E183:H183"/>
    <mergeCell ref="J183:K183"/>
    <mergeCell ref="M183:N183"/>
    <mergeCell ref="P183:Q183"/>
    <mergeCell ref="S183:W183"/>
    <mergeCell ref="E180:H180"/>
    <mergeCell ref="J180:K180"/>
    <mergeCell ref="M180:N180"/>
    <mergeCell ref="P180:Q180"/>
    <mergeCell ref="S180:W180"/>
    <mergeCell ref="E181:H181"/>
    <mergeCell ref="J181:K181"/>
    <mergeCell ref="M181:N181"/>
    <mergeCell ref="P181:Q181"/>
    <mergeCell ref="S181:W181"/>
    <mergeCell ref="E178:H178"/>
    <mergeCell ref="J178:K178"/>
    <mergeCell ref="M178:N178"/>
    <mergeCell ref="P178:Q178"/>
    <mergeCell ref="S178:W178"/>
    <mergeCell ref="E179:H179"/>
    <mergeCell ref="J179:K179"/>
    <mergeCell ref="M179:N179"/>
    <mergeCell ref="P179:Q179"/>
    <mergeCell ref="S179:W179"/>
    <mergeCell ref="E176:H176"/>
    <mergeCell ref="J176:K176"/>
    <mergeCell ref="M176:N176"/>
    <mergeCell ref="P176:Q176"/>
    <mergeCell ref="S176:W176"/>
    <mergeCell ref="E177:H177"/>
    <mergeCell ref="J177:K177"/>
    <mergeCell ref="M177:N177"/>
    <mergeCell ref="P177:Q177"/>
    <mergeCell ref="S177:W177"/>
    <mergeCell ref="E174:H174"/>
    <mergeCell ref="J174:K174"/>
    <mergeCell ref="M174:N174"/>
    <mergeCell ref="P174:Q174"/>
    <mergeCell ref="S174:W174"/>
    <mergeCell ref="E175:H175"/>
    <mergeCell ref="J175:K175"/>
    <mergeCell ref="M175:N175"/>
    <mergeCell ref="P175:Q175"/>
    <mergeCell ref="S175:W175"/>
    <mergeCell ref="E172:H172"/>
    <mergeCell ref="J172:K172"/>
    <mergeCell ref="M172:N172"/>
    <mergeCell ref="P172:Q172"/>
    <mergeCell ref="S172:W172"/>
    <mergeCell ref="E173:H173"/>
    <mergeCell ref="J173:K173"/>
    <mergeCell ref="M173:N173"/>
    <mergeCell ref="P173:Q173"/>
    <mergeCell ref="S173:W173"/>
    <mergeCell ref="E170:H170"/>
    <mergeCell ref="J170:K170"/>
    <mergeCell ref="M170:N170"/>
    <mergeCell ref="P170:Q170"/>
    <mergeCell ref="S170:W170"/>
    <mergeCell ref="E171:H171"/>
    <mergeCell ref="J171:K171"/>
    <mergeCell ref="M171:N171"/>
    <mergeCell ref="P171:Q171"/>
    <mergeCell ref="S171:W171"/>
    <mergeCell ref="E168:H168"/>
    <mergeCell ref="J168:K168"/>
    <mergeCell ref="M168:N168"/>
    <mergeCell ref="P168:Q168"/>
    <mergeCell ref="S168:W168"/>
    <mergeCell ref="E169:H169"/>
    <mergeCell ref="J169:K169"/>
    <mergeCell ref="M169:N169"/>
    <mergeCell ref="P169:Q169"/>
    <mergeCell ref="S169:W169"/>
    <mergeCell ref="E166:H166"/>
    <mergeCell ref="J166:K166"/>
    <mergeCell ref="M166:N166"/>
    <mergeCell ref="P166:Q166"/>
    <mergeCell ref="S166:W166"/>
    <mergeCell ref="E167:H167"/>
    <mergeCell ref="J167:K167"/>
    <mergeCell ref="M167:N167"/>
    <mergeCell ref="P167:Q167"/>
    <mergeCell ref="S167:W167"/>
    <mergeCell ref="E164:H164"/>
    <mergeCell ref="J164:K164"/>
    <mergeCell ref="M164:N164"/>
    <mergeCell ref="P164:Q164"/>
    <mergeCell ref="S164:W164"/>
    <mergeCell ref="E165:H165"/>
    <mergeCell ref="J165:K165"/>
    <mergeCell ref="M165:N165"/>
    <mergeCell ref="P165:Q165"/>
    <mergeCell ref="S165:W165"/>
    <mergeCell ref="E162:H162"/>
    <mergeCell ref="J162:K162"/>
    <mergeCell ref="M162:N162"/>
    <mergeCell ref="P162:Q162"/>
    <mergeCell ref="S162:W162"/>
    <mergeCell ref="E163:H163"/>
    <mergeCell ref="J163:K163"/>
    <mergeCell ref="M163:N163"/>
    <mergeCell ref="P163:Q163"/>
    <mergeCell ref="S163:W163"/>
    <mergeCell ref="E160:H160"/>
    <mergeCell ref="J160:K160"/>
    <mergeCell ref="M160:N160"/>
    <mergeCell ref="P160:Q160"/>
    <mergeCell ref="S160:W160"/>
    <mergeCell ref="E161:H161"/>
    <mergeCell ref="J161:K161"/>
    <mergeCell ref="M161:N161"/>
    <mergeCell ref="P161:Q161"/>
    <mergeCell ref="S161:W161"/>
    <mergeCell ref="E158:H158"/>
    <mergeCell ref="J158:K158"/>
    <mergeCell ref="M158:N158"/>
    <mergeCell ref="P158:Q158"/>
    <mergeCell ref="S158:W158"/>
    <mergeCell ref="E159:H159"/>
    <mergeCell ref="J159:K159"/>
    <mergeCell ref="M159:N159"/>
    <mergeCell ref="P159:Q159"/>
    <mergeCell ref="S159:W159"/>
    <mergeCell ref="E156:H156"/>
    <mergeCell ref="J156:K156"/>
    <mergeCell ref="M156:N156"/>
    <mergeCell ref="P156:Q156"/>
    <mergeCell ref="S156:W156"/>
    <mergeCell ref="E157:H157"/>
    <mergeCell ref="J157:K157"/>
    <mergeCell ref="M157:N157"/>
    <mergeCell ref="P157:Q157"/>
    <mergeCell ref="S157:W157"/>
    <mergeCell ref="E154:H154"/>
    <mergeCell ref="J154:K154"/>
    <mergeCell ref="M154:N154"/>
    <mergeCell ref="P154:Q154"/>
    <mergeCell ref="S154:W154"/>
    <mergeCell ref="E155:H155"/>
    <mergeCell ref="J155:K155"/>
    <mergeCell ref="M155:N155"/>
    <mergeCell ref="P155:Q155"/>
    <mergeCell ref="S155:W155"/>
    <mergeCell ref="E152:H152"/>
    <mergeCell ref="J152:K152"/>
    <mergeCell ref="M152:N152"/>
    <mergeCell ref="P152:Q152"/>
    <mergeCell ref="S152:W152"/>
    <mergeCell ref="E153:H153"/>
    <mergeCell ref="J153:K153"/>
    <mergeCell ref="M153:N153"/>
    <mergeCell ref="P153:Q153"/>
    <mergeCell ref="S153:W153"/>
    <mergeCell ref="E150:H150"/>
    <mergeCell ref="J150:K150"/>
    <mergeCell ref="M150:N150"/>
    <mergeCell ref="P150:Q150"/>
    <mergeCell ref="S150:W150"/>
    <mergeCell ref="E151:H151"/>
    <mergeCell ref="J151:K151"/>
    <mergeCell ref="M151:N151"/>
    <mergeCell ref="P151:Q151"/>
    <mergeCell ref="S151:W151"/>
    <mergeCell ref="E148:H148"/>
    <mergeCell ref="J148:K148"/>
    <mergeCell ref="M148:N148"/>
    <mergeCell ref="P148:Q148"/>
    <mergeCell ref="S148:W148"/>
    <mergeCell ref="E149:H149"/>
    <mergeCell ref="J149:K149"/>
    <mergeCell ref="M149:N149"/>
    <mergeCell ref="P149:Q149"/>
    <mergeCell ref="S149:W149"/>
    <mergeCell ref="E146:H146"/>
    <mergeCell ref="J146:K146"/>
    <mergeCell ref="M146:N146"/>
    <mergeCell ref="P146:Q146"/>
    <mergeCell ref="S146:W146"/>
    <mergeCell ref="E147:H147"/>
    <mergeCell ref="J147:K147"/>
    <mergeCell ref="M147:N147"/>
    <mergeCell ref="P147:Q147"/>
    <mergeCell ref="S147:W147"/>
    <mergeCell ref="E144:H144"/>
    <mergeCell ref="J144:K144"/>
    <mergeCell ref="M144:N144"/>
    <mergeCell ref="P144:Q144"/>
    <mergeCell ref="S144:W144"/>
    <mergeCell ref="E145:H145"/>
    <mergeCell ref="J145:K145"/>
    <mergeCell ref="M145:N145"/>
    <mergeCell ref="P145:Q145"/>
    <mergeCell ref="S145:W145"/>
    <mergeCell ref="E142:H142"/>
    <mergeCell ref="J142:K142"/>
    <mergeCell ref="M142:N142"/>
    <mergeCell ref="P142:Q142"/>
    <mergeCell ref="S142:W142"/>
    <mergeCell ref="E143:H143"/>
    <mergeCell ref="J143:K143"/>
    <mergeCell ref="M143:N143"/>
    <mergeCell ref="P143:Q143"/>
    <mergeCell ref="S143:W143"/>
    <mergeCell ref="E140:H140"/>
    <mergeCell ref="J140:K140"/>
    <mergeCell ref="M140:N140"/>
    <mergeCell ref="P140:Q140"/>
    <mergeCell ref="S140:W140"/>
    <mergeCell ref="E141:H141"/>
    <mergeCell ref="J141:K141"/>
    <mergeCell ref="M141:N141"/>
    <mergeCell ref="P141:Q141"/>
    <mergeCell ref="S141:W141"/>
    <mergeCell ref="E138:H138"/>
    <mergeCell ref="J138:K138"/>
    <mergeCell ref="M138:N138"/>
    <mergeCell ref="P138:Q138"/>
    <mergeCell ref="S138:W138"/>
    <mergeCell ref="E139:H139"/>
    <mergeCell ref="J139:K139"/>
    <mergeCell ref="M139:N139"/>
    <mergeCell ref="P139:Q139"/>
    <mergeCell ref="S139:W139"/>
    <mergeCell ref="E136:H136"/>
    <mergeCell ref="J136:K136"/>
    <mergeCell ref="M136:N136"/>
    <mergeCell ref="P136:Q136"/>
    <mergeCell ref="S136:W136"/>
    <mergeCell ref="E137:H137"/>
    <mergeCell ref="J137:K137"/>
    <mergeCell ref="M137:N137"/>
    <mergeCell ref="P137:Q137"/>
    <mergeCell ref="S137:W137"/>
    <mergeCell ref="E134:H134"/>
    <mergeCell ref="J134:K134"/>
    <mergeCell ref="M134:N134"/>
    <mergeCell ref="P134:Q134"/>
    <mergeCell ref="S134:W134"/>
    <mergeCell ref="E135:H135"/>
    <mergeCell ref="J135:K135"/>
    <mergeCell ref="M135:N135"/>
    <mergeCell ref="P135:Q135"/>
    <mergeCell ref="S135:W135"/>
    <mergeCell ref="E132:H132"/>
    <mergeCell ref="J132:K132"/>
    <mergeCell ref="M132:N132"/>
    <mergeCell ref="P132:Q132"/>
    <mergeCell ref="S132:W132"/>
    <mergeCell ref="E133:H133"/>
    <mergeCell ref="J133:K133"/>
    <mergeCell ref="M133:N133"/>
    <mergeCell ref="P133:Q133"/>
    <mergeCell ref="S133:W133"/>
    <mergeCell ref="E130:H130"/>
    <mergeCell ref="J130:K130"/>
    <mergeCell ref="M130:N130"/>
    <mergeCell ref="P130:Q130"/>
    <mergeCell ref="S130:W130"/>
    <mergeCell ref="E131:H131"/>
    <mergeCell ref="J131:K131"/>
    <mergeCell ref="M131:N131"/>
    <mergeCell ref="P131:Q131"/>
    <mergeCell ref="S131:W131"/>
    <mergeCell ref="E128:H128"/>
    <mergeCell ref="J128:K128"/>
    <mergeCell ref="M128:N128"/>
    <mergeCell ref="P128:Q128"/>
    <mergeCell ref="S128:W128"/>
    <mergeCell ref="E129:H129"/>
    <mergeCell ref="J129:K129"/>
    <mergeCell ref="M129:N129"/>
    <mergeCell ref="P129:Q129"/>
    <mergeCell ref="S129:W129"/>
    <mergeCell ref="E126:H126"/>
    <mergeCell ref="J126:K126"/>
    <mergeCell ref="M126:N126"/>
    <mergeCell ref="P126:Q126"/>
    <mergeCell ref="S126:W126"/>
    <mergeCell ref="E127:H127"/>
    <mergeCell ref="J127:K127"/>
    <mergeCell ref="M127:N127"/>
    <mergeCell ref="P127:Q127"/>
    <mergeCell ref="S127:W127"/>
    <mergeCell ref="E124:H124"/>
    <mergeCell ref="J124:K124"/>
    <mergeCell ref="M124:N124"/>
    <mergeCell ref="P124:Q124"/>
    <mergeCell ref="S124:W124"/>
    <mergeCell ref="E125:H125"/>
    <mergeCell ref="J125:K125"/>
    <mergeCell ref="M125:N125"/>
    <mergeCell ref="P125:Q125"/>
    <mergeCell ref="S125:W125"/>
    <mergeCell ref="E122:H122"/>
    <mergeCell ref="J122:K122"/>
    <mergeCell ref="M122:N122"/>
    <mergeCell ref="P122:Q122"/>
    <mergeCell ref="S122:W122"/>
    <mergeCell ref="E123:H123"/>
    <mergeCell ref="J123:K123"/>
    <mergeCell ref="M123:N123"/>
    <mergeCell ref="P123:Q123"/>
    <mergeCell ref="S123:W123"/>
    <mergeCell ref="E120:H120"/>
    <mergeCell ref="J120:K120"/>
    <mergeCell ref="M120:N120"/>
    <mergeCell ref="P120:Q120"/>
    <mergeCell ref="S120:W120"/>
    <mergeCell ref="E121:H121"/>
    <mergeCell ref="J121:K121"/>
    <mergeCell ref="M121:N121"/>
    <mergeCell ref="P121:Q121"/>
    <mergeCell ref="S121:W121"/>
    <mergeCell ref="E118:H118"/>
    <mergeCell ref="J118:K118"/>
    <mergeCell ref="M118:N118"/>
    <mergeCell ref="P118:Q118"/>
    <mergeCell ref="S118:W118"/>
    <mergeCell ref="E119:H119"/>
    <mergeCell ref="J119:K119"/>
    <mergeCell ref="M119:N119"/>
    <mergeCell ref="P119:Q119"/>
    <mergeCell ref="S119:W119"/>
    <mergeCell ref="E116:H116"/>
    <mergeCell ref="J116:K116"/>
    <mergeCell ref="M116:N116"/>
    <mergeCell ref="P116:Q116"/>
    <mergeCell ref="S116:W116"/>
    <mergeCell ref="E117:H117"/>
    <mergeCell ref="J117:K117"/>
    <mergeCell ref="M117:N117"/>
    <mergeCell ref="P117:Q117"/>
    <mergeCell ref="S117:W117"/>
    <mergeCell ref="E114:H114"/>
    <mergeCell ref="J114:K114"/>
    <mergeCell ref="M114:N114"/>
    <mergeCell ref="P114:Q114"/>
    <mergeCell ref="S114:W114"/>
    <mergeCell ref="E115:H115"/>
    <mergeCell ref="J115:K115"/>
    <mergeCell ref="M115:N115"/>
    <mergeCell ref="P115:Q115"/>
    <mergeCell ref="S115:W115"/>
    <mergeCell ref="E112:H112"/>
    <mergeCell ref="J112:K112"/>
    <mergeCell ref="M112:N112"/>
    <mergeCell ref="P112:Q112"/>
    <mergeCell ref="S112:W112"/>
    <mergeCell ref="E113:H113"/>
    <mergeCell ref="J113:K113"/>
    <mergeCell ref="M113:N113"/>
    <mergeCell ref="P113:Q113"/>
    <mergeCell ref="S113:W113"/>
    <mergeCell ref="E110:H110"/>
    <mergeCell ref="J110:K110"/>
    <mergeCell ref="M110:N110"/>
    <mergeCell ref="P110:Q110"/>
    <mergeCell ref="S110:W110"/>
    <mergeCell ref="E111:H111"/>
    <mergeCell ref="J111:K111"/>
    <mergeCell ref="M111:N111"/>
    <mergeCell ref="P111:Q111"/>
    <mergeCell ref="S111:W111"/>
    <mergeCell ref="E108:H108"/>
    <mergeCell ref="J108:K108"/>
    <mergeCell ref="M108:N108"/>
    <mergeCell ref="P108:Q108"/>
    <mergeCell ref="S108:W108"/>
    <mergeCell ref="E109:H109"/>
    <mergeCell ref="J109:K109"/>
    <mergeCell ref="M109:N109"/>
    <mergeCell ref="P109:Q109"/>
    <mergeCell ref="S109:W109"/>
    <mergeCell ref="E106:H106"/>
    <mergeCell ref="J106:K106"/>
    <mergeCell ref="M106:N106"/>
    <mergeCell ref="P106:Q106"/>
    <mergeCell ref="S106:W106"/>
    <mergeCell ref="E107:H107"/>
    <mergeCell ref="J107:K107"/>
    <mergeCell ref="M107:N107"/>
    <mergeCell ref="P107:Q107"/>
    <mergeCell ref="S107:W107"/>
    <mergeCell ref="E104:H104"/>
    <mergeCell ref="J104:K104"/>
    <mergeCell ref="M104:N104"/>
    <mergeCell ref="P104:Q104"/>
    <mergeCell ref="S104:W104"/>
    <mergeCell ref="E105:H105"/>
    <mergeCell ref="J105:K105"/>
    <mergeCell ref="M105:N105"/>
    <mergeCell ref="P105:Q105"/>
    <mergeCell ref="S105:W105"/>
    <mergeCell ref="E102:H102"/>
    <mergeCell ref="J102:K102"/>
    <mergeCell ref="M102:N102"/>
    <mergeCell ref="P102:Q102"/>
    <mergeCell ref="S102:W102"/>
    <mergeCell ref="E103:H103"/>
    <mergeCell ref="J103:K103"/>
    <mergeCell ref="M103:N103"/>
    <mergeCell ref="P103:Q103"/>
    <mergeCell ref="S103:W103"/>
    <mergeCell ref="E100:H100"/>
    <mergeCell ref="J100:K100"/>
    <mergeCell ref="M100:N100"/>
    <mergeCell ref="P100:Q100"/>
    <mergeCell ref="S100:W100"/>
    <mergeCell ref="E101:H101"/>
    <mergeCell ref="J101:K101"/>
    <mergeCell ref="M101:N101"/>
    <mergeCell ref="P101:Q101"/>
    <mergeCell ref="S101:W101"/>
    <mergeCell ref="E98:H98"/>
    <mergeCell ref="J98:K98"/>
    <mergeCell ref="M98:N98"/>
    <mergeCell ref="P98:Q98"/>
    <mergeCell ref="S98:W98"/>
    <mergeCell ref="E99:H99"/>
    <mergeCell ref="J99:K99"/>
    <mergeCell ref="M99:N99"/>
    <mergeCell ref="P99:Q99"/>
    <mergeCell ref="S99:W99"/>
    <mergeCell ref="E96:H96"/>
    <mergeCell ref="J96:K96"/>
    <mergeCell ref="M96:N96"/>
    <mergeCell ref="P96:Q96"/>
    <mergeCell ref="S96:W96"/>
    <mergeCell ref="E97:H97"/>
    <mergeCell ref="J97:K97"/>
    <mergeCell ref="M97:N97"/>
    <mergeCell ref="P97:Q97"/>
    <mergeCell ref="S97:W97"/>
    <mergeCell ref="E94:H94"/>
    <mergeCell ref="J94:K94"/>
    <mergeCell ref="M94:N94"/>
    <mergeCell ref="P94:Q94"/>
    <mergeCell ref="S94:W94"/>
    <mergeCell ref="E95:H95"/>
    <mergeCell ref="J95:K95"/>
    <mergeCell ref="M95:N95"/>
    <mergeCell ref="P95:Q95"/>
    <mergeCell ref="S95:W95"/>
    <mergeCell ref="E92:H92"/>
    <mergeCell ref="J92:K92"/>
    <mergeCell ref="M92:N92"/>
    <mergeCell ref="P92:Q92"/>
    <mergeCell ref="S92:W92"/>
    <mergeCell ref="E93:H93"/>
    <mergeCell ref="J93:K93"/>
    <mergeCell ref="M93:N93"/>
    <mergeCell ref="P93:Q93"/>
    <mergeCell ref="S93:W93"/>
    <mergeCell ref="E90:H90"/>
    <mergeCell ref="J90:K90"/>
    <mergeCell ref="M90:N90"/>
    <mergeCell ref="P90:Q90"/>
    <mergeCell ref="S90:W90"/>
    <mergeCell ref="E91:H91"/>
    <mergeCell ref="J91:K91"/>
    <mergeCell ref="M91:N91"/>
    <mergeCell ref="P91:Q91"/>
    <mergeCell ref="S91:W91"/>
    <mergeCell ref="E88:H88"/>
    <mergeCell ref="J88:K88"/>
    <mergeCell ref="M88:N88"/>
    <mergeCell ref="P88:Q88"/>
    <mergeCell ref="S88:W88"/>
    <mergeCell ref="E89:H89"/>
    <mergeCell ref="J89:K89"/>
    <mergeCell ref="M89:N89"/>
    <mergeCell ref="P89:Q89"/>
    <mergeCell ref="S89:W89"/>
    <mergeCell ref="E86:H86"/>
    <mergeCell ref="J86:K86"/>
    <mergeCell ref="M86:N86"/>
    <mergeCell ref="P86:Q86"/>
    <mergeCell ref="S86:W86"/>
    <mergeCell ref="E87:H87"/>
    <mergeCell ref="J87:K87"/>
    <mergeCell ref="M87:N87"/>
    <mergeCell ref="P87:Q87"/>
    <mergeCell ref="S87:W87"/>
    <mergeCell ref="E84:H84"/>
    <mergeCell ref="J84:K84"/>
    <mergeCell ref="M84:N84"/>
    <mergeCell ref="P84:Q84"/>
    <mergeCell ref="S84:W84"/>
    <mergeCell ref="E85:H85"/>
    <mergeCell ref="J85:K85"/>
    <mergeCell ref="M85:N85"/>
    <mergeCell ref="P85:Q85"/>
    <mergeCell ref="S85:W85"/>
    <mergeCell ref="E82:H82"/>
    <mergeCell ref="J82:K82"/>
    <mergeCell ref="M82:N82"/>
    <mergeCell ref="P82:Q82"/>
    <mergeCell ref="S82:W82"/>
    <mergeCell ref="E83:H83"/>
    <mergeCell ref="J83:K83"/>
    <mergeCell ref="M83:N83"/>
    <mergeCell ref="P83:Q83"/>
    <mergeCell ref="S83:W83"/>
    <mergeCell ref="E80:H80"/>
    <mergeCell ref="J80:K80"/>
    <mergeCell ref="M80:N80"/>
    <mergeCell ref="P80:Q80"/>
    <mergeCell ref="S80:W80"/>
    <mergeCell ref="E81:H81"/>
    <mergeCell ref="J81:K81"/>
    <mergeCell ref="M81:N81"/>
    <mergeCell ref="P81:Q81"/>
    <mergeCell ref="S81:W81"/>
    <mergeCell ref="E78:H78"/>
    <mergeCell ref="J78:K78"/>
    <mergeCell ref="M78:N78"/>
    <mergeCell ref="P78:Q78"/>
    <mergeCell ref="S78:W78"/>
    <mergeCell ref="E79:H79"/>
    <mergeCell ref="J79:K79"/>
    <mergeCell ref="M79:N79"/>
    <mergeCell ref="P79:Q79"/>
    <mergeCell ref="S79:W79"/>
    <mergeCell ref="E76:H76"/>
    <mergeCell ref="J76:K76"/>
    <mergeCell ref="M76:N76"/>
    <mergeCell ref="P76:Q76"/>
    <mergeCell ref="S76:W76"/>
    <mergeCell ref="E77:H77"/>
    <mergeCell ref="J77:K77"/>
    <mergeCell ref="M77:N77"/>
    <mergeCell ref="P77:Q77"/>
    <mergeCell ref="S77:W77"/>
    <mergeCell ref="E74:H74"/>
    <mergeCell ref="J74:K74"/>
    <mergeCell ref="M74:N74"/>
    <mergeCell ref="P74:Q74"/>
    <mergeCell ref="S74:W74"/>
    <mergeCell ref="E75:H75"/>
    <mergeCell ref="J75:K75"/>
    <mergeCell ref="M75:N75"/>
    <mergeCell ref="P75:Q75"/>
    <mergeCell ref="S75:W75"/>
    <mergeCell ref="E72:H72"/>
    <mergeCell ref="J72:K72"/>
    <mergeCell ref="M72:N72"/>
    <mergeCell ref="P72:Q72"/>
    <mergeCell ref="S72:W72"/>
    <mergeCell ref="E73:H73"/>
    <mergeCell ref="J73:K73"/>
    <mergeCell ref="M73:N73"/>
    <mergeCell ref="P73:Q73"/>
    <mergeCell ref="S73:W73"/>
    <mergeCell ref="E70:H70"/>
    <mergeCell ref="J70:K70"/>
    <mergeCell ref="M70:N70"/>
    <mergeCell ref="P70:Q70"/>
    <mergeCell ref="S70:W70"/>
    <mergeCell ref="E71:H71"/>
    <mergeCell ref="J71:K71"/>
    <mergeCell ref="M71:N71"/>
    <mergeCell ref="P71:Q71"/>
    <mergeCell ref="S71:W71"/>
    <mergeCell ref="J52:K52"/>
    <mergeCell ref="P58:T58"/>
    <mergeCell ref="J61:K61"/>
    <mergeCell ref="J63:K64"/>
    <mergeCell ref="J65:K65"/>
    <mergeCell ref="C69:W69"/>
    <mergeCell ref="K35:L35"/>
    <mergeCell ref="P45:T45"/>
    <mergeCell ref="V47:W47"/>
    <mergeCell ref="J48:K48"/>
    <mergeCell ref="J50:K51"/>
    <mergeCell ref="V51:W51"/>
    <mergeCell ref="J19:K19"/>
    <mergeCell ref="B22:C22"/>
    <mergeCell ref="M24:Q24"/>
    <mergeCell ref="J27:K27"/>
    <mergeCell ref="J29:K30"/>
    <mergeCell ref="J31:K31"/>
    <mergeCell ref="C6:G6"/>
    <mergeCell ref="B9:C9"/>
    <mergeCell ref="V14:W14"/>
    <mergeCell ref="J15:K15"/>
    <mergeCell ref="J16:K16"/>
    <mergeCell ref="J17:K18"/>
    <mergeCell ref="V18:W18"/>
    <mergeCell ref="V4:W4"/>
    <mergeCell ref="J5:K5"/>
    <mergeCell ref="M5:N5"/>
    <mergeCell ref="P5:Q5"/>
    <mergeCell ref="S5:T5"/>
    <mergeCell ref="V5:W5"/>
    <mergeCell ref="C2:G5"/>
    <mergeCell ref="J3:K3"/>
    <mergeCell ref="M3:N3"/>
    <mergeCell ref="P3:Q3"/>
    <mergeCell ref="S3:T3"/>
    <mergeCell ref="V3:W3"/>
    <mergeCell ref="J4:K4"/>
    <mergeCell ref="M4:N4"/>
    <mergeCell ref="P4:Q4"/>
    <mergeCell ref="S4:T4"/>
  </mergeCells>
  <conditionalFormatting sqref="G12:G20">
    <cfRule type="cellIs" dxfId="152" priority="11" operator="lessThan">
      <formula>0</formula>
    </cfRule>
    <cfRule type="cellIs" dxfId="151" priority="14" operator="greaterThan">
      <formula>"&gt;=0"</formula>
    </cfRule>
    <cfRule type="cellIs" dxfId="150" priority="15" operator="greaterThan">
      <formula>0</formula>
    </cfRule>
    <cfRule type="cellIs" dxfId="149" priority="16" operator="lessThan">
      <formula>0</formula>
    </cfRule>
    <cfRule type="cellIs" dxfId="148" priority="17" operator="greaterThan">
      <formula>1</formula>
    </cfRule>
  </conditionalFormatting>
  <conditionalFormatting sqref="G25:G41">
    <cfRule type="cellIs" dxfId="147" priority="12" operator="lessThan">
      <formula>0</formula>
    </cfRule>
    <cfRule type="cellIs" dxfId="146" priority="13" operator="greaterThan">
      <formula>1</formula>
    </cfRule>
  </conditionalFormatting>
  <conditionalFormatting sqref="G46:G54">
    <cfRule type="cellIs" dxfId="145" priority="9" operator="lessThan">
      <formula>0</formula>
    </cfRule>
    <cfRule type="cellIs" dxfId="144" priority="10" operator="greaterThan">
      <formula>1</formula>
    </cfRule>
  </conditionalFormatting>
  <conditionalFormatting sqref="G59:G67">
    <cfRule type="cellIs" dxfId="143" priority="7" operator="greaterThan">
      <formula>0</formula>
    </cfRule>
    <cfRule type="cellIs" dxfId="142" priority="8" operator="lessThan">
      <formula>0</formula>
    </cfRule>
  </conditionalFormatting>
  <conditionalFormatting sqref="J29:K30">
    <cfRule type="cellIs" dxfId="141" priority="5" operator="lessThan">
      <formula>1</formula>
    </cfRule>
    <cfRule type="cellIs" dxfId="140" priority="6" operator="greaterThan">
      <formula>1</formula>
    </cfRule>
  </conditionalFormatting>
  <conditionalFormatting sqref="J50:K51">
    <cfRule type="cellIs" dxfId="139" priority="1" operator="greaterThan">
      <formula>1</formula>
    </cfRule>
    <cfRule type="cellIs" dxfId="138" priority="2" operator="lessThan">
      <formula>1</formula>
    </cfRule>
  </conditionalFormatting>
  <conditionalFormatting sqref="J63:K64">
    <cfRule type="cellIs" dxfId="137" priority="3" operator="lessThan">
      <formula>1</formula>
    </cfRule>
    <cfRule type="cellIs" dxfId="136" priority="4" operator="greaterThan">
      <formula>1</formula>
    </cfRule>
  </conditionalFormatting>
  <dataValidations count="2">
    <dataValidation type="list" allowBlank="1" showInputMessage="1" showErrorMessage="1" sqref="M71:N370" xr:uid="{CFFEE494-BD93-43EA-AD9B-FCCE96CA56B6}">
      <formula1>INDIRECT(J71)</formula1>
    </dataValidation>
    <dataValidation type="list" allowBlank="1" showInputMessage="1" showErrorMessage="1" sqref="J71:K78" xr:uid="{318C0A57-2FA5-4D9C-AD1A-DA05968046D8}">
      <formula1>Tipo</formula1>
    </dataValidation>
  </dataValidations>
  <pageMargins left="0.7" right="0.7" top="0.75" bottom="0.75" header="0.3" footer="0.3"/>
  <pageSetup paperSize="9" orientation="portrait" verticalDpi="0" r:id="rId1"/>
  <drawing r:id="rId2"/>
  <picture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D9A4FCF1-4E08-4E80-B7C8-3A4B31A24A41}">
          <x14:formula1>
            <xm:f>'Base de Dados'!$BD$2:$BD$42</xm:f>
          </x14:formula1>
          <xm:sqref>M371</xm:sqref>
        </x14:dataValidation>
        <x14:dataValidation type="list" allowBlank="1" showInputMessage="1" showErrorMessage="1" xr:uid="{914F8EFF-1D5D-4D79-9EB5-CF686459A4DC}">
          <x14:formula1>
            <xm:f>'Base de Dados'!$BE$2:$BE$6</xm:f>
          </x14:formula1>
          <xm:sqref>J79:K371</xm:sqref>
        </x14:dataValidation>
        <x14:dataValidation type="list" allowBlank="1" showInputMessage="1" showErrorMessage="1" xr:uid="{DE426447-B1A8-4F5A-9881-9D821EA1A098}">
          <x14:formula1>
            <xm:f>'Base de Dados'!$BF$2:$BF$13</xm:f>
          </x14:formula1>
          <xm:sqref>C2:G5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52D9D-2CB2-49C1-A97D-80059EC7204D}">
  <dimension ref="B1:BE371"/>
  <sheetViews>
    <sheetView showGridLines="0" tabSelected="1" zoomScale="85" zoomScaleNormal="85" workbookViewId="0">
      <selection activeCell="P72" sqref="P72:Q72"/>
    </sheetView>
  </sheetViews>
  <sheetFormatPr defaultColWidth="9.109375" defaultRowHeight="13.8" x14ac:dyDescent="0.25"/>
  <cols>
    <col min="1" max="1" width="10.6640625" style="1" customWidth="1"/>
    <col min="2" max="2" width="0.88671875" style="1" customWidth="1"/>
    <col min="3" max="3" width="15" style="1" bestFit="1" customWidth="1"/>
    <col min="4" max="4" width="1.109375" style="1" customWidth="1"/>
    <col min="5" max="7" width="9.109375" style="1"/>
    <col min="8" max="9" width="0.88671875" style="1" customWidth="1"/>
    <col min="10" max="10" width="14" style="1" customWidth="1"/>
    <col min="11" max="11" width="11.5546875" style="1" customWidth="1"/>
    <col min="12" max="12" width="0.88671875" style="1" customWidth="1"/>
    <col min="13" max="13" width="11.6640625" style="1" customWidth="1"/>
    <col min="14" max="14" width="13.44140625" style="1" customWidth="1"/>
    <col min="15" max="15" width="0.88671875" style="1" customWidth="1"/>
    <col min="16" max="16" width="10.33203125" style="1" customWidth="1"/>
    <col min="17" max="17" width="12.5546875" style="1" customWidth="1"/>
    <col min="18" max="18" width="0.88671875" style="1" customWidth="1"/>
    <col min="19" max="19" width="8.33203125" style="1" customWidth="1"/>
    <col min="20" max="20" width="12" style="1" customWidth="1"/>
    <col min="21" max="21" width="0.88671875" style="1" customWidth="1"/>
    <col min="22" max="22" width="10" style="1" customWidth="1"/>
    <col min="23" max="23" width="11" style="1" customWidth="1"/>
    <col min="24" max="24" width="0.88671875" style="1" customWidth="1"/>
    <col min="25" max="33" width="9.109375" style="1"/>
    <col min="34" max="34" width="16.6640625" style="1" customWidth="1"/>
    <col min="35" max="35" width="21" style="1" customWidth="1"/>
    <col min="36" max="49" width="9.109375" style="1"/>
    <col min="50" max="50" width="11.44140625" style="1" bestFit="1" customWidth="1"/>
    <col min="51" max="51" width="9.109375" style="1"/>
    <col min="52" max="52" width="11.44140625" style="1" bestFit="1" customWidth="1"/>
    <col min="53" max="53" width="9.21875" style="1" bestFit="1" customWidth="1"/>
    <col min="54" max="54" width="11" style="1" bestFit="1" customWidth="1"/>
    <col min="55" max="55" width="12.6640625" style="1" bestFit="1" customWidth="1"/>
    <col min="56" max="56" width="16.21875" style="1" bestFit="1" customWidth="1"/>
    <col min="57" max="57" width="9.21875" style="1" bestFit="1" customWidth="1"/>
    <col min="58" max="58" width="8.88671875" style="1" bestFit="1" customWidth="1"/>
    <col min="59" max="16384" width="9.109375" style="1"/>
  </cols>
  <sheetData>
    <row r="1" spans="2:34" ht="8.1" customHeight="1" x14ac:dyDescent="0.25"/>
    <row r="2" spans="2:34" ht="5.0999999999999996" customHeight="1" x14ac:dyDescent="0.25">
      <c r="B2" s="4"/>
      <c r="C2" s="274" t="s">
        <v>85</v>
      </c>
      <c r="D2" s="274"/>
      <c r="E2" s="274"/>
      <c r="F2" s="274"/>
      <c r="G2" s="274"/>
      <c r="H2" s="4"/>
      <c r="J2" s="54"/>
      <c r="K2" s="54"/>
      <c r="M2" s="55"/>
      <c r="N2" s="55"/>
      <c r="P2" s="56"/>
      <c r="Q2" s="56"/>
      <c r="S2" s="56"/>
      <c r="T2" s="56"/>
      <c r="V2" s="4"/>
      <c r="W2" s="4"/>
      <c r="X2" s="4"/>
    </row>
    <row r="3" spans="2:34" ht="12" customHeight="1" x14ac:dyDescent="0.25">
      <c r="B3" s="4"/>
      <c r="C3" s="274"/>
      <c r="D3" s="274"/>
      <c r="E3" s="274"/>
      <c r="F3" s="274"/>
      <c r="G3" s="274"/>
      <c r="H3" s="4"/>
      <c r="J3" s="268">
        <f>SUM(F12:F19)</f>
        <v>12150</v>
      </c>
      <c r="K3" s="268"/>
      <c r="L3" s="58"/>
      <c r="M3" s="270">
        <f>SUM(F25:F40)</f>
        <v>9668</v>
      </c>
      <c r="N3" s="271"/>
      <c r="O3" s="58"/>
      <c r="P3" s="262">
        <f>SUM(F46:F53)</f>
        <v>1700</v>
      </c>
      <c r="Q3" s="263"/>
      <c r="R3" s="58"/>
      <c r="S3" s="265">
        <f>SUM(F59:F66)</f>
        <v>640</v>
      </c>
      <c r="T3" s="266"/>
      <c r="V3" s="256">
        <f>+J3-M3-P3-S3</f>
        <v>142</v>
      </c>
      <c r="W3" s="257">
        <f t="shared" ref="W3" si="0">+K1-N1-Q1-T1</f>
        <v>0</v>
      </c>
      <c r="X3" s="4"/>
      <c r="AH3" s="88"/>
    </row>
    <row r="4" spans="2:34" ht="12" customHeight="1" x14ac:dyDescent="0.25">
      <c r="B4" s="4"/>
      <c r="C4" s="274"/>
      <c r="D4" s="274"/>
      <c r="E4" s="274"/>
      <c r="F4" s="274"/>
      <c r="G4" s="274"/>
      <c r="H4" s="4"/>
      <c r="J4" s="258" t="s">
        <v>61</v>
      </c>
      <c r="K4" s="258"/>
      <c r="L4" s="59"/>
      <c r="M4" s="258" t="s">
        <v>99</v>
      </c>
      <c r="N4" s="258"/>
      <c r="O4" s="59"/>
      <c r="P4" s="258" t="s">
        <v>100</v>
      </c>
      <c r="Q4" s="258"/>
      <c r="R4" s="59"/>
      <c r="S4" s="258" t="s">
        <v>101</v>
      </c>
      <c r="T4" s="258"/>
      <c r="U4" s="35"/>
      <c r="V4" s="258" t="s">
        <v>102</v>
      </c>
      <c r="W4" s="258"/>
      <c r="X4" s="4"/>
      <c r="AH4" s="88"/>
    </row>
    <row r="5" spans="2:34" ht="12" customHeight="1" x14ac:dyDescent="0.7">
      <c r="B5" s="4"/>
      <c r="C5" s="274"/>
      <c r="D5" s="274"/>
      <c r="E5" s="274"/>
      <c r="F5" s="274"/>
      <c r="G5" s="274"/>
      <c r="H5" s="4"/>
      <c r="J5" s="269" t="str">
        <f>REPT("|",J6*220)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5" s="269"/>
      <c r="L5" s="98"/>
      <c r="M5" s="272" t="str">
        <f>REPT("|",M6*95)</f>
        <v>|||||||||||||||||||||||||||||||||||||||||||||||||||||||||||||||||||||||||||||||||||||||||||||||||||||||||||||||||||||||||||||||||||||||||||||||||||||||||||||||||||||||||||||||||||||||||||||||||||||||||||||||||||||||||||||||||||||||||||||||||||||||||</v>
      </c>
      <c r="N5" s="272"/>
      <c r="O5" s="98"/>
      <c r="P5" s="264" t="str">
        <f>REPT("|",P6*95)</f>
        <v>||||||||||||||||||||||||||||||||||||||||||||||||||||</v>
      </c>
      <c r="Q5" s="264"/>
      <c r="R5" s="98"/>
      <c r="S5" s="267" t="str">
        <f>REPT("|",S6*95)</f>
        <v>|||||||||||</v>
      </c>
      <c r="T5" s="267"/>
      <c r="U5" s="99"/>
      <c r="V5" s="272" t="str">
        <f>REPT("|",V6*95)</f>
        <v>|</v>
      </c>
      <c r="W5" s="272"/>
      <c r="X5" s="100"/>
      <c r="AH5" s="88"/>
    </row>
    <row r="6" spans="2:34" ht="16.8" x14ac:dyDescent="0.25">
      <c r="B6" s="4"/>
      <c r="C6" s="273" t="s">
        <v>93</v>
      </c>
      <c r="D6" s="273"/>
      <c r="E6" s="273"/>
      <c r="F6" s="273"/>
      <c r="G6" s="273"/>
      <c r="H6" s="4"/>
      <c r="J6" s="147">
        <f>J3/SUM(E12:E19)</f>
        <v>1.2616822429906542</v>
      </c>
      <c r="K6" s="148" t="str" cm="1">
        <f t="array" ref="K6">_xlfn.IFS(J3&gt;SUM(E12:E19),'Base de Dados'!BE12,Mai!J3&lt;SUM(Mai!E12:E19),'Base de Dados'!BE11,Mai!J3=SUM(Mai!E12:E19),'Base de Dados'!BE13)</f>
        <v>Acima da Meta</v>
      </c>
      <c r="L6" s="61"/>
      <c r="M6" s="145">
        <f>+M3/SUM(E25:E40)</f>
        <v>2.6236092265943012</v>
      </c>
      <c r="N6" s="146" t="str" cm="1">
        <f t="array" ref="N6">_xlfn.IFS(M3&gt;E41,"Acima do orçamento",Mai!M3&lt;E41,"Abaixo do Orçado",Mai!M3=E41,'Base de Dados'!BE13)</f>
        <v>Acima do orçamento</v>
      </c>
      <c r="O6" s="60"/>
      <c r="P6" s="190">
        <f>P3/SUM(E46:E53)</f>
        <v>0.55737704918032782</v>
      </c>
      <c r="Q6" s="191" t="str" cm="1">
        <f t="array" ref="Q6">_xlfn.IFS(P3&lt;E54,'Base de Dados'!$BE$11,Mai!P3&gt;E54,'Base de Dados'!$BE$12,Mai!P3=E54,'Base de Dados'!$BE$13)</f>
        <v>Abaixo da Meta</v>
      </c>
      <c r="R6" s="60"/>
      <c r="S6" s="196">
        <f>+S3/SUM(E59:E67)</f>
        <v>0.12075471698113208</v>
      </c>
      <c r="T6" s="195" t="str" cm="1">
        <f t="array" ref="T6">_xlfn.IFS(S3&lt;E67,'Base de Dados'!$BE$11,Mai!S3&gt;E67,'Base de Dados'!$BE$12,Mai!S3=E67,'Base de Dados'!$BE$13)</f>
        <v>Abaixo da Meta</v>
      </c>
      <c r="U6" s="60"/>
      <c r="V6" s="113">
        <f>+V3/J3</f>
        <v>1.1687242798353909E-2</v>
      </c>
      <c r="W6" s="112" t="s">
        <v>103</v>
      </c>
      <c r="X6" s="4"/>
      <c r="AH6" s="88"/>
    </row>
    <row r="7" spans="2:34" ht="5.0999999999999996" customHeight="1" x14ac:dyDescent="0.25">
      <c r="B7" s="4"/>
      <c r="C7" s="81"/>
      <c r="D7" s="81"/>
      <c r="E7" s="81"/>
      <c r="F7" s="81"/>
      <c r="G7" s="81"/>
      <c r="H7" s="4"/>
      <c r="J7" s="54"/>
      <c r="K7" s="54"/>
      <c r="M7" s="55"/>
      <c r="N7" s="55"/>
      <c r="P7" s="57"/>
      <c r="Q7" s="57"/>
      <c r="S7" s="56"/>
      <c r="T7" s="56"/>
      <c r="V7" s="4"/>
      <c r="W7" s="4"/>
      <c r="X7" s="4"/>
      <c r="AH7" s="88"/>
    </row>
    <row r="8" spans="2:34" ht="12" customHeight="1" x14ac:dyDescent="0.25">
      <c r="AH8" s="88"/>
    </row>
    <row r="9" spans="2:34" x14ac:dyDescent="0.25">
      <c r="B9" s="259" t="str">
        <f>+'Base de Dados'!C6</f>
        <v>Receitas</v>
      </c>
      <c r="C9" s="259"/>
      <c r="D9" s="2"/>
      <c r="AH9" s="88"/>
    </row>
    <row r="10" spans="2:34" ht="5.0999999999999996" customHeight="1" x14ac:dyDescent="0.25">
      <c r="B10" s="10"/>
      <c r="C10" s="10"/>
      <c r="D10" s="10"/>
      <c r="E10" s="10"/>
      <c r="F10" s="10"/>
      <c r="G10" s="10"/>
      <c r="H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AH10" s="88"/>
    </row>
    <row r="11" spans="2:34" ht="12" customHeight="1" x14ac:dyDescent="0.25">
      <c r="B11" s="4"/>
      <c r="C11" s="39" t="s">
        <v>104</v>
      </c>
      <c r="D11" s="39"/>
      <c r="E11" s="62" t="s">
        <v>105</v>
      </c>
      <c r="F11" s="62" t="s">
        <v>106</v>
      </c>
      <c r="G11" s="62" t="s">
        <v>107</v>
      </c>
      <c r="H11" s="4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AH11" s="88"/>
    </row>
    <row r="12" spans="2:34" x14ac:dyDescent="0.25">
      <c r="B12" s="4"/>
      <c r="C12" s="40" t="str">
        <f>+'Base de Dados'!C9</f>
        <v>Salário</v>
      </c>
      <c r="D12" s="40"/>
      <c r="E12" s="122">
        <f>IFERROR(VLOOKUP(C12,Orçamento!$C$9:$P$37,3,0),0)</f>
        <v>4500</v>
      </c>
      <c r="F12" s="122">
        <f t="shared" ref="F12:F19" si="1">SUMIF($M$71:$N$371,C12,$P$71:$Q$371)</f>
        <v>5000</v>
      </c>
      <c r="G12" s="122">
        <f>+F12-E12</f>
        <v>500</v>
      </c>
      <c r="H12" s="4"/>
      <c r="J12" s="6" t="str">
        <f>"Receita em "&amp;C2</f>
        <v>Receita em Maio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 t="s">
        <v>108</v>
      </c>
      <c r="W12" s="6"/>
      <c r="X12" s="6"/>
      <c r="AH12" s="88"/>
    </row>
    <row r="13" spans="2:34" x14ac:dyDescent="0.25">
      <c r="B13" s="4"/>
      <c r="C13" s="41" t="str">
        <f>+'Base de Dados'!C10</f>
        <v>Salário Cônjuge</v>
      </c>
      <c r="D13" s="41"/>
      <c r="E13" s="123">
        <f>IFERROR(VLOOKUP(C13,Orçamento!$C$9:$P$37,3,0),0)</f>
        <v>4350</v>
      </c>
      <c r="F13" s="123">
        <f t="shared" si="1"/>
        <v>3500</v>
      </c>
      <c r="G13" s="123">
        <f t="shared" ref="G13:G19" si="2">+F13-E13</f>
        <v>-850</v>
      </c>
      <c r="H13" s="4"/>
      <c r="J13" s="6" t="s">
        <v>105</v>
      </c>
      <c r="K13" s="30" t="s">
        <v>106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114">
        <f>SUMIFS(F12:F19,C12:C19, "Salário*")</f>
        <v>8500</v>
      </c>
      <c r="W13" s="87"/>
      <c r="X13" s="6"/>
      <c r="AH13" s="88"/>
    </row>
    <row r="14" spans="2:34" x14ac:dyDescent="0.25">
      <c r="B14" s="4"/>
      <c r="C14" s="41" t="str">
        <f>+'Base de Dados'!C11</f>
        <v>Dividendos</v>
      </c>
      <c r="D14" s="41"/>
      <c r="E14" s="123">
        <f>IFERROR(VLOOKUP(C14,Orçamento!$C$9:$P$37,3,0),0)</f>
        <v>100</v>
      </c>
      <c r="F14" s="123">
        <f t="shared" si="1"/>
        <v>250</v>
      </c>
      <c r="G14" s="123">
        <f t="shared" si="2"/>
        <v>150</v>
      </c>
      <c r="H14" s="4"/>
      <c r="J14" s="114">
        <f>+E20</f>
        <v>9630</v>
      </c>
      <c r="K14" s="149">
        <f>SUM(F12:F19)</f>
        <v>12150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261" t="str">
        <f>REPT("|",V15*180)</f>
        <v>|||||||||||||||||||||||||||||||||||||||||||||||||||||||||||||||||||||||||||||||||||||||||||||||||||||||||||||||||||||||||||||</v>
      </c>
      <c r="W14" s="261"/>
      <c r="X14" s="6"/>
      <c r="AH14" s="88"/>
    </row>
    <row r="15" spans="2:34" x14ac:dyDescent="0.25">
      <c r="B15" s="4"/>
      <c r="C15" s="41" t="str">
        <f>+'Base de Dados'!C12</f>
        <v>Reembolsos</v>
      </c>
      <c r="D15" s="41"/>
      <c r="E15" s="123">
        <f>IFERROR(VLOOKUP(C15,Orçamento!$C$9:$P$37,3,0),0)</f>
        <v>250</v>
      </c>
      <c r="F15" s="123">
        <f t="shared" si="1"/>
        <v>0</v>
      </c>
      <c r="G15" s="123">
        <f t="shared" si="2"/>
        <v>-250</v>
      </c>
      <c r="H15" s="4"/>
      <c r="J15" s="275" t="str">
        <f>REPT("|",J16*220)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15" s="275"/>
      <c r="L15" s="6"/>
      <c r="M15" s="6"/>
      <c r="N15" s="6"/>
      <c r="O15" s="6"/>
      <c r="P15" s="6"/>
      <c r="Q15" s="6"/>
      <c r="R15" s="6"/>
      <c r="S15" s="6"/>
      <c r="T15" s="6"/>
      <c r="U15" s="6"/>
      <c r="V15" s="85">
        <f>+V13/SUM(F12:F19)</f>
        <v>0.69958847736625518</v>
      </c>
      <c r="W15" s="6"/>
      <c r="X15" s="6"/>
      <c r="AH15" s="88"/>
    </row>
    <row r="16" spans="2:34" x14ac:dyDescent="0.25">
      <c r="B16" s="4"/>
      <c r="C16" s="41" t="str">
        <f>+'Base de Dados'!C13</f>
        <v>Presentes Receitas</v>
      </c>
      <c r="D16" s="41"/>
      <c r="E16" s="123">
        <f>IFERROR(VLOOKUP(C16,Orçamento!$C$9:$P$37,3,0),0)</f>
        <v>100</v>
      </c>
      <c r="F16" s="123">
        <f t="shared" si="1"/>
        <v>0</v>
      </c>
      <c r="G16" s="123">
        <f>+F16-E16</f>
        <v>-100</v>
      </c>
      <c r="H16" s="4"/>
      <c r="J16" s="277">
        <f>+K14/J14</f>
        <v>1.2616822429906542</v>
      </c>
      <c r="K16" s="277"/>
      <c r="L16" s="6"/>
      <c r="M16" s="6"/>
      <c r="N16" s="6"/>
      <c r="O16" s="6"/>
      <c r="P16" s="6"/>
      <c r="Q16" s="6"/>
      <c r="R16" s="6"/>
      <c r="S16" s="6"/>
      <c r="T16" s="6"/>
      <c r="U16" s="6"/>
      <c r="V16" s="6" t="s">
        <v>109</v>
      </c>
      <c r="W16" s="6"/>
      <c r="X16" s="6"/>
      <c r="AH16" s="88"/>
    </row>
    <row r="17" spans="2:34" x14ac:dyDescent="0.25">
      <c r="B17" s="4"/>
      <c r="C17" s="41" t="str">
        <f>+'Base de Dados'!C14</f>
        <v>Aluguéis</v>
      </c>
      <c r="D17" s="41"/>
      <c r="E17" s="123">
        <f>IFERROR(VLOOKUP(C17,Orçamento!$C$9:$P$37,3,0),0)</f>
        <v>30</v>
      </c>
      <c r="F17" s="123">
        <f t="shared" si="1"/>
        <v>0</v>
      </c>
      <c r="G17" s="123">
        <f t="shared" si="2"/>
        <v>-30</v>
      </c>
      <c r="H17" s="4"/>
      <c r="J17" s="276">
        <f>+K14-J14</f>
        <v>2520</v>
      </c>
      <c r="K17" s="276"/>
      <c r="L17" s="6"/>
      <c r="M17" s="6"/>
      <c r="N17" s="6"/>
      <c r="O17" s="6"/>
      <c r="P17" s="6"/>
      <c r="Q17" s="6"/>
      <c r="R17" s="6"/>
      <c r="S17" s="6"/>
      <c r="T17" s="6"/>
      <c r="U17" s="6"/>
      <c r="V17" s="83">
        <f>SUM(F12:F19)-V13</f>
        <v>3650</v>
      </c>
      <c r="W17" s="6"/>
      <c r="X17" s="6"/>
      <c r="AH17" s="88"/>
    </row>
    <row r="18" spans="2:34" x14ac:dyDescent="0.25">
      <c r="B18" s="4"/>
      <c r="C18" s="42" t="str">
        <f>+'Base de Dados'!C15</f>
        <v>Juros</v>
      </c>
      <c r="D18" s="42"/>
      <c r="E18" s="123">
        <f>IFERROR(VLOOKUP(C18,Orçamento!$C$9:$P$37,3,0),0)</f>
        <v>300</v>
      </c>
      <c r="F18" s="123">
        <f t="shared" si="1"/>
        <v>1400</v>
      </c>
      <c r="G18" s="123">
        <f t="shared" si="2"/>
        <v>1100</v>
      </c>
      <c r="H18" s="4"/>
      <c r="J18" s="276"/>
      <c r="K18" s="276"/>
      <c r="L18" s="6"/>
      <c r="M18" s="6"/>
      <c r="N18" s="6"/>
      <c r="O18" s="6"/>
      <c r="P18" s="6"/>
      <c r="Q18" s="6"/>
      <c r="R18" s="6"/>
      <c r="S18" s="6"/>
      <c r="T18" s="6"/>
      <c r="U18" s="6"/>
      <c r="V18" s="261" t="str">
        <f>REPT("|",V19*180)</f>
        <v>||||||||||||||||||||||||||||||||||||||||||||||||||||||</v>
      </c>
      <c r="W18" s="261"/>
      <c r="X18" s="6"/>
      <c r="AH18" s="88"/>
    </row>
    <row r="19" spans="2:34" x14ac:dyDescent="0.25">
      <c r="B19" s="4"/>
      <c r="C19" s="42" t="str">
        <f>+'Base de Dados'!C16</f>
        <v>Renda Extra</v>
      </c>
      <c r="D19" s="42"/>
      <c r="E19" s="123">
        <f>IFERROR(VLOOKUP(C19,Orçamento!$C$9:$P$37,3,0),0)</f>
        <v>0</v>
      </c>
      <c r="F19" s="123">
        <f t="shared" si="1"/>
        <v>2000</v>
      </c>
      <c r="G19" s="123">
        <f t="shared" si="2"/>
        <v>2000</v>
      </c>
      <c r="H19" s="4"/>
      <c r="J19" s="241" t="str">
        <f>_xlfn.CONCAT(K6," ","neste mês")</f>
        <v>Acima da Meta neste mês</v>
      </c>
      <c r="K19" s="241"/>
      <c r="L19" s="6"/>
      <c r="M19" s="6"/>
      <c r="N19" s="6"/>
      <c r="O19" s="6"/>
      <c r="P19" s="6"/>
      <c r="Q19" s="6"/>
      <c r="R19" s="6"/>
      <c r="S19" s="6"/>
      <c r="T19" s="6"/>
      <c r="U19" s="6"/>
      <c r="V19" s="85">
        <f>+V17/SUM(F12:F19)</f>
        <v>0.30041152263374488</v>
      </c>
      <c r="W19" s="6"/>
      <c r="X19" s="6"/>
      <c r="AH19" s="88"/>
    </row>
    <row r="20" spans="2:34" ht="5.0999999999999996" customHeight="1" x14ac:dyDescent="0.25">
      <c r="B20" s="4"/>
      <c r="C20" s="65"/>
      <c r="D20" s="65"/>
      <c r="E20" s="82">
        <f>SUM(E12:E19)</f>
        <v>9630</v>
      </c>
      <c r="F20" s="63"/>
      <c r="G20" s="67"/>
      <c r="H20" s="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AH20" s="88"/>
    </row>
    <row r="21" spans="2:34" ht="12" customHeight="1" x14ac:dyDescent="0.25"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AH21" s="88"/>
    </row>
    <row r="22" spans="2:34" x14ac:dyDescent="0.25">
      <c r="B22" s="260" t="str">
        <f>+'Base de Dados'!C19</f>
        <v>Despesas</v>
      </c>
      <c r="C22" s="260"/>
      <c r="D22" s="64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AH22" s="88"/>
    </row>
    <row r="23" spans="2:34" ht="5.0999999999999996" customHeight="1" x14ac:dyDescent="0.25">
      <c r="B23" s="4"/>
      <c r="C23" s="4"/>
      <c r="D23" s="4"/>
      <c r="E23" s="4"/>
      <c r="F23" s="4"/>
      <c r="G23" s="4"/>
      <c r="H23" s="4"/>
      <c r="J23" s="6"/>
      <c r="K23" s="6"/>
      <c r="L23" s="89"/>
      <c r="M23" s="6"/>
      <c r="N23" s="6"/>
      <c r="O23" s="6"/>
      <c r="P23" s="6"/>
      <c r="Q23" s="6"/>
      <c r="R23" s="6"/>
      <c r="S23" s="89"/>
      <c r="T23" s="6"/>
      <c r="U23" s="6"/>
      <c r="V23" s="6"/>
      <c r="W23" s="6"/>
      <c r="X23" s="6"/>
      <c r="AH23" s="88"/>
    </row>
    <row r="24" spans="2:34" ht="12" customHeight="1" x14ac:dyDescent="0.25">
      <c r="B24" s="10"/>
      <c r="C24" s="70" t="s">
        <v>104</v>
      </c>
      <c r="D24" s="70"/>
      <c r="E24" s="43" t="s">
        <v>110</v>
      </c>
      <c r="F24" s="43" t="s">
        <v>106</v>
      </c>
      <c r="G24" s="43" t="s">
        <v>107</v>
      </c>
      <c r="H24" s="4"/>
      <c r="J24" s="104" t="s">
        <v>112</v>
      </c>
      <c r="K24" s="104"/>
      <c r="L24" s="199"/>
      <c r="M24" s="234" t="s">
        <v>122</v>
      </c>
      <c r="N24" s="234"/>
      <c r="O24" s="234"/>
      <c r="P24" s="234"/>
      <c r="Q24" s="234"/>
      <c r="R24" s="104"/>
      <c r="S24" s="104" t="s">
        <v>123</v>
      </c>
      <c r="T24" s="104"/>
      <c r="U24" s="6"/>
      <c r="V24" s="6"/>
      <c r="W24" s="6"/>
      <c r="X24" s="6"/>
      <c r="AH24" s="88"/>
    </row>
    <row r="25" spans="2:34" x14ac:dyDescent="0.25">
      <c r="B25" s="40">
        <f>+'Base de Dados'!B22</f>
        <v>0</v>
      </c>
      <c r="C25" s="44" t="str">
        <f>+'Base de Dados'!C22</f>
        <v>Casa</v>
      </c>
      <c r="D25" s="44"/>
      <c r="E25" s="124">
        <f>IFERROR(VLOOKUP(C25,Orçamento!$C$23:$P$37,3,0),0)</f>
        <v>750</v>
      </c>
      <c r="F25" s="124">
        <f t="shared" ref="F25:F40" si="3">SUMIF($M$71:$N$371,C25,$P$71:$Q$371)</f>
        <v>200</v>
      </c>
      <c r="G25" s="124">
        <f>+F25-E25</f>
        <v>-550</v>
      </c>
      <c r="H25" s="4"/>
      <c r="J25" s="6" t="s">
        <v>110</v>
      </c>
      <c r="K25" s="30" t="s">
        <v>106</v>
      </c>
      <c r="L25" s="89"/>
      <c r="M25" s="6"/>
      <c r="N25" s="6"/>
      <c r="O25" s="6"/>
      <c r="P25" s="6"/>
      <c r="Q25" s="6"/>
      <c r="R25" s="6"/>
      <c r="S25" s="140" t="str">
        <f>REPT("|",S26*200)</f>
        <v>|||||||||||||||||||||||||||||||||||||||||||||||||||||||||||||||||||||||||||||||||||||||||||||||||||||||||||||||||||||||||||||||||||||||||||||||||||||||||||||||</v>
      </c>
      <c r="T25" s="4"/>
      <c r="U25" s="6"/>
      <c r="V25" s="6"/>
      <c r="W25" s="6"/>
      <c r="X25" s="6"/>
      <c r="AH25" s="88"/>
    </row>
    <row r="26" spans="2:34" x14ac:dyDescent="0.25">
      <c r="B26" s="46">
        <f>+'Base de Dados'!B23</f>
        <v>0</v>
      </c>
      <c r="C26" s="45" t="str">
        <f>+'Base de Dados'!C23</f>
        <v>Transporte</v>
      </c>
      <c r="D26" s="45"/>
      <c r="E26" s="124">
        <f>IFERROR(VLOOKUP(C26,Orçamento!$C$23:$P$37,3,0),0)</f>
        <v>340</v>
      </c>
      <c r="F26" s="124">
        <f t="shared" si="3"/>
        <v>0</v>
      </c>
      <c r="G26" s="124">
        <f t="shared" ref="G26:G40" si="4">+F26-E26</f>
        <v>-340</v>
      </c>
      <c r="H26" s="4"/>
      <c r="J26" s="114">
        <f>SUM(E25:E40)</f>
        <v>3685</v>
      </c>
      <c r="K26" s="143">
        <f>SUM(F25:F40)</f>
        <v>9668</v>
      </c>
      <c r="L26" s="89"/>
      <c r="M26" s="6"/>
      <c r="N26" s="6"/>
      <c r="O26" s="6"/>
      <c r="P26" s="6"/>
      <c r="Q26" s="6"/>
      <c r="R26" s="6"/>
      <c r="S26" s="141">
        <f>+$K$26/$J$3</f>
        <v>0.79572016460905348</v>
      </c>
      <c r="T26" s="4"/>
      <c r="U26" s="91"/>
      <c r="V26" s="91"/>
      <c r="W26" s="91"/>
      <c r="X26" s="6"/>
      <c r="AH26" s="88"/>
    </row>
    <row r="27" spans="2:34" x14ac:dyDescent="0.25">
      <c r="B27" s="46">
        <f>+'Base de Dados'!B24</f>
        <v>0</v>
      </c>
      <c r="C27" s="46" t="str">
        <f>+'Base de Dados'!C24</f>
        <v>Alimentação</v>
      </c>
      <c r="D27" s="46"/>
      <c r="E27" s="121">
        <f>IFERROR(VLOOKUP(C27,Orçamento!$C$23:$P$37,3,0),0)</f>
        <v>220</v>
      </c>
      <c r="F27" s="121">
        <f t="shared" si="3"/>
        <v>715</v>
      </c>
      <c r="G27" s="121">
        <f t="shared" si="4"/>
        <v>495</v>
      </c>
      <c r="H27" s="4"/>
      <c r="J27" s="255" t="str">
        <f>REPT("|",J28*220)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27" s="255"/>
      <c r="L27" s="89"/>
      <c r="M27" s="6"/>
      <c r="N27" s="6"/>
      <c r="O27" s="6"/>
      <c r="P27" s="6"/>
      <c r="Q27" s="6"/>
      <c r="R27" s="6"/>
      <c r="S27" s="92"/>
      <c r="T27" s="4"/>
      <c r="U27" s="6"/>
      <c r="V27" s="6"/>
      <c r="W27" s="6"/>
      <c r="X27" s="6"/>
      <c r="AH27" s="88"/>
    </row>
    <row r="28" spans="2:34" x14ac:dyDescent="0.25">
      <c r="B28" s="46">
        <f>+'Base de Dados'!B25</f>
        <v>0</v>
      </c>
      <c r="C28" s="45" t="str">
        <f>+'Base de Dados'!C25</f>
        <v>Utilidades</v>
      </c>
      <c r="D28" s="45"/>
      <c r="E28" s="124">
        <f>IFERROR(VLOOKUP(C28,Orçamento!$C$23:$P$37,3,0),0)</f>
        <v>140</v>
      </c>
      <c r="F28" s="124">
        <f t="shared" si="3"/>
        <v>0</v>
      </c>
      <c r="G28" s="124">
        <f t="shared" si="4"/>
        <v>-140</v>
      </c>
      <c r="H28" s="4"/>
      <c r="J28" s="142">
        <f>+K26/J26</f>
        <v>2.6236092265943012</v>
      </c>
      <c r="K28" s="96"/>
      <c r="L28" s="89"/>
      <c r="M28" s="6"/>
      <c r="N28" s="6"/>
      <c r="O28" s="6"/>
      <c r="P28" s="6"/>
      <c r="Q28" s="6"/>
      <c r="R28" s="6"/>
      <c r="S28" s="89"/>
      <c r="T28" s="6"/>
      <c r="U28" s="6"/>
      <c r="V28" s="6"/>
      <c r="W28" s="6"/>
      <c r="X28" s="6"/>
      <c r="AH28" s="88"/>
    </row>
    <row r="29" spans="2:34" ht="15" customHeight="1" x14ac:dyDescent="0.25">
      <c r="B29" s="46">
        <f>+'Base de Dados'!B26</f>
        <v>0</v>
      </c>
      <c r="C29" s="45" t="str">
        <f>+'Base de Dados'!C26</f>
        <v>Seguro</v>
      </c>
      <c r="D29" s="45"/>
      <c r="E29" s="124">
        <f>IFERROR(VLOOKUP(C29,Orçamento!$C$23:$P$37,3,0),0)</f>
        <v>280</v>
      </c>
      <c r="F29" s="124">
        <f t="shared" si="3"/>
        <v>0</v>
      </c>
      <c r="G29" s="124">
        <f t="shared" si="4"/>
        <v>-280</v>
      </c>
      <c r="H29" s="4"/>
      <c r="J29" s="239">
        <f>+J26-K26</f>
        <v>-5983</v>
      </c>
      <c r="K29" s="239"/>
      <c r="L29" s="89"/>
      <c r="M29" s="6"/>
      <c r="N29" s="6"/>
      <c r="O29" s="6"/>
      <c r="P29" s="6"/>
      <c r="Q29" s="6"/>
      <c r="R29" s="6"/>
      <c r="S29" s="89"/>
      <c r="T29" s="6"/>
      <c r="U29" s="6"/>
      <c r="V29" s="6"/>
      <c r="W29" s="6"/>
      <c r="X29" s="6"/>
      <c r="AH29" s="88"/>
    </row>
    <row r="30" spans="2:34" x14ac:dyDescent="0.25">
      <c r="B30" s="46">
        <f>+'Base de Dados'!B27</f>
        <v>0</v>
      </c>
      <c r="C30" s="46" t="str">
        <f>+'Base de Dados'!C27</f>
        <v>Educação</v>
      </c>
      <c r="D30" s="46"/>
      <c r="E30" s="121">
        <f>IFERROR(VLOOKUP(C30,Orçamento!$C$23:$P$37,3,0),0)</f>
        <v>190</v>
      </c>
      <c r="F30" s="121">
        <f t="shared" si="3"/>
        <v>95</v>
      </c>
      <c r="G30" s="121">
        <f t="shared" si="4"/>
        <v>-95</v>
      </c>
      <c r="H30" s="4"/>
      <c r="J30" s="240"/>
      <c r="K30" s="240"/>
      <c r="L30" s="89"/>
      <c r="M30" s="6"/>
      <c r="N30" s="6"/>
      <c r="O30" s="6"/>
      <c r="P30" s="6"/>
      <c r="Q30" s="6"/>
      <c r="R30" s="6"/>
      <c r="S30" s="89"/>
      <c r="T30" s="6"/>
      <c r="U30" s="6"/>
      <c r="V30" s="6"/>
      <c r="W30" s="6"/>
      <c r="X30" s="6"/>
      <c r="AH30" s="88"/>
    </row>
    <row r="31" spans="2:34" x14ac:dyDescent="0.25">
      <c r="B31" s="46">
        <f>+'Base de Dados'!B28</f>
        <v>0</v>
      </c>
      <c r="C31" s="45" t="str">
        <f>+'Base de Dados'!C28</f>
        <v>Entretenimento</v>
      </c>
      <c r="D31" s="45"/>
      <c r="E31" s="124">
        <f>IFERROR(VLOOKUP(C31,Orçamento!$C$23:$P$37,3,0),0)</f>
        <v>520</v>
      </c>
      <c r="F31" s="124">
        <f t="shared" si="3"/>
        <v>3000</v>
      </c>
      <c r="G31" s="124">
        <f t="shared" si="4"/>
        <v>2480</v>
      </c>
      <c r="H31" s="4"/>
      <c r="J31" s="241" t="str">
        <f>_xlfn.CONCAT(N6," ","este mês")</f>
        <v>Acima do orçamento este mês</v>
      </c>
      <c r="K31" s="241"/>
      <c r="L31" s="89"/>
      <c r="M31" s="6"/>
      <c r="N31" s="6"/>
      <c r="O31" s="6"/>
      <c r="P31" s="6"/>
      <c r="Q31" s="6"/>
      <c r="R31" s="6"/>
      <c r="S31" s="89"/>
      <c r="T31" s="6"/>
      <c r="U31" s="6"/>
      <c r="V31" s="6"/>
      <c r="W31" s="6"/>
      <c r="X31" s="6"/>
      <c r="AH31" s="88"/>
    </row>
    <row r="32" spans="2:34" x14ac:dyDescent="0.25">
      <c r="B32" s="46">
        <f>+'Base de Dados'!B29</f>
        <v>0</v>
      </c>
      <c r="C32" s="45" t="str">
        <f>+'Base de Dados'!C29</f>
        <v>Roupas</v>
      </c>
      <c r="D32" s="45"/>
      <c r="E32" s="124">
        <f>IFERROR(VLOOKUP(C32,Orçamento!$C$23:$P$37,3,0),0)</f>
        <v>80</v>
      </c>
      <c r="F32" s="124">
        <f t="shared" si="3"/>
        <v>500</v>
      </c>
      <c r="G32" s="124">
        <f t="shared" si="4"/>
        <v>420</v>
      </c>
      <c r="H32" s="4"/>
      <c r="J32" s="84"/>
      <c r="K32" s="6"/>
      <c r="L32" s="89"/>
      <c r="M32" s="6"/>
      <c r="N32" s="6"/>
      <c r="O32" s="6"/>
      <c r="P32" s="6"/>
      <c r="Q32" s="6"/>
      <c r="R32" s="6"/>
      <c r="S32" s="89"/>
      <c r="T32" s="6"/>
      <c r="U32" s="6"/>
      <c r="V32" s="6"/>
      <c r="W32" s="6"/>
      <c r="X32" s="6"/>
      <c r="AH32" s="88"/>
    </row>
    <row r="33" spans="2:34" x14ac:dyDescent="0.25">
      <c r="B33" s="46">
        <f>+'Base de Dados'!B30</f>
        <v>0</v>
      </c>
      <c r="C33" s="46" t="str">
        <f>+'Base de Dados'!C30</f>
        <v>Cuidados Pessoais</v>
      </c>
      <c r="D33" s="46"/>
      <c r="E33" s="121">
        <f>IFERROR(VLOOKUP(C33,Orçamento!$C$23:$P$37,3,0),0)</f>
        <v>180</v>
      </c>
      <c r="F33" s="121">
        <f t="shared" si="3"/>
        <v>0</v>
      </c>
      <c r="G33" s="121">
        <f t="shared" si="4"/>
        <v>-180</v>
      </c>
      <c r="H33" s="4"/>
      <c r="J33" s="6"/>
      <c r="K33" s="6"/>
      <c r="L33" s="6"/>
      <c r="M33" s="94"/>
      <c r="N33" s="6"/>
      <c r="O33" s="6"/>
      <c r="P33" s="6"/>
      <c r="Q33" s="6"/>
      <c r="R33" s="6"/>
      <c r="S33" s="89"/>
      <c r="T33" s="6"/>
      <c r="U33" s="6"/>
      <c r="V33" s="6"/>
      <c r="W33" s="6"/>
      <c r="X33" s="6"/>
      <c r="AH33" s="88"/>
    </row>
    <row r="34" spans="2:34" x14ac:dyDescent="0.25">
      <c r="B34" s="46">
        <f>+'Base de Dados'!B31</f>
        <v>0</v>
      </c>
      <c r="C34" s="45" t="str">
        <f>+'Base de Dados'!C31</f>
        <v>Presentes</v>
      </c>
      <c r="D34" s="45"/>
      <c r="E34" s="124">
        <f>IFERROR(VLOOKUP(C34,Orçamento!$C$23:$P$37,3,0),0)</f>
        <v>70</v>
      </c>
      <c r="F34" s="124">
        <f t="shared" si="3"/>
        <v>48</v>
      </c>
      <c r="G34" s="124">
        <f t="shared" si="4"/>
        <v>-22</v>
      </c>
      <c r="H34" s="4"/>
      <c r="J34" s="93" t="s">
        <v>113</v>
      </c>
      <c r="K34" s="93" t="s">
        <v>114</v>
      </c>
      <c r="L34" s="6"/>
      <c r="M34" s="94"/>
      <c r="N34" s="6"/>
      <c r="O34" s="6"/>
      <c r="P34" s="6"/>
      <c r="Q34" s="6"/>
      <c r="R34" s="6"/>
      <c r="S34" s="89"/>
      <c r="T34" s="6"/>
      <c r="U34" s="6"/>
      <c r="V34" s="6"/>
      <c r="W34" s="6"/>
      <c r="X34" s="6"/>
    </row>
    <row r="35" spans="2:34" x14ac:dyDescent="0.25">
      <c r="B35" s="46">
        <f>+'Base de Dados'!B32</f>
        <v>0</v>
      </c>
      <c r="C35" s="46" t="str">
        <f>+'Base de Dados'!C32</f>
        <v>Doações</v>
      </c>
      <c r="D35" s="46"/>
      <c r="E35" s="121">
        <f>IFERROR(VLOOKUP(C35,Orçamento!$C$23:$P$37,3,0),0)</f>
        <v>280</v>
      </c>
      <c r="F35" s="121">
        <f t="shared" si="3"/>
        <v>20</v>
      </c>
      <c r="G35" s="121">
        <f t="shared" si="4"/>
        <v>-260</v>
      </c>
      <c r="H35" s="4"/>
      <c r="J35" s="144">
        <f>COUNTIF(G25:G40,"&gt;0")</f>
        <v>4</v>
      </c>
      <c r="K35" s="278">
        <f>COUNTIF(G25:G40,"&lt;0")</f>
        <v>10</v>
      </c>
      <c r="L35" s="278"/>
      <c r="M35" s="94"/>
      <c r="N35" s="6"/>
      <c r="O35" s="6"/>
      <c r="P35" s="6"/>
      <c r="Q35" s="6"/>
      <c r="R35" s="6"/>
      <c r="S35" s="89"/>
      <c r="T35" s="6"/>
      <c r="U35" s="6"/>
      <c r="V35" s="6"/>
      <c r="W35" s="6"/>
      <c r="X35" s="6"/>
    </row>
    <row r="36" spans="2:34" x14ac:dyDescent="0.25">
      <c r="B36" s="46">
        <f>+'Base de Dados'!B33</f>
        <v>0</v>
      </c>
      <c r="C36" s="45" t="str">
        <f>+'Base de Dados'!C33</f>
        <v>Lazer</v>
      </c>
      <c r="D36" s="45"/>
      <c r="E36" s="124">
        <f>IFERROR(VLOOKUP(C36,Orçamento!$C$23:$P$37,3,0),0)</f>
        <v>90</v>
      </c>
      <c r="F36" s="124">
        <f t="shared" si="3"/>
        <v>90</v>
      </c>
      <c r="G36" s="124">
        <f t="shared" si="4"/>
        <v>0</v>
      </c>
      <c r="H36" s="4"/>
      <c r="J36" s="90">
        <f>+J35/(SUM($J$35,$K$35))</f>
        <v>0.2857142857142857</v>
      </c>
      <c r="K36" s="90">
        <f>+K35/(SUM($J$35,$K$35))</f>
        <v>0.7142857142857143</v>
      </c>
      <c r="L36" s="89"/>
      <c r="M36" s="6"/>
      <c r="N36" s="6"/>
      <c r="O36" s="6"/>
      <c r="P36" s="6"/>
      <c r="Q36" s="6"/>
      <c r="R36" s="6"/>
      <c r="S36" s="89"/>
      <c r="T36" s="6"/>
      <c r="U36" s="6"/>
      <c r="V36" s="6"/>
      <c r="W36" s="6"/>
      <c r="X36" s="6"/>
    </row>
    <row r="37" spans="2:34" x14ac:dyDescent="0.25">
      <c r="B37" s="46">
        <f>+'Base de Dados'!B34</f>
        <v>0</v>
      </c>
      <c r="C37" s="46" t="str">
        <f>+'Base de Dados'!C34</f>
        <v>Animal de Estimação</v>
      </c>
      <c r="D37" s="46"/>
      <c r="E37" s="121">
        <f>IFERROR(VLOOKUP(C37,Orçamento!$C$23:$P$37,3,0),0)</f>
        <v>150</v>
      </c>
      <c r="F37" s="121">
        <f t="shared" si="3"/>
        <v>5000</v>
      </c>
      <c r="G37" s="121">
        <f t="shared" si="4"/>
        <v>4850</v>
      </c>
      <c r="H37" s="4"/>
      <c r="J37" s="90">
        <v>1</v>
      </c>
      <c r="K37" s="90">
        <f>100%-K36</f>
        <v>0.2857142857142857</v>
      </c>
      <c r="L37" s="89"/>
      <c r="M37" s="6"/>
      <c r="N37" s="6"/>
      <c r="O37" s="6"/>
      <c r="P37" s="6"/>
      <c r="Q37" s="6"/>
      <c r="R37" s="6"/>
      <c r="S37" s="89"/>
      <c r="T37" s="6"/>
      <c r="U37" s="6"/>
      <c r="V37" s="6"/>
      <c r="W37" s="6"/>
      <c r="X37" s="6"/>
    </row>
    <row r="38" spans="2:34" x14ac:dyDescent="0.25">
      <c r="B38" s="65">
        <f>+'Base de Dados'!B35</f>
        <v>0</v>
      </c>
      <c r="C38" s="45" t="str">
        <f>+'Base de Dados'!C35</f>
        <v>Viagens</v>
      </c>
      <c r="D38" s="45"/>
      <c r="E38" s="124">
        <f>IFERROR(VLOOKUP(C38,Orçamento!$C$23:$P$37,3,0),0)</f>
        <v>300</v>
      </c>
      <c r="F38" s="124">
        <f t="shared" si="3"/>
        <v>0</v>
      </c>
      <c r="G38" s="124">
        <f t="shared" si="4"/>
        <v>-300</v>
      </c>
      <c r="H38" s="4"/>
      <c r="J38" s="6"/>
      <c r="K38" s="6"/>
      <c r="L38" s="89"/>
      <c r="M38" s="6"/>
      <c r="N38" s="6"/>
      <c r="O38" s="6"/>
      <c r="P38" s="6"/>
      <c r="Q38" s="6"/>
      <c r="R38" s="6"/>
      <c r="S38" s="89"/>
      <c r="T38" s="6"/>
      <c r="U38" s="6"/>
      <c r="V38" s="6"/>
      <c r="W38" s="6"/>
      <c r="X38" s="6"/>
    </row>
    <row r="39" spans="2:34" x14ac:dyDescent="0.25">
      <c r="B39" s="65"/>
      <c r="C39" s="45" t="str">
        <f>+'Base de Dados'!C36</f>
        <v>Streaming</v>
      </c>
      <c r="D39" s="45"/>
      <c r="E39" s="124">
        <f>IFERROR(VLOOKUP(C39,Orçamento!$C$23:$P$37,3,0),0)</f>
        <v>95</v>
      </c>
      <c r="F39" s="124">
        <f t="shared" si="3"/>
        <v>0</v>
      </c>
      <c r="G39" s="124">
        <f t="shared" si="4"/>
        <v>-95</v>
      </c>
      <c r="H39" s="4"/>
      <c r="J39" s="6"/>
      <c r="K39" s="6"/>
      <c r="L39" s="89"/>
      <c r="M39" s="6"/>
      <c r="N39" s="6"/>
      <c r="O39" s="6"/>
      <c r="P39" s="6"/>
      <c r="Q39" s="6"/>
      <c r="R39" s="6"/>
      <c r="S39" s="89"/>
      <c r="T39" s="6"/>
      <c r="U39" s="6"/>
      <c r="V39" s="6"/>
      <c r="W39" s="6"/>
      <c r="X39" s="6"/>
    </row>
    <row r="40" spans="2:34" x14ac:dyDescent="0.25">
      <c r="B40" s="65">
        <f>+'Base de Dados'!B36</f>
        <v>0</v>
      </c>
      <c r="C40" s="45" t="str">
        <f>+'Base de Dados'!C37</f>
        <v>Videogame</v>
      </c>
      <c r="D40" s="45"/>
      <c r="E40" s="124">
        <f>IFERROR(VLOOKUP(C40,Orçamento!$C$23:$P$37,3,0),0)</f>
        <v>0</v>
      </c>
      <c r="F40" s="124">
        <f t="shared" si="3"/>
        <v>0</v>
      </c>
      <c r="G40" s="124">
        <f t="shared" si="4"/>
        <v>0</v>
      </c>
      <c r="H40" s="4"/>
      <c r="J40" s="6"/>
      <c r="K40" s="6"/>
      <c r="L40" s="89"/>
      <c r="M40" s="6"/>
      <c r="N40" s="6"/>
      <c r="O40" s="6"/>
      <c r="P40" s="6"/>
      <c r="Q40" s="6"/>
      <c r="R40" s="6"/>
      <c r="S40" s="89"/>
      <c r="T40" s="6"/>
      <c r="U40" s="6"/>
      <c r="V40" s="6"/>
      <c r="W40" s="6"/>
      <c r="X40" s="6"/>
    </row>
    <row r="41" spans="2:34" ht="5.0999999999999996" customHeight="1" x14ac:dyDescent="0.25">
      <c r="B41" s="65"/>
      <c r="C41" s="46"/>
      <c r="D41" s="46"/>
      <c r="E41" s="78">
        <f>SUM(E25:E40)</f>
        <v>3685</v>
      </c>
      <c r="F41" s="66"/>
      <c r="G41" s="68"/>
      <c r="H41" s="4"/>
      <c r="J41" s="6"/>
      <c r="K41" s="6"/>
      <c r="L41" s="89"/>
      <c r="M41" s="6"/>
      <c r="N41" s="6"/>
      <c r="O41" s="6"/>
      <c r="P41" s="6"/>
      <c r="Q41" s="6"/>
      <c r="R41" s="6"/>
      <c r="S41" s="89"/>
      <c r="T41" s="6"/>
      <c r="U41" s="6"/>
      <c r="V41" s="6"/>
      <c r="W41" s="6"/>
      <c r="X41" s="6"/>
    </row>
    <row r="42" spans="2:34" ht="12" customHeight="1" x14ac:dyDescent="0.25"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</row>
    <row r="43" spans="2:34" x14ac:dyDescent="0.25">
      <c r="B43" s="156" t="str">
        <f>+'Base de Dados'!G6</f>
        <v>Dívidas</v>
      </c>
      <c r="C43" s="194"/>
      <c r="D43" s="3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</row>
    <row r="44" spans="2:34" ht="5.0999999999999996" customHeight="1" x14ac:dyDescent="0.25">
      <c r="B44" s="4"/>
      <c r="C44" s="4"/>
      <c r="D44" s="4"/>
      <c r="E44" s="4"/>
      <c r="F44" s="4"/>
      <c r="G44" s="4"/>
      <c r="H44" s="4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4" ht="12" customHeight="1" x14ac:dyDescent="0.25">
      <c r="B45" s="10"/>
      <c r="C45" s="71" t="s">
        <v>104</v>
      </c>
      <c r="D45" s="10"/>
      <c r="E45" s="43" t="s">
        <v>110</v>
      </c>
      <c r="F45" s="43" t="s">
        <v>106</v>
      </c>
      <c r="G45" s="43" t="s">
        <v>107</v>
      </c>
      <c r="H45" s="4"/>
      <c r="J45" s="6" t="s">
        <v>115</v>
      </c>
      <c r="K45" s="6"/>
      <c r="L45" s="6"/>
      <c r="M45" s="6"/>
      <c r="N45" s="6"/>
      <c r="O45" s="6"/>
      <c r="P45" s="254"/>
      <c r="Q45" s="254"/>
      <c r="R45" s="254"/>
      <c r="S45" s="254"/>
      <c r="T45" s="254"/>
      <c r="U45" s="6"/>
      <c r="V45" s="6"/>
      <c r="W45" s="6"/>
      <c r="X45" s="6"/>
    </row>
    <row r="46" spans="2:34" x14ac:dyDescent="0.25">
      <c r="B46" s="40">
        <f>+'Base de Dados'!F8</f>
        <v>0</v>
      </c>
      <c r="C46" s="69" t="str">
        <f>+'Base de Dados'!G9</f>
        <v>Financiamento Carro</v>
      </c>
      <c r="D46" s="69"/>
      <c r="E46" s="120">
        <f>IFERROR(VLOOKUP(C46,Orçamento!$C$44:$P$51,3,0),0)</f>
        <v>720</v>
      </c>
      <c r="F46" s="120">
        <f t="shared" ref="F46:F53" si="5">SUMIF($M$71:$N$371,C46,$P$71:$Q$371)</f>
        <v>0</v>
      </c>
      <c r="G46" s="120">
        <f>+F46-E46</f>
        <v>-720</v>
      </c>
      <c r="H46" s="4"/>
      <c r="J46" s="6" t="s">
        <v>110</v>
      </c>
      <c r="K46" s="30" t="s">
        <v>106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83"/>
      <c r="W46" s="87"/>
      <c r="X46" s="6"/>
    </row>
    <row r="47" spans="2:34" x14ac:dyDescent="0.25">
      <c r="B47" s="46">
        <f>+'Base de Dados'!F9</f>
        <v>0</v>
      </c>
      <c r="C47" s="10" t="str">
        <f>+'Base de Dados'!G10</f>
        <v>Empréstimo Estudantil</v>
      </c>
      <c r="D47" s="10"/>
      <c r="E47" s="121">
        <f>IFERROR(VLOOKUP(C47,Orçamento!$C$44:$P$51,3,0),0)</f>
        <v>330</v>
      </c>
      <c r="F47" s="121">
        <f t="shared" si="5"/>
        <v>500</v>
      </c>
      <c r="G47" s="120">
        <f t="shared" ref="G47:G53" si="6">+F47-E47</f>
        <v>170</v>
      </c>
      <c r="H47" s="4"/>
      <c r="J47" s="114">
        <f>SUM(E46:E53)</f>
        <v>3050</v>
      </c>
      <c r="K47" s="192">
        <f>SUM(F46:F53)</f>
        <v>1700</v>
      </c>
      <c r="L47" s="6"/>
      <c r="M47" s="6"/>
      <c r="N47" s="6"/>
      <c r="O47" s="6"/>
      <c r="P47" s="6"/>
      <c r="Q47" s="6"/>
      <c r="R47" s="6"/>
      <c r="S47" s="6"/>
      <c r="T47" s="6"/>
      <c r="U47" s="6"/>
      <c r="V47" s="253"/>
      <c r="W47" s="253"/>
      <c r="X47" s="6"/>
    </row>
    <row r="48" spans="2:34" x14ac:dyDescent="0.25">
      <c r="B48" s="46">
        <f>+'Base de Dados'!F10</f>
        <v>0</v>
      </c>
      <c r="C48" s="52" t="str">
        <f>+'Base de Dados'!G11</f>
        <v>Cartão de Crédito</v>
      </c>
      <c r="D48" s="52"/>
      <c r="E48" s="120">
        <f>IFERROR(VLOOKUP(C48,Orçamento!$C$44:$P$51,3,0),0)</f>
        <v>450</v>
      </c>
      <c r="F48" s="120">
        <f t="shared" si="5"/>
        <v>900</v>
      </c>
      <c r="G48" s="120">
        <f t="shared" si="6"/>
        <v>450</v>
      </c>
      <c r="H48" s="4"/>
      <c r="J48" s="242" t="str">
        <f>REPT("|",J49*210)</f>
        <v>|||||||||||||||||||||||||||||||||||||||||||||||||||||||||||||||||||||||||||||||||||||||||||||||||||||||||||||||||||||</v>
      </c>
      <c r="K48" s="242"/>
      <c r="L48" s="6"/>
      <c r="M48" s="6"/>
      <c r="N48" s="6"/>
      <c r="O48" s="6"/>
      <c r="P48" s="6"/>
      <c r="Q48" s="6"/>
      <c r="R48" s="6"/>
      <c r="S48" s="6"/>
      <c r="T48" s="6"/>
      <c r="U48" s="6"/>
      <c r="V48" s="85"/>
      <c r="W48" s="6"/>
      <c r="X48" s="6"/>
    </row>
    <row r="49" spans="2:24" x14ac:dyDescent="0.25">
      <c r="B49" s="46">
        <f>+'Base de Dados'!F11</f>
        <v>0</v>
      </c>
      <c r="C49" s="10" t="str">
        <f>+'Base de Dados'!G12</f>
        <v>Financiamento Apto</v>
      </c>
      <c r="D49" s="10"/>
      <c r="E49" s="121">
        <f>IFERROR(VLOOKUP(C49,Orçamento!$C$44:$P$51,3,0),0)</f>
        <v>190</v>
      </c>
      <c r="F49" s="121">
        <f t="shared" si="5"/>
        <v>0</v>
      </c>
      <c r="G49" s="120">
        <f t="shared" si="6"/>
        <v>-190</v>
      </c>
      <c r="H49" s="4"/>
      <c r="J49" s="193">
        <f>+K47/J47</f>
        <v>0.55737704918032782</v>
      </c>
      <c r="K49" s="95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ht="15" customHeight="1" x14ac:dyDescent="0.25">
      <c r="B50" s="46">
        <f>+'Base de Dados'!F12</f>
        <v>0</v>
      </c>
      <c r="C50" s="52" t="str">
        <f>+'Base de Dados'!G13</f>
        <v>Consórcio</v>
      </c>
      <c r="D50" s="52"/>
      <c r="E50" s="120">
        <f>IFERROR(VLOOKUP(C50,Orçamento!$C$44:$P$51,3,0),0)</f>
        <v>290</v>
      </c>
      <c r="F50" s="120">
        <f t="shared" si="5"/>
        <v>300</v>
      </c>
      <c r="G50" s="120">
        <f t="shared" si="6"/>
        <v>10</v>
      </c>
      <c r="H50" s="4"/>
      <c r="J50" s="239">
        <f>+J47-K47</f>
        <v>1350</v>
      </c>
      <c r="K50" s="239"/>
      <c r="L50" s="6"/>
      <c r="M50" s="6"/>
      <c r="N50" s="6"/>
      <c r="O50" s="6"/>
      <c r="P50" s="6"/>
      <c r="Q50" s="6"/>
      <c r="R50" s="6"/>
      <c r="S50" s="6"/>
      <c r="T50" s="6"/>
      <c r="U50" s="6"/>
      <c r="V50" s="83"/>
      <c r="W50" s="6"/>
      <c r="X50" s="6"/>
    </row>
    <row r="51" spans="2:24" ht="15" customHeight="1" x14ac:dyDescent="0.25">
      <c r="B51" s="46">
        <f>+'Base de Dados'!F13</f>
        <v>0</v>
      </c>
      <c r="C51" s="10" t="str">
        <f>+'Base de Dados'!G14</f>
        <v>Empréstimo</v>
      </c>
      <c r="D51" s="10"/>
      <c r="E51" s="121">
        <f>IFERROR(VLOOKUP(C51,Orçamento!$C$44:$P$51,3,0),0)</f>
        <v>370</v>
      </c>
      <c r="F51" s="121">
        <f t="shared" si="5"/>
        <v>0</v>
      </c>
      <c r="G51" s="120">
        <f t="shared" si="6"/>
        <v>-370</v>
      </c>
      <c r="H51" s="4"/>
      <c r="J51" s="240"/>
      <c r="K51" s="240"/>
      <c r="L51" s="6"/>
      <c r="M51" s="6"/>
      <c r="N51" s="6"/>
      <c r="O51" s="6"/>
      <c r="P51" s="6"/>
      <c r="Q51" s="6"/>
      <c r="R51" s="6"/>
      <c r="S51" s="6"/>
      <c r="T51" s="6"/>
      <c r="U51" s="6"/>
      <c r="V51" s="253"/>
      <c r="W51" s="253"/>
      <c r="X51" s="6"/>
    </row>
    <row r="52" spans="2:24" x14ac:dyDescent="0.25">
      <c r="B52" s="65">
        <f>+'Base de Dados'!F14</f>
        <v>0</v>
      </c>
      <c r="C52" s="52" t="str">
        <f>+'Base de Dados'!G15</f>
        <v>Agiota</v>
      </c>
      <c r="D52" s="52"/>
      <c r="E52" s="120">
        <f>IFERROR(VLOOKUP(C52,Orçamento!$C$44:$P$51,3,0),0)</f>
        <v>520</v>
      </c>
      <c r="F52" s="120">
        <f t="shared" si="5"/>
        <v>0</v>
      </c>
      <c r="G52" s="120">
        <f t="shared" si="6"/>
        <v>-520</v>
      </c>
      <c r="H52" s="4"/>
      <c r="J52" s="241" t="str">
        <f>_xlfn.CONCAT(Q6," ","neste mês")</f>
        <v>Abaixo da Meta neste mês</v>
      </c>
      <c r="K52" s="241"/>
      <c r="L52" s="6"/>
      <c r="M52" s="6"/>
      <c r="N52" s="6"/>
      <c r="O52" s="6"/>
      <c r="P52" s="6"/>
      <c r="Q52" s="6"/>
      <c r="R52" s="6"/>
      <c r="S52" s="6"/>
      <c r="T52" s="6"/>
      <c r="U52" s="6"/>
      <c r="V52" s="85"/>
      <c r="W52" s="6"/>
      <c r="X52" s="6"/>
    </row>
    <row r="53" spans="2:24" x14ac:dyDescent="0.25">
      <c r="B53" s="65">
        <f>+'Base de Dados'!F15</f>
        <v>0</v>
      </c>
      <c r="C53" s="52" t="str">
        <f>+'Base de Dados'!G16</f>
        <v>Financiamento Lote</v>
      </c>
      <c r="D53" s="52"/>
      <c r="E53" s="120">
        <f>IFERROR(VLOOKUP(C53,Orçamento!$C$44:$P$51,3,0),0)</f>
        <v>180</v>
      </c>
      <c r="F53" s="120">
        <f t="shared" si="5"/>
        <v>0</v>
      </c>
      <c r="G53" s="120">
        <f t="shared" si="6"/>
        <v>-180</v>
      </c>
      <c r="H53" s="4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ht="5.0999999999999996" customHeight="1" x14ac:dyDescent="0.25">
      <c r="B54" s="10"/>
      <c r="C54" s="10"/>
      <c r="D54" s="10"/>
      <c r="E54" s="79">
        <f>SUM(E46:E53)</f>
        <v>3050</v>
      </c>
      <c r="F54" s="51"/>
      <c r="G54" s="68"/>
      <c r="H54" s="4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x14ac:dyDescent="0.25"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</row>
    <row r="56" spans="2:24" x14ac:dyDescent="0.25">
      <c r="B56" s="162" t="str">
        <f>+'Base de Dados'!G19</f>
        <v>Investimentos</v>
      </c>
      <c r="C56" s="72"/>
      <c r="D56" s="72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</row>
    <row r="57" spans="2:24" ht="5.0999999999999996" customHeight="1" x14ac:dyDescent="0.25">
      <c r="B57" s="4"/>
      <c r="C57" s="4"/>
      <c r="D57" s="4"/>
      <c r="E57" s="4"/>
      <c r="F57" s="4"/>
      <c r="G57" s="4"/>
      <c r="H57" s="4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ht="12" customHeight="1" x14ac:dyDescent="0.25">
      <c r="B58" s="10"/>
      <c r="C58" s="71" t="s">
        <v>104</v>
      </c>
      <c r="D58" s="10"/>
      <c r="E58" s="43" t="s">
        <v>105</v>
      </c>
      <c r="F58" s="43" t="s">
        <v>106</v>
      </c>
      <c r="G58" s="43" t="s">
        <v>107</v>
      </c>
      <c r="H58" s="4"/>
      <c r="J58" s="6" t="s">
        <v>116</v>
      </c>
      <c r="K58" s="6"/>
      <c r="L58" s="6"/>
      <c r="M58" s="6"/>
      <c r="N58" s="6"/>
      <c r="O58" s="6"/>
      <c r="P58" s="241"/>
      <c r="Q58" s="241"/>
      <c r="R58" s="241"/>
      <c r="S58" s="241"/>
      <c r="T58" s="241"/>
      <c r="U58" s="6"/>
      <c r="V58" s="6"/>
      <c r="W58" s="6"/>
      <c r="X58" s="6"/>
    </row>
    <row r="59" spans="2:24" x14ac:dyDescent="0.25">
      <c r="B59" s="40">
        <f>+'Base de Dados'!F21</f>
        <v>0</v>
      </c>
      <c r="C59" s="69" t="str">
        <f>+'Base de Dados'!G22</f>
        <v>Reserva de Emergência</v>
      </c>
      <c r="D59" s="69"/>
      <c r="E59" s="120">
        <f>IFERROR(VLOOKUP(C59,Orçamento!$C$58:$P$65,3,0),0)</f>
        <v>350</v>
      </c>
      <c r="F59" s="120">
        <f t="shared" ref="F59:F66" si="7">SUMIF($M$71:$N$371,C59,$P$71:$Q$371)</f>
        <v>0</v>
      </c>
      <c r="G59" s="120">
        <f>+F59-E59</f>
        <v>-350</v>
      </c>
      <c r="H59" s="4"/>
      <c r="J59" s="6" t="s">
        <v>105</v>
      </c>
      <c r="K59" s="30" t="s">
        <v>106</v>
      </c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x14ac:dyDescent="0.25">
      <c r="B60" s="46">
        <f>+'Base de Dados'!F22</f>
        <v>0</v>
      </c>
      <c r="C60" s="10" t="str">
        <f>+'Base de Dados'!G23</f>
        <v>Previdência</v>
      </c>
      <c r="D60" s="10"/>
      <c r="E60" s="121">
        <f>IFERROR(VLOOKUP(C60,Orçamento!$C$58:$P$65,3,0),0)</f>
        <v>230</v>
      </c>
      <c r="F60" s="121">
        <f t="shared" si="7"/>
        <v>0</v>
      </c>
      <c r="G60" s="120">
        <f t="shared" ref="G60:G66" si="8">+F60-E60</f>
        <v>-230</v>
      </c>
      <c r="H60" s="4"/>
      <c r="J60" s="114">
        <f>SUM(E59:E66)</f>
        <v>2650</v>
      </c>
      <c r="K60" s="197">
        <f>SUM(F59:F66)</f>
        <v>640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x14ac:dyDescent="0.25">
      <c r="B61" s="46">
        <f>+'Base de Dados'!F23</f>
        <v>0</v>
      </c>
      <c r="C61" s="52" t="str">
        <f>+'Base de Dados'!G24</f>
        <v>Ações</v>
      </c>
      <c r="D61" s="52"/>
      <c r="E61" s="120">
        <f>IFERROR(VLOOKUP(C61,Orçamento!$C$58:$P$65,3,0),0)</f>
        <v>220</v>
      </c>
      <c r="F61" s="120">
        <f t="shared" si="7"/>
        <v>0</v>
      </c>
      <c r="G61" s="120">
        <f t="shared" si="8"/>
        <v>-220</v>
      </c>
      <c r="H61" s="4"/>
      <c r="J61" s="238" t="str">
        <f>REPT("|",J62*220)</f>
        <v>|||||||||||||||||||||||||||||||||||||||||||||||||||||</v>
      </c>
      <c r="K61" s="238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x14ac:dyDescent="0.25">
      <c r="B62" s="46">
        <f>+'Base de Dados'!F24</f>
        <v>0</v>
      </c>
      <c r="C62" s="10" t="str">
        <f>+'Base de Dados'!G25</f>
        <v>Fundos Imobiliários</v>
      </c>
      <c r="D62" s="10"/>
      <c r="E62" s="121">
        <f>IFERROR(VLOOKUP(C62,Orçamento!$C$58:$P$65,3,0),0)</f>
        <v>390</v>
      </c>
      <c r="F62" s="121">
        <f t="shared" si="7"/>
        <v>0</v>
      </c>
      <c r="G62" s="120">
        <f t="shared" si="8"/>
        <v>-390</v>
      </c>
      <c r="H62" s="4"/>
      <c r="J62" s="198">
        <f>+K60/J60</f>
        <v>0.24150943396226415</v>
      </c>
      <c r="K62" s="9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2:24" x14ac:dyDescent="0.25">
      <c r="B63" s="46">
        <f>+'Base de Dados'!F25</f>
        <v>0</v>
      </c>
      <c r="C63" s="52" t="str">
        <f>+'Base de Dados'!G26</f>
        <v>Renda Fixa</v>
      </c>
      <c r="D63" s="52"/>
      <c r="E63" s="120">
        <f>IFERROR(VLOOKUP(C63,Orçamento!$C$58:$P$65,3,0),0)</f>
        <v>290</v>
      </c>
      <c r="F63" s="120">
        <f t="shared" si="7"/>
        <v>100</v>
      </c>
      <c r="G63" s="120">
        <f t="shared" si="8"/>
        <v>-190</v>
      </c>
      <c r="H63" s="4"/>
      <c r="J63" s="239">
        <f>+J60-K60</f>
        <v>2010</v>
      </c>
      <c r="K63" s="239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2:24" x14ac:dyDescent="0.25">
      <c r="B64" s="46">
        <f>+'Base de Dados'!F26</f>
        <v>0</v>
      </c>
      <c r="C64" s="10" t="str">
        <f>+'Base de Dados'!G27</f>
        <v>CDB Bradesco</v>
      </c>
      <c r="D64" s="10"/>
      <c r="E64" s="121">
        <f>IFERROR(VLOOKUP(C64,Orçamento!$C$58:$P$65,3,0),0)</f>
        <v>250</v>
      </c>
      <c r="F64" s="121">
        <f t="shared" si="7"/>
        <v>440</v>
      </c>
      <c r="G64" s="120">
        <f t="shared" si="8"/>
        <v>190</v>
      </c>
      <c r="H64" s="4"/>
      <c r="J64" s="240"/>
      <c r="K64" s="240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2:57" x14ac:dyDescent="0.25">
      <c r="B65" s="65">
        <f>+'Base de Dados'!F27</f>
        <v>0</v>
      </c>
      <c r="C65" s="52" t="str">
        <f>+'Base de Dados'!G28</f>
        <v>CDB Itaú</v>
      </c>
      <c r="D65" s="52"/>
      <c r="E65" s="120">
        <f>IFERROR(VLOOKUP(C65,Orçamento!$C$58:$P$65,3,0),0)</f>
        <v>530</v>
      </c>
      <c r="F65" s="120">
        <f t="shared" si="7"/>
        <v>0</v>
      </c>
      <c r="G65" s="120">
        <f t="shared" si="8"/>
        <v>-530</v>
      </c>
      <c r="H65" s="4"/>
      <c r="J65" s="241" t="str">
        <f>_xlfn.CONCAT(T6," ","neste mês")</f>
        <v>Abaixo da Meta neste mês</v>
      </c>
      <c r="K65" s="241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2:57" x14ac:dyDescent="0.25">
      <c r="B66" s="65">
        <f>+'Base de Dados'!F28</f>
        <v>0</v>
      </c>
      <c r="C66" s="52" t="str">
        <f>+'Base de Dados'!G29</f>
        <v>Imóveis</v>
      </c>
      <c r="D66" s="52"/>
      <c r="E66" s="120">
        <f>IFERROR(VLOOKUP(C66,Orçamento!$C$58:$P$65,3,0),0)</f>
        <v>390</v>
      </c>
      <c r="F66" s="120">
        <f t="shared" si="7"/>
        <v>100</v>
      </c>
      <c r="G66" s="120">
        <f t="shared" si="8"/>
        <v>-290</v>
      </c>
      <c r="H66" s="4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2:57" ht="5.0999999999999996" customHeight="1" x14ac:dyDescent="0.25">
      <c r="B67" s="10"/>
      <c r="C67" s="10"/>
      <c r="D67" s="10"/>
      <c r="E67" s="79">
        <f>SUM(E59:E66)</f>
        <v>2650</v>
      </c>
      <c r="F67" s="79">
        <f>SUM(F59:F66)</f>
        <v>640</v>
      </c>
      <c r="G67" s="68"/>
      <c r="H67" s="4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2:57" x14ac:dyDescent="0.25">
      <c r="E68" s="80"/>
    </row>
    <row r="69" spans="2:57" x14ac:dyDescent="0.25">
      <c r="B69" s="4"/>
      <c r="C69" s="252" t="s">
        <v>117</v>
      </c>
      <c r="D69" s="252"/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  <c r="X69" s="4"/>
    </row>
    <row r="70" spans="2:57" x14ac:dyDescent="0.25">
      <c r="B70" s="4"/>
      <c r="C70" s="125" t="s">
        <v>118</v>
      </c>
      <c r="D70" s="125"/>
      <c r="E70" s="237" t="s">
        <v>119</v>
      </c>
      <c r="F70" s="237"/>
      <c r="G70" s="237"/>
      <c r="H70" s="237"/>
      <c r="I70" s="125"/>
      <c r="J70" s="237" t="s">
        <v>80</v>
      </c>
      <c r="K70" s="237"/>
      <c r="L70" s="125"/>
      <c r="M70" s="237" t="s">
        <v>104</v>
      </c>
      <c r="N70" s="237"/>
      <c r="O70" s="125"/>
      <c r="P70" s="237" t="s">
        <v>120</v>
      </c>
      <c r="Q70" s="237"/>
      <c r="R70" s="125"/>
      <c r="S70" s="237" t="s">
        <v>121</v>
      </c>
      <c r="T70" s="237"/>
      <c r="U70" s="237"/>
      <c r="V70" s="237"/>
      <c r="W70" s="237"/>
      <c r="X70" s="4"/>
      <c r="AX70" s="101" t="s">
        <v>7</v>
      </c>
      <c r="AY70" s="101"/>
      <c r="AZ70" s="101"/>
      <c r="BA70" s="101"/>
      <c r="BB70" s="101"/>
      <c r="BC70" s="101" t="str">
        <f>+'Base de Dados'!C19</f>
        <v>Despesas</v>
      </c>
      <c r="BD70" s="101" t="str">
        <f>+'Base de Dados'!G6</f>
        <v>Dívidas</v>
      </c>
      <c r="BE70" s="101" t="str">
        <f>+'Base de Dados'!G19</f>
        <v>Investimentos</v>
      </c>
    </row>
    <row r="71" spans="2:57" ht="14.4" thickBot="1" x14ac:dyDescent="0.3">
      <c r="B71" s="4"/>
      <c r="C71" s="128">
        <v>45419</v>
      </c>
      <c r="D71" s="127"/>
      <c r="E71" s="251"/>
      <c r="F71" s="251"/>
      <c r="G71" s="251"/>
      <c r="H71" s="251"/>
      <c r="I71" s="127"/>
      <c r="J71" s="251" t="s">
        <v>15</v>
      </c>
      <c r="K71" s="251"/>
      <c r="L71" s="127"/>
      <c r="M71" s="251" t="s">
        <v>8</v>
      </c>
      <c r="N71" s="251"/>
      <c r="O71" s="126"/>
      <c r="P71" s="249">
        <v>5000</v>
      </c>
      <c r="Q71" s="249"/>
      <c r="R71" s="126"/>
      <c r="S71" s="248"/>
      <c r="T71" s="248"/>
      <c r="U71" s="248"/>
      <c r="V71" s="248"/>
      <c r="W71" s="248"/>
      <c r="X71" s="7"/>
      <c r="AX71" s="105">
        <v>45413</v>
      </c>
      <c r="AZ71" s="105">
        <f>+C71</f>
        <v>45419</v>
      </c>
      <c r="BA71" s="1" t="str">
        <f>+J71</f>
        <v>Receitas</v>
      </c>
      <c r="BB71" s="106">
        <f>+P71</f>
        <v>5000</v>
      </c>
      <c r="BC71" s="1">
        <f>SUMIFS($BB$71:$BB$371,$AZ$71:$AZ$371,$AX71,$BA$71:$BA$371,"Despesas")</f>
        <v>0</v>
      </c>
      <c r="BD71" s="1">
        <f>SUMIFS($BB$71:$BB$371,$AZ$71:$AZ$371,$AX71,$BA$71:$BA$371,"Dívidas")</f>
        <v>0</v>
      </c>
      <c r="BE71" s="1">
        <f>SUMIFS($BB$71:$BB$371,$AZ$71:$AZ$371,$AX71,$BA$71:$BA$371,"Investimentos")</f>
        <v>0</v>
      </c>
    </row>
    <row r="72" spans="2:57" ht="14.4" thickBot="1" x14ac:dyDescent="0.3">
      <c r="B72" s="4"/>
      <c r="C72" s="128">
        <v>45420</v>
      </c>
      <c r="D72" s="132"/>
      <c r="E72" s="235"/>
      <c r="F72" s="250"/>
      <c r="G72" s="250"/>
      <c r="H72" s="236"/>
      <c r="I72" s="130"/>
      <c r="J72" s="235" t="s">
        <v>15</v>
      </c>
      <c r="K72" s="236"/>
      <c r="L72" s="130"/>
      <c r="M72" s="235" t="s">
        <v>9</v>
      </c>
      <c r="N72" s="236"/>
      <c r="O72" s="129"/>
      <c r="P72" s="246">
        <v>3500</v>
      </c>
      <c r="Q72" s="247"/>
      <c r="R72" s="129"/>
      <c r="S72" s="243"/>
      <c r="T72" s="244"/>
      <c r="U72" s="244"/>
      <c r="V72" s="244"/>
      <c r="W72" s="245"/>
      <c r="X72" s="7"/>
      <c r="AX72" s="105">
        <v>45414</v>
      </c>
      <c r="AZ72" s="105">
        <f t="shared" ref="AZ72:AZ135" si="9">+C72</f>
        <v>45420</v>
      </c>
      <c r="BA72" s="1" t="str">
        <f t="shared" ref="BA72:BA135" si="10">+J72</f>
        <v>Receitas</v>
      </c>
      <c r="BB72" s="106">
        <f t="shared" ref="BB72:BB135" si="11">+P72</f>
        <v>3500</v>
      </c>
      <c r="BC72" s="1">
        <f t="shared" ref="BC72:BC135" si="12">SUMIFS($BB$71:$BB$371,$AZ$71:$AZ$371,$AX72,$BA$71:$BA$371,"Despesas")</f>
        <v>0</v>
      </c>
      <c r="BD72" s="1">
        <f t="shared" ref="BD72:BD135" si="13">SUMIFS($BB$71:$BB$371,$AZ$71:$AZ$371,$AX72,$BA$71:$BA$371,"Dívidas")</f>
        <v>0</v>
      </c>
      <c r="BE72" s="1">
        <f t="shared" ref="BE72:BE135" si="14">SUMIFS($BB$71:$BB$371,$AZ$71:$AZ$371,$AX72,$BA$71:$BA$371,"Investimentos")</f>
        <v>0</v>
      </c>
    </row>
    <row r="73" spans="2:57" ht="14.4" thickBot="1" x14ac:dyDescent="0.3">
      <c r="B73" s="4"/>
      <c r="C73" s="128">
        <v>45421</v>
      </c>
      <c r="D73" s="132"/>
      <c r="E73" s="235"/>
      <c r="F73" s="250"/>
      <c r="G73" s="250"/>
      <c r="H73" s="236"/>
      <c r="I73" s="130"/>
      <c r="J73" s="235" t="s">
        <v>79</v>
      </c>
      <c r="K73" s="236"/>
      <c r="L73" s="130"/>
      <c r="M73" s="235" t="s">
        <v>20</v>
      </c>
      <c r="N73" s="236"/>
      <c r="O73" s="129"/>
      <c r="P73" s="246">
        <v>200</v>
      </c>
      <c r="Q73" s="247"/>
      <c r="R73" s="129"/>
      <c r="S73" s="243"/>
      <c r="T73" s="244"/>
      <c r="U73" s="244"/>
      <c r="V73" s="244"/>
      <c r="W73" s="245"/>
      <c r="X73" s="7"/>
      <c r="AX73" s="105">
        <v>45415</v>
      </c>
      <c r="AZ73" s="105">
        <f t="shared" si="9"/>
        <v>45421</v>
      </c>
      <c r="BA73" s="1" t="str">
        <f t="shared" si="10"/>
        <v>Despesas</v>
      </c>
      <c r="BB73" s="106">
        <f t="shared" si="11"/>
        <v>200</v>
      </c>
      <c r="BC73" s="1">
        <f t="shared" si="12"/>
        <v>0</v>
      </c>
      <c r="BD73" s="1">
        <f t="shared" si="13"/>
        <v>0</v>
      </c>
      <c r="BE73" s="1">
        <f t="shared" si="14"/>
        <v>0</v>
      </c>
    </row>
    <row r="74" spans="2:57" ht="14.4" thickBot="1" x14ac:dyDescent="0.3">
      <c r="B74" s="4"/>
      <c r="C74" s="128">
        <v>45422</v>
      </c>
      <c r="D74" s="132"/>
      <c r="E74" s="235"/>
      <c r="F74" s="250"/>
      <c r="G74" s="250"/>
      <c r="H74" s="236"/>
      <c r="I74" s="130"/>
      <c r="J74" s="235" t="s">
        <v>34</v>
      </c>
      <c r="K74" s="236"/>
      <c r="L74" s="130"/>
      <c r="M74" s="235" t="s">
        <v>32</v>
      </c>
      <c r="N74" s="236"/>
      <c r="O74" s="129"/>
      <c r="P74" s="246">
        <v>500</v>
      </c>
      <c r="Q74" s="247"/>
      <c r="R74" s="129"/>
      <c r="S74" s="243"/>
      <c r="T74" s="244"/>
      <c r="U74" s="244"/>
      <c r="V74" s="244"/>
      <c r="W74" s="245"/>
      <c r="X74" s="7"/>
      <c r="AX74" s="105">
        <v>45416</v>
      </c>
      <c r="AZ74" s="105">
        <f t="shared" si="9"/>
        <v>45422</v>
      </c>
      <c r="BA74" s="1" t="str">
        <f t="shared" si="10"/>
        <v>Dívidas</v>
      </c>
      <c r="BB74" s="106">
        <f t="shared" si="11"/>
        <v>500</v>
      </c>
      <c r="BC74" s="1">
        <f t="shared" si="12"/>
        <v>0</v>
      </c>
      <c r="BD74" s="1">
        <f t="shared" si="13"/>
        <v>0</v>
      </c>
      <c r="BE74" s="1">
        <f t="shared" si="14"/>
        <v>0</v>
      </c>
    </row>
    <row r="75" spans="2:57" ht="14.4" thickBot="1" x14ac:dyDescent="0.3">
      <c r="B75" s="4"/>
      <c r="C75" s="128">
        <v>45423</v>
      </c>
      <c r="D75" s="132"/>
      <c r="E75" s="235"/>
      <c r="F75" s="250"/>
      <c r="G75" s="250"/>
      <c r="H75" s="236"/>
      <c r="I75" s="130"/>
      <c r="J75" s="235" t="s">
        <v>40</v>
      </c>
      <c r="K75" s="236"/>
      <c r="L75" s="130"/>
      <c r="M75" s="235" t="s">
        <v>43</v>
      </c>
      <c r="N75" s="236"/>
      <c r="O75" s="129"/>
      <c r="P75" s="246"/>
      <c r="Q75" s="247"/>
      <c r="R75" s="129"/>
      <c r="S75" s="243"/>
      <c r="T75" s="244"/>
      <c r="U75" s="244"/>
      <c r="V75" s="244"/>
      <c r="W75" s="245"/>
      <c r="X75" s="7"/>
      <c r="AX75" s="105">
        <v>45417</v>
      </c>
      <c r="AZ75" s="105">
        <f t="shared" si="9"/>
        <v>45423</v>
      </c>
      <c r="BA75" s="1" t="str">
        <f t="shared" si="10"/>
        <v>Investimentos</v>
      </c>
      <c r="BB75" s="106">
        <f t="shared" si="11"/>
        <v>0</v>
      </c>
      <c r="BC75" s="1">
        <f t="shared" si="12"/>
        <v>0</v>
      </c>
      <c r="BD75" s="1">
        <f t="shared" si="13"/>
        <v>0</v>
      </c>
      <c r="BE75" s="1">
        <f t="shared" si="14"/>
        <v>0</v>
      </c>
    </row>
    <row r="76" spans="2:57" ht="14.4" thickBot="1" x14ac:dyDescent="0.3">
      <c r="B76" s="4"/>
      <c r="C76" s="128">
        <v>45424</v>
      </c>
      <c r="D76" s="132"/>
      <c r="E76" s="235"/>
      <c r="F76" s="250"/>
      <c r="G76" s="250"/>
      <c r="H76" s="236"/>
      <c r="I76" s="130"/>
      <c r="J76" s="235" t="s">
        <v>15</v>
      </c>
      <c r="K76" s="236"/>
      <c r="L76" s="130"/>
      <c r="M76" s="235" t="s">
        <v>10</v>
      </c>
      <c r="N76" s="236"/>
      <c r="O76" s="129"/>
      <c r="P76" s="246">
        <v>50</v>
      </c>
      <c r="Q76" s="247"/>
      <c r="R76" s="129"/>
      <c r="S76" s="243"/>
      <c r="T76" s="244"/>
      <c r="U76" s="244"/>
      <c r="V76" s="244"/>
      <c r="W76" s="245"/>
      <c r="X76" s="7"/>
      <c r="AX76" s="105">
        <v>45418</v>
      </c>
      <c r="AZ76" s="105">
        <f t="shared" si="9"/>
        <v>45424</v>
      </c>
      <c r="BA76" s="1" t="str">
        <f t="shared" si="10"/>
        <v>Receitas</v>
      </c>
      <c r="BB76" s="106">
        <f t="shared" si="11"/>
        <v>50</v>
      </c>
      <c r="BC76" s="1">
        <f t="shared" si="12"/>
        <v>0</v>
      </c>
      <c r="BD76" s="1">
        <f t="shared" si="13"/>
        <v>0</v>
      </c>
      <c r="BE76" s="1">
        <f t="shared" si="14"/>
        <v>0</v>
      </c>
    </row>
    <row r="77" spans="2:57" ht="14.4" thickBot="1" x14ac:dyDescent="0.3">
      <c r="B77" s="4"/>
      <c r="C77" s="128">
        <v>45425</v>
      </c>
      <c r="D77" s="132"/>
      <c r="E77" s="235"/>
      <c r="F77" s="250"/>
      <c r="G77" s="250"/>
      <c r="H77" s="236"/>
      <c r="I77" s="130"/>
      <c r="J77" s="235" t="s">
        <v>79</v>
      </c>
      <c r="K77" s="236"/>
      <c r="L77" s="130"/>
      <c r="M77" s="235" t="s">
        <v>21</v>
      </c>
      <c r="N77" s="236"/>
      <c r="O77" s="129"/>
      <c r="P77" s="246">
        <v>30</v>
      </c>
      <c r="Q77" s="247"/>
      <c r="R77" s="129"/>
      <c r="S77" s="243"/>
      <c r="T77" s="244"/>
      <c r="U77" s="244"/>
      <c r="V77" s="244"/>
      <c r="W77" s="245"/>
      <c r="X77" s="7"/>
      <c r="AX77" s="105">
        <v>45419</v>
      </c>
      <c r="AZ77" s="105">
        <f t="shared" si="9"/>
        <v>45425</v>
      </c>
      <c r="BA77" s="1" t="str">
        <f t="shared" si="10"/>
        <v>Despesas</v>
      </c>
      <c r="BB77" s="106">
        <f t="shared" si="11"/>
        <v>30</v>
      </c>
      <c r="BC77" s="1">
        <f t="shared" si="12"/>
        <v>0</v>
      </c>
      <c r="BD77" s="1">
        <f t="shared" si="13"/>
        <v>0</v>
      </c>
      <c r="BE77" s="1">
        <f t="shared" si="14"/>
        <v>0</v>
      </c>
    </row>
    <row r="78" spans="2:57" ht="14.4" thickBot="1" x14ac:dyDescent="0.3">
      <c r="B78" s="4"/>
      <c r="C78" s="128">
        <v>45426</v>
      </c>
      <c r="D78" s="132"/>
      <c r="E78" s="235"/>
      <c r="F78" s="250"/>
      <c r="G78" s="250"/>
      <c r="H78" s="236"/>
      <c r="I78" s="130"/>
      <c r="J78" s="235" t="s">
        <v>40</v>
      </c>
      <c r="K78" s="236"/>
      <c r="L78" s="130"/>
      <c r="M78" s="235" t="s">
        <v>46</v>
      </c>
      <c r="N78" s="236"/>
      <c r="O78" s="129"/>
      <c r="P78" s="246">
        <v>100</v>
      </c>
      <c r="Q78" s="247"/>
      <c r="R78" s="129"/>
      <c r="S78" s="243"/>
      <c r="T78" s="244"/>
      <c r="U78" s="244"/>
      <c r="V78" s="244"/>
      <c r="W78" s="245"/>
      <c r="X78" s="7"/>
      <c r="AX78" s="105">
        <v>45420</v>
      </c>
      <c r="AZ78" s="105">
        <f t="shared" si="9"/>
        <v>45426</v>
      </c>
      <c r="BA78" s="1" t="str">
        <f t="shared" si="10"/>
        <v>Investimentos</v>
      </c>
      <c r="BB78" s="106">
        <f t="shared" si="11"/>
        <v>100</v>
      </c>
      <c r="BC78" s="1">
        <f t="shared" si="12"/>
        <v>0</v>
      </c>
      <c r="BD78" s="1">
        <f t="shared" si="13"/>
        <v>0</v>
      </c>
      <c r="BE78" s="1">
        <f t="shared" si="14"/>
        <v>0</v>
      </c>
    </row>
    <row r="79" spans="2:57" ht="14.4" thickBot="1" x14ac:dyDescent="0.3">
      <c r="B79" s="4"/>
      <c r="C79" s="128">
        <v>45427</v>
      </c>
      <c r="D79" s="132"/>
      <c r="E79" s="235"/>
      <c r="F79" s="250"/>
      <c r="G79" s="250"/>
      <c r="H79" s="236"/>
      <c r="I79" s="130"/>
      <c r="J79" s="235" t="s">
        <v>40</v>
      </c>
      <c r="K79" s="236"/>
      <c r="L79" s="130"/>
      <c r="M79" s="235" t="s">
        <v>74</v>
      </c>
      <c r="N79" s="236"/>
      <c r="O79" s="129"/>
      <c r="P79" s="246">
        <v>100</v>
      </c>
      <c r="Q79" s="247"/>
      <c r="R79" s="129"/>
      <c r="S79" s="243"/>
      <c r="T79" s="244"/>
      <c r="U79" s="244"/>
      <c r="V79" s="244"/>
      <c r="W79" s="245"/>
      <c r="X79" s="7"/>
      <c r="AX79" s="105">
        <v>45421</v>
      </c>
      <c r="AZ79" s="105">
        <f t="shared" si="9"/>
        <v>45427</v>
      </c>
      <c r="BA79" s="1" t="str">
        <f t="shared" si="10"/>
        <v>Investimentos</v>
      </c>
      <c r="BB79" s="106">
        <f t="shared" si="11"/>
        <v>100</v>
      </c>
      <c r="BC79" s="1">
        <f t="shared" si="12"/>
        <v>200</v>
      </c>
      <c r="BD79" s="1">
        <f t="shared" si="13"/>
        <v>0</v>
      </c>
      <c r="BE79" s="1">
        <f t="shared" si="14"/>
        <v>0</v>
      </c>
    </row>
    <row r="80" spans="2:57" ht="14.4" thickBot="1" x14ac:dyDescent="0.3">
      <c r="B80" s="4"/>
      <c r="C80" s="128">
        <v>45428</v>
      </c>
      <c r="D80" s="132"/>
      <c r="E80" s="235"/>
      <c r="F80" s="250"/>
      <c r="G80" s="250"/>
      <c r="H80" s="236"/>
      <c r="I80" s="130"/>
      <c r="J80" s="235" t="s">
        <v>15</v>
      </c>
      <c r="K80" s="236"/>
      <c r="L80" s="130"/>
      <c r="M80" s="235" t="s">
        <v>10</v>
      </c>
      <c r="N80" s="236"/>
      <c r="O80" s="129"/>
      <c r="P80" s="246">
        <v>200</v>
      </c>
      <c r="Q80" s="247"/>
      <c r="R80" s="129"/>
      <c r="S80" s="243"/>
      <c r="T80" s="244"/>
      <c r="U80" s="244"/>
      <c r="V80" s="244"/>
      <c r="W80" s="245"/>
      <c r="X80" s="7"/>
      <c r="AX80" s="105">
        <v>45422</v>
      </c>
      <c r="AZ80" s="105">
        <f t="shared" si="9"/>
        <v>45428</v>
      </c>
      <c r="BA80" s="1" t="str">
        <f t="shared" si="10"/>
        <v>Receitas</v>
      </c>
      <c r="BB80" s="106">
        <f t="shared" si="11"/>
        <v>200</v>
      </c>
      <c r="BC80" s="1">
        <f t="shared" si="12"/>
        <v>0</v>
      </c>
      <c r="BD80" s="1">
        <f t="shared" si="13"/>
        <v>500</v>
      </c>
      <c r="BE80" s="1">
        <f t="shared" si="14"/>
        <v>0</v>
      </c>
    </row>
    <row r="81" spans="2:57" ht="14.4" thickBot="1" x14ac:dyDescent="0.3">
      <c r="B81" s="4"/>
      <c r="C81" s="128">
        <v>45429</v>
      </c>
      <c r="D81" s="132"/>
      <c r="E81" s="235"/>
      <c r="F81" s="250"/>
      <c r="G81" s="250"/>
      <c r="H81" s="236"/>
      <c r="I81" s="130"/>
      <c r="J81" s="235" t="s">
        <v>79</v>
      </c>
      <c r="K81" s="236"/>
      <c r="L81" s="130"/>
      <c r="M81" s="235" t="s">
        <v>25</v>
      </c>
      <c r="N81" s="236"/>
      <c r="O81" s="129"/>
      <c r="P81" s="246">
        <v>3000</v>
      </c>
      <c r="Q81" s="247"/>
      <c r="R81" s="129"/>
      <c r="S81" s="243"/>
      <c r="T81" s="244"/>
      <c r="U81" s="244"/>
      <c r="V81" s="244"/>
      <c r="W81" s="245"/>
      <c r="X81" s="7"/>
      <c r="AX81" s="105">
        <v>45423</v>
      </c>
      <c r="AZ81" s="105">
        <f t="shared" si="9"/>
        <v>45429</v>
      </c>
      <c r="BA81" s="1" t="str">
        <f t="shared" si="10"/>
        <v>Despesas</v>
      </c>
      <c r="BB81" s="106">
        <f t="shared" si="11"/>
        <v>3000</v>
      </c>
      <c r="BC81" s="1">
        <f t="shared" si="12"/>
        <v>0</v>
      </c>
      <c r="BD81" s="1">
        <f t="shared" si="13"/>
        <v>0</v>
      </c>
      <c r="BE81" s="1">
        <f t="shared" si="14"/>
        <v>0</v>
      </c>
    </row>
    <row r="82" spans="2:57" ht="14.4" thickBot="1" x14ac:dyDescent="0.3">
      <c r="B82" s="4"/>
      <c r="C82" s="128">
        <v>45430</v>
      </c>
      <c r="D82" s="132"/>
      <c r="E82" s="235"/>
      <c r="F82" s="250"/>
      <c r="G82" s="250"/>
      <c r="H82" s="236"/>
      <c r="I82" s="130"/>
      <c r="J82" s="235" t="s">
        <v>79</v>
      </c>
      <c r="K82" s="236"/>
      <c r="L82" s="130"/>
      <c r="M82" s="235" t="s">
        <v>26</v>
      </c>
      <c r="N82" s="236"/>
      <c r="O82" s="129"/>
      <c r="P82" s="246">
        <v>500</v>
      </c>
      <c r="Q82" s="247"/>
      <c r="R82" s="129"/>
      <c r="S82" s="243"/>
      <c r="T82" s="244"/>
      <c r="U82" s="244"/>
      <c r="V82" s="244"/>
      <c r="W82" s="245"/>
      <c r="X82" s="7"/>
      <c r="AX82" s="105">
        <v>45424</v>
      </c>
      <c r="AZ82" s="105">
        <f t="shared" si="9"/>
        <v>45430</v>
      </c>
      <c r="BA82" s="1" t="str">
        <f t="shared" si="10"/>
        <v>Despesas</v>
      </c>
      <c r="BB82" s="106">
        <f t="shared" si="11"/>
        <v>500</v>
      </c>
      <c r="BC82" s="1">
        <f t="shared" si="12"/>
        <v>0</v>
      </c>
      <c r="BD82" s="1">
        <f t="shared" si="13"/>
        <v>0</v>
      </c>
      <c r="BE82" s="1">
        <f t="shared" si="14"/>
        <v>0</v>
      </c>
    </row>
    <row r="83" spans="2:57" ht="14.4" thickBot="1" x14ac:dyDescent="0.3">
      <c r="B83" s="4"/>
      <c r="C83" s="128">
        <v>45431</v>
      </c>
      <c r="D83" s="132"/>
      <c r="E83" s="235"/>
      <c r="F83" s="250"/>
      <c r="G83" s="250"/>
      <c r="H83" s="236"/>
      <c r="I83" s="130"/>
      <c r="J83" s="235" t="s">
        <v>79</v>
      </c>
      <c r="K83" s="236"/>
      <c r="L83" s="130"/>
      <c r="M83" s="235" t="s">
        <v>29</v>
      </c>
      <c r="N83" s="236"/>
      <c r="O83" s="129"/>
      <c r="P83" s="246">
        <v>90</v>
      </c>
      <c r="Q83" s="247"/>
      <c r="R83" s="129"/>
      <c r="S83" s="243"/>
      <c r="T83" s="244"/>
      <c r="U83" s="244"/>
      <c r="V83" s="244"/>
      <c r="W83" s="245"/>
      <c r="X83" s="7"/>
      <c r="AX83" s="105">
        <v>45425</v>
      </c>
      <c r="AZ83" s="105">
        <f t="shared" si="9"/>
        <v>45431</v>
      </c>
      <c r="BA83" s="1" t="str">
        <f t="shared" si="10"/>
        <v>Despesas</v>
      </c>
      <c r="BB83" s="106">
        <f t="shared" si="11"/>
        <v>90</v>
      </c>
      <c r="BC83" s="1">
        <f t="shared" si="12"/>
        <v>30</v>
      </c>
      <c r="BD83" s="1">
        <f t="shared" si="13"/>
        <v>0</v>
      </c>
      <c r="BE83" s="1">
        <f t="shared" si="14"/>
        <v>0</v>
      </c>
    </row>
    <row r="84" spans="2:57" ht="14.4" thickBot="1" x14ac:dyDescent="0.3">
      <c r="B84" s="4"/>
      <c r="C84" s="128">
        <v>45432</v>
      </c>
      <c r="D84" s="132"/>
      <c r="E84" s="235"/>
      <c r="F84" s="250"/>
      <c r="G84" s="250"/>
      <c r="H84" s="236"/>
      <c r="I84" s="130"/>
      <c r="J84" s="235" t="s">
        <v>34</v>
      </c>
      <c r="K84" s="236"/>
      <c r="L84" s="130"/>
      <c r="M84" s="235" t="s">
        <v>38</v>
      </c>
      <c r="N84" s="236"/>
      <c r="O84" s="129"/>
      <c r="P84" s="246">
        <v>300</v>
      </c>
      <c r="Q84" s="247"/>
      <c r="R84" s="129"/>
      <c r="S84" s="243"/>
      <c r="T84" s="244"/>
      <c r="U84" s="244"/>
      <c r="V84" s="244"/>
      <c r="W84" s="245"/>
      <c r="X84" s="7"/>
      <c r="AX84" s="105">
        <v>45426</v>
      </c>
      <c r="AZ84" s="105">
        <f t="shared" si="9"/>
        <v>45432</v>
      </c>
      <c r="BA84" s="1" t="str">
        <f t="shared" si="10"/>
        <v>Dívidas</v>
      </c>
      <c r="BB84" s="106">
        <f t="shared" si="11"/>
        <v>300</v>
      </c>
      <c r="BC84" s="1">
        <f t="shared" si="12"/>
        <v>0</v>
      </c>
      <c r="BD84" s="1">
        <f t="shared" si="13"/>
        <v>0</v>
      </c>
      <c r="BE84" s="1">
        <f t="shared" si="14"/>
        <v>100</v>
      </c>
    </row>
    <row r="85" spans="2:57" ht="14.4" thickBot="1" x14ac:dyDescent="0.3">
      <c r="B85" s="4"/>
      <c r="C85" s="128">
        <v>45433</v>
      </c>
      <c r="D85" s="132"/>
      <c r="E85" s="235"/>
      <c r="F85" s="250"/>
      <c r="G85" s="250"/>
      <c r="H85" s="236"/>
      <c r="I85" s="130"/>
      <c r="J85" s="235" t="s">
        <v>15</v>
      </c>
      <c r="K85" s="236"/>
      <c r="L85" s="130"/>
      <c r="M85" s="235" t="s">
        <v>14</v>
      </c>
      <c r="N85" s="236"/>
      <c r="O85" s="129"/>
      <c r="P85" s="246">
        <v>800</v>
      </c>
      <c r="Q85" s="247"/>
      <c r="R85" s="129"/>
      <c r="S85" s="243"/>
      <c r="T85" s="244"/>
      <c r="U85" s="244"/>
      <c r="V85" s="244"/>
      <c r="W85" s="245"/>
      <c r="X85" s="7"/>
      <c r="AX85" s="105">
        <v>45427</v>
      </c>
      <c r="AZ85" s="105">
        <f t="shared" si="9"/>
        <v>45433</v>
      </c>
      <c r="BA85" s="1" t="str">
        <f t="shared" si="10"/>
        <v>Receitas</v>
      </c>
      <c r="BB85" s="106">
        <f t="shared" si="11"/>
        <v>800</v>
      </c>
      <c r="BC85" s="1">
        <f t="shared" si="12"/>
        <v>0</v>
      </c>
      <c r="BD85" s="1">
        <f t="shared" si="13"/>
        <v>0</v>
      </c>
      <c r="BE85" s="1">
        <f t="shared" si="14"/>
        <v>100</v>
      </c>
    </row>
    <row r="86" spans="2:57" ht="14.4" thickBot="1" x14ac:dyDescent="0.3">
      <c r="B86" s="4"/>
      <c r="C86" s="128">
        <v>45434</v>
      </c>
      <c r="D86" s="132"/>
      <c r="E86" s="235"/>
      <c r="F86" s="250"/>
      <c r="G86" s="250"/>
      <c r="H86" s="236"/>
      <c r="I86" s="130"/>
      <c r="J86" s="235" t="s">
        <v>79</v>
      </c>
      <c r="K86" s="236"/>
      <c r="L86" s="130"/>
      <c r="M86" s="235" t="s">
        <v>28</v>
      </c>
      <c r="N86" s="236"/>
      <c r="O86" s="129"/>
      <c r="P86" s="246">
        <v>20</v>
      </c>
      <c r="Q86" s="247"/>
      <c r="R86" s="129"/>
      <c r="S86" s="243"/>
      <c r="T86" s="244"/>
      <c r="U86" s="244"/>
      <c r="V86" s="244"/>
      <c r="W86" s="245"/>
      <c r="X86" s="7"/>
      <c r="AX86" s="105">
        <v>45428</v>
      </c>
      <c r="AZ86" s="105">
        <f t="shared" si="9"/>
        <v>45434</v>
      </c>
      <c r="BA86" s="1" t="str">
        <f t="shared" si="10"/>
        <v>Despesas</v>
      </c>
      <c r="BB86" s="106">
        <f t="shared" si="11"/>
        <v>20</v>
      </c>
      <c r="BC86" s="1">
        <f t="shared" si="12"/>
        <v>0</v>
      </c>
      <c r="BD86" s="1">
        <f t="shared" si="13"/>
        <v>0</v>
      </c>
      <c r="BE86" s="1">
        <f t="shared" si="14"/>
        <v>0</v>
      </c>
    </row>
    <row r="87" spans="2:57" ht="14.4" thickBot="1" x14ac:dyDescent="0.3">
      <c r="B87" s="4"/>
      <c r="C87" s="128">
        <v>45435</v>
      </c>
      <c r="D87" s="132"/>
      <c r="E87" s="235"/>
      <c r="F87" s="250"/>
      <c r="G87" s="250"/>
      <c r="H87" s="236"/>
      <c r="I87" s="130"/>
      <c r="J87" s="235" t="s">
        <v>15</v>
      </c>
      <c r="K87" s="236"/>
      <c r="L87" s="130"/>
      <c r="M87" s="235" t="s">
        <v>14</v>
      </c>
      <c r="N87" s="236"/>
      <c r="O87" s="129"/>
      <c r="P87" s="246">
        <v>600</v>
      </c>
      <c r="Q87" s="247"/>
      <c r="R87" s="129"/>
      <c r="S87" s="243"/>
      <c r="T87" s="244"/>
      <c r="U87" s="244"/>
      <c r="V87" s="244"/>
      <c r="W87" s="245"/>
      <c r="X87" s="7"/>
      <c r="AX87" s="105">
        <v>45429</v>
      </c>
      <c r="AZ87" s="105">
        <f t="shared" si="9"/>
        <v>45435</v>
      </c>
      <c r="BA87" s="1" t="str">
        <f t="shared" si="10"/>
        <v>Receitas</v>
      </c>
      <c r="BB87" s="106">
        <f t="shared" si="11"/>
        <v>600</v>
      </c>
      <c r="BC87" s="1">
        <f t="shared" si="12"/>
        <v>3000</v>
      </c>
      <c r="BD87" s="1">
        <f t="shared" si="13"/>
        <v>0</v>
      </c>
      <c r="BE87" s="1">
        <f t="shared" si="14"/>
        <v>0</v>
      </c>
    </row>
    <row r="88" spans="2:57" ht="14.4" thickBot="1" x14ac:dyDescent="0.3">
      <c r="B88" s="4"/>
      <c r="C88" s="128">
        <v>45436</v>
      </c>
      <c r="D88" s="132"/>
      <c r="E88" s="235"/>
      <c r="F88" s="250"/>
      <c r="G88" s="250"/>
      <c r="H88" s="236"/>
      <c r="I88" s="130"/>
      <c r="J88" s="235" t="s">
        <v>40</v>
      </c>
      <c r="K88" s="236"/>
      <c r="L88" s="130"/>
      <c r="M88" s="235" t="s">
        <v>72</v>
      </c>
      <c r="N88" s="236"/>
      <c r="O88" s="129"/>
      <c r="P88" s="246">
        <v>200</v>
      </c>
      <c r="Q88" s="247"/>
      <c r="R88" s="129"/>
      <c r="S88" s="243"/>
      <c r="T88" s="244"/>
      <c r="U88" s="244"/>
      <c r="V88" s="244"/>
      <c r="W88" s="245"/>
      <c r="X88" s="7"/>
      <c r="AX88" s="105">
        <v>45430</v>
      </c>
      <c r="AZ88" s="105">
        <f t="shared" si="9"/>
        <v>45436</v>
      </c>
      <c r="BA88" s="1" t="str">
        <f t="shared" si="10"/>
        <v>Investimentos</v>
      </c>
      <c r="BB88" s="106">
        <f t="shared" si="11"/>
        <v>200</v>
      </c>
      <c r="BC88" s="1">
        <f t="shared" si="12"/>
        <v>500</v>
      </c>
      <c r="BD88" s="1">
        <f t="shared" si="13"/>
        <v>0</v>
      </c>
      <c r="BE88" s="1">
        <f t="shared" si="14"/>
        <v>0</v>
      </c>
    </row>
    <row r="89" spans="2:57" ht="14.4" thickBot="1" x14ac:dyDescent="0.3">
      <c r="B89" s="4"/>
      <c r="C89" s="128">
        <v>45437</v>
      </c>
      <c r="D89" s="132"/>
      <c r="E89" s="235"/>
      <c r="F89" s="250"/>
      <c r="G89" s="250"/>
      <c r="H89" s="236"/>
      <c r="I89" s="130"/>
      <c r="J89" s="235" t="s">
        <v>34</v>
      </c>
      <c r="K89" s="236"/>
      <c r="L89" s="130"/>
      <c r="M89" s="235" t="s">
        <v>33</v>
      </c>
      <c r="N89" s="236"/>
      <c r="O89" s="129"/>
      <c r="P89" s="246">
        <v>300</v>
      </c>
      <c r="Q89" s="247"/>
      <c r="R89" s="129"/>
      <c r="S89" s="243"/>
      <c r="T89" s="244"/>
      <c r="U89" s="244"/>
      <c r="V89" s="244"/>
      <c r="W89" s="245"/>
      <c r="X89" s="7"/>
      <c r="AX89" s="105">
        <v>45431</v>
      </c>
      <c r="AZ89" s="105">
        <f t="shared" si="9"/>
        <v>45437</v>
      </c>
      <c r="BA89" s="1" t="str">
        <f t="shared" si="10"/>
        <v>Dívidas</v>
      </c>
      <c r="BB89" s="106">
        <f t="shared" si="11"/>
        <v>300</v>
      </c>
      <c r="BC89" s="1">
        <f t="shared" si="12"/>
        <v>90</v>
      </c>
      <c r="BD89" s="1">
        <f t="shared" si="13"/>
        <v>0</v>
      </c>
      <c r="BE89" s="1">
        <f t="shared" si="14"/>
        <v>0</v>
      </c>
    </row>
    <row r="90" spans="2:57" ht="14.4" thickBot="1" x14ac:dyDescent="0.3">
      <c r="B90" s="4"/>
      <c r="C90" s="128">
        <v>45438</v>
      </c>
      <c r="D90" s="132"/>
      <c r="E90" s="235"/>
      <c r="F90" s="250"/>
      <c r="G90" s="250"/>
      <c r="H90" s="236"/>
      <c r="I90" s="130"/>
      <c r="J90" s="235" t="s">
        <v>79</v>
      </c>
      <c r="K90" s="236"/>
      <c r="L90" s="130"/>
      <c r="M90" s="235" t="s">
        <v>30</v>
      </c>
      <c r="N90" s="236"/>
      <c r="O90" s="129"/>
      <c r="P90" s="246">
        <v>5000</v>
      </c>
      <c r="Q90" s="247"/>
      <c r="R90" s="129"/>
      <c r="S90" s="243"/>
      <c r="T90" s="244"/>
      <c r="U90" s="244"/>
      <c r="V90" s="244"/>
      <c r="W90" s="245"/>
      <c r="X90" s="7"/>
      <c r="AX90" s="105">
        <v>45432</v>
      </c>
      <c r="AZ90" s="105">
        <f t="shared" si="9"/>
        <v>45438</v>
      </c>
      <c r="BA90" s="1" t="str">
        <f t="shared" si="10"/>
        <v>Despesas</v>
      </c>
      <c r="BB90" s="106">
        <f t="shared" si="11"/>
        <v>5000</v>
      </c>
      <c r="BC90" s="1">
        <f t="shared" si="12"/>
        <v>0</v>
      </c>
      <c r="BD90" s="1">
        <f t="shared" si="13"/>
        <v>300</v>
      </c>
      <c r="BE90" s="1">
        <f t="shared" si="14"/>
        <v>0</v>
      </c>
    </row>
    <row r="91" spans="2:57" ht="14.4" thickBot="1" x14ac:dyDescent="0.3">
      <c r="B91" s="4"/>
      <c r="C91" s="128">
        <v>45439</v>
      </c>
      <c r="D91" s="132"/>
      <c r="E91" s="235"/>
      <c r="F91" s="250"/>
      <c r="G91" s="250"/>
      <c r="H91" s="236"/>
      <c r="I91" s="130"/>
      <c r="J91" s="235" t="s">
        <v>79</v>
      </c>
      <c r="K91" s="236"/>
      <c r="L91" s="130"/>
      <c r="M91" s="235" t="s">
        <v>24</v>
      </c>
      <c r="N91" s="236"/>
      <c r="O91" s="129"/>
      <c r="P91" s="246">
        <v>95</v>
      </c>
      <c r="Q91" s="247"/>
      <c r="R91" s="129"/>
      <c r="S91" s="243"/>
      <c r="T91" s="244"/>
      <c r="U91" s="244"/>
      <c r="V91" s="244"/>
      <c r="W91" s="245"/>
      <c r="X91" s="7"/>
      <c r="AX91" s="105">
        <v>45433</v>
      </c>
      <c r="AZ91" s="105">
        <f t="shared" si="9"/>
        <v>45439</v>
      </c>
      <c r="BA91" s="1" t="str">
        <f t="shared" si="10"/>
        <v>Despesas</v>
      </c>
      <c r="BB91" s="106">
        <f t="shared" si="11"/>
        <v>95</v>
      </c>
      <c r="BC91" s="1">
        <f t="shared" si="12"/>
        <v>0</v>
      </c>
      <c r="BD91" s="1">
        <f t="shared" si="13"/>
        <v>0</v>
      </c>
      <c r="BE91" s="1">
        <f t="shared" si="14"/>
        <v>0</v>
      </c>
    </row>
    <row r="92" spans="2:57" ht="14.4" thickBot="1" x14ac:dyDescent="0.3">
      <c r="B92" s="4"/>
      <c r="C92" s="128">
        <v>45440</v>
      </c>
      <c r="D92" s="132"/>
      <c r="E92" s="235"/>
      <c r="F92" s="250"/>
      <c r="G92" s="250"/>
      <c r="H92" s="236"/>
      <c r="I92" s="130"/>
      <c r="J92" s="235" t="s">
        <v>34</v>
      </c>
      <c r="K92" s="236"/>
      <c r="L92" s="130"/>
      <c r="M92" s="235" t="s">
        <v>33</v>
      </c>
      <c r="N92" s="236"/>
      <c r="O92" s="129"/>
      <c r="P92" s="246">
        <v>600</v>
      </c>
      <c r="Q92" s="247"/>
      <c r="R92" s="129"/>
      <c r="S92" s="243"/>
      <c r="T92" s="244"/>
      <c r="U92" s="244"/>
      <c r="V92" s="244"/>
      <c r="W92" s="245"/>
      <c r="X92" s="7"/>
      <c r="AX92" s="105">
        <v>45434</v>
      </c>
      <c r="AZ92" s="105">
        <f t="shared" si="9"/>
        <v>45440</v>
      </c>
      <c r="BA92" s="1" t="str">
        <f t="shared" si="10"/>
        <v>Dívidas</v>
      </c>
      <c r="BB92" s="106">
        <f t="shared" si="11"/>
        <v>600</v>
      </c>
      <c r="BC92" s="1">
        <f t="shared" si="12"/>
        <v>20</v>
      </c>
      <c r="BD92" s="1">
        <f t="shared" si="13"/>
        <v>0</v>
      </c>
      <c r="BE92" s="1">
        <f t="shared" si="14"/>
        <v>0</v>
      </c>
    </row>
    <row r="93" spans="2:57" ht="14.4" thickBot="1" x14ac:dyDescent="0.3">
      <c r="B93" s="4"/>
      <c r="C93" s="128">
        <v>45441</v>
      </c>
      <c r="D93" s="132"/>
      <c r="E93" s="235"/>
      <c r="F93" s="250"/>
      <c r="G93" s="250"/>
      <c r="H93" s="236"/>
      <c r="I93" s="130"/>
      <c r="J93" s="235" t="s">
        <v>40</v>
      </c>
      <c r="K93" s="236"/>
      <c r="L93" s="130"/>
      <c r="M93" s="235" t="s">
        <v>72</v>
      </c>
      <c r="N93" s="236"/>
      <c r="O93" s="129"/>
      <c r="P93" s="246">
        <v>240</v>
      </c>
      <c r="Q93" s="247"/>
      <c r="R93" s="129"/>
      <c r="S93" s="243"/>
      <c r="T93" s="244"/>
      <c r="U93" s="244"/>
      <c r="V93" s="244"/>
      <c r="W93" s="245"/>
      <c r="X93" s="7"/>
      <c r="AX93" s="105">
        <v>45435</v>
      </c>
      <c r="AZ93" s="105">
        <f t="shared" si="9"/>
        <v>45441</v>
      </c>
      <c r="BA93" s="1" t="str">
        <f t="shared" si="10"/>
        <v>Investimentos</v>
      </c>
      <c r="BB93" s="106">
        <f t="shared" si="11"/>
        <v>240</v>
      </c>
      <c r="BC93" s="1">
        <f t="shared" si="12"/>
        <v>0</v>
      </c>
      <c r="BD93" s="1">
        <f t="shared" si="13"/>
        <v>0</v>
      </c>
      <c r="BE93" s="1">
        <f t="shared" si="14"/>
        <v>0</v>
      </c>
    </row>
    <row r="94" spans="2:57" ht="14.4" thickBot="1" x14ac:dyDescent="0.3">
      <c r="B94" s="4"/>
      <c r="C94" s="128">
        <v>45442</v>
      </c>
      <c r="D94" s="132"/>
      <c r="E94" s="235"/>
      <c r="F94" s="250"/>
      <c r="G94" s="250"/>
      <c r="H94" s="236"/>
      <c r="I94" s="130"/>
      <c r="J94" s="235" t="s">
        <v>79</v>
      </c>
      <c r="K94" s="236"/>
      <c r="L94" s="130"/>
      <c r="M94" s="235" t="s">
        <v>21</v>
      </c>
      <c r="N94" s="236"/>
      <c r="O94" s="129"/>
      <c r="P94" s="246">
        <v>685</v>
      </c>
      <c r="Q94" s="247"/>
      <c r="R94" s="129"/>
      <c r="S94" s="243"/>
      <c r="T94" s="244"/>
      <c r="U94" s="244"/>
      <c r="V94" s="244"/>
      <c r="W94" s="245"/>
      <c r="X94" s="7"/>
      <c r="AX94" s="105">
        <v>45436</v>
      </c>
      <c r="AZ94" s="105">
        <f t="shared" si="9"/>
        <v>45442</v>
      </c>
      <c r="BA94" s="1" t="str">
        <f t="shared" si="10"/>
        <v>Despesas</v>
      </c>
      <c r="BB94" s="106">
        <f t="shared" si="11"/>
        <v>685</v>
      </c>
      <c r="BC94" s="1">
        <f t="shared" si="12"/>
        <v>0</v>
      </c>
      <c r="BD94" s="1">
        <f t="shared" si="13"/>
        <v>0</v>
      </c>
      <c r="BE94" s="1">
        <f t="shared" si="14"/>
        <v>200</v>
      </c>
    </row>
    <row r="95" spans="2:57" ht="14.4" thickBot="1" x14ac:dyDescent="0.3">
      <c r="B95" s="4"/>
      <c r="C95" s="128">
        <v>45443</v>
      </c>
      <c r="D95" s="132"/>
      <c r="E95" s="235"/>
      <c r="F95" s="250"/>
      <c r="G95" s="250"/>
      <c r="H95" s="236"/>
      <c r="I95" s="130"/>
      <c r="J95" s="235" t="s">
        <v>79</v>
      </c>
      <c r="K95" s="236"/>
      <c r="L95" s="130"/>
      <c r="M95" s="235" t="s">
        <v>12</v>
      </c>
      <c r="N95" s="236"/>
      <c r="O95" s="129"/>
      <c r="P95" s="246">
        <v>48</v>
      </c>
      <c r="Q95" s="247"/>
      <c r="R95" s="129"/>
      <c r="S95" s="243"/>
      <c r="T95" s="244"/>
      <c r="U95" s="244"/>
      <c r="V95" s="244"/>
      <c r="W95" s="245"/>
      <c r="X95" s="7"/>
      <c r="AX95" s="105">
        <v>45437</v>
      </c>
      <c r="AZ95" s="105">
        <f t="shared" si="9"/>
        <v>45443</v>
      </c>
      <c r="BA95" s="1" t="str">
        <f t="shared" si="10"/>
        <v>Despesas</v>
      </c>
      <c r="BB95" s="106">
        <f t="shared" si="11"/>
        <v>48</v>
      </c>
      <c r="BC95" s="1">
        <f t="shared" si="12"/>
        <v>0</v>
      </c>
      <c r="BD95" s="1">
        <f t="shared" si="13"/>
        <v>300</v>
      </c>
      <c r="BE95" s="1">
        <f t="shared" si="14"/>
        <v>0</v>
      </c>
    </row>
    <row r="96" spans="2:57" ht="14.4" thickBot="1" x14ac:dyDescent="0.3">
      <c r="B96" s="4"/>
      <c r="C96" s="128">
        <v>45444</v>
      </c>
      <c r="D96" s="132"/>
      <c r="E96" s="235"/>
      <c r="F96" s="250"/>
      <c r="G96" s="250"/>
      <c r="H96" s="236"/>
      <c r="I96" s="130"/>
      <c r="J96" s="235" t="s">
        <v>15</v>
      </c>
      <c r="K96" s="236"/>
      <c r="L96" s="130"/>
      <c r="M96" s="235" t="s">
        <v>17</v>
      </c>
      <c r="N96" s="236"/>
      <c r="O96" s="129"/>
      <c r="P96" s="246">
        <v>2000</v>
      </c>
      <c r="Q96" s="247"/>
      <c r="R96" s="129"/>
      <c r="S96" s="243"/>
      <c r="T96" s="244"/>
      <c r="U96" s="244"/>
      <c r="V96" s="244"/>
      <c r="W96" s="245"/>
      <c r="X96" s="7"/>
      <c r="AX96" s="105">
        <v>45438</v>
      </c>
      <c r="AZ96" s="105">
        <f t="shared" si="9"/>
        <v>45444</v>
      </c>
      <c r="BA96" s="1" t="str">
        <f t="shared" si="10"/>
        <v>Receitas</v>
      </c>
      <c r="BB96" s="106">
        <f t="shared" si="11"/>
        <v>2000</v>
      </c>
      <c r="BC96" s="1">
        <f t="shared" si="12"/>
        <v>5000</v>
      </c>
      <c r="BD96" s="1">
        <f t="shared" si="13"/>
        <v>0</v>
      </c>
      <c r="BE96" s="1">
        <f t="shared" si="14"/>
        <v>0</v>
      </c>
    </row>
    <row r="97" spans="2:57" ht="14.4" thickBot="1" x14ac:dyDescent="0.3">
      <c r="B97" s="4"/>
      <c r="C97" s="131"/>
      <c r="D97" s="132"/>
      <c r="E97" s="235"/>
      <c r="F97" s="250"/>
      <c r="G97" s="250"/>
      <c r="H97" s="236"/>
      <c r="I97" s="130"/>
      <c r="J97" s="235"/>
      <c r="K97" s="236"/>
      <c r="L97" s="130"/>
      <c r="M97" s="235"/>
      <c r="N97" s="236"/>
      <c r="O97" s="129"/>
      <c r="P97" s="246">
        <v>0</v>
      </c>
      <c r="Q97" s="247"/>
      <c r="R97" s="129"/>
      <c r="S97" s="243"/>
      <c r="T97" s="244"/>
      <c r="U97" s="244"/>
      <c r="V97" s="244"/>
      <c r="W97" s="245"/>
      <c r="X97" s="7"/>
      <c r="AX97" s="105">
        <v>45439</v>
      </c>
      <c r="AZ97" s="105">
        <f t="shared" si="9"/>
        <v>0</v>
      </c>
      <c r="BA97" s="1">
        <f t="shared" si="10"/>
        <v>0</v>
      </c>
      <c r="BB97" s="106">
        <f t="shared" si="11"/>
        <v>0</v>
      </c>
      <c r="BC97" s="1">
        <f t="shared" si="12"/>
        <v>95</v>
      </c>
      <c r="BD97" s="1">
        <f t="shared" si="13"/>
        <v>0</v>
      </c>
      <c r="BE97" s="1">
        <f t="shared" si="14"/>
        <v>0</v>
      </c>
    </row>
    <row r="98" spans="2:57" ht="14.4" thickBot="1" x14ac:dyDescent="0.3">
      <c r="B98" s="4"/>
      <c r="C98" s="131"/>
      <c r="D98" s="132"/>
      <c r="E98" s="235"/>
      <c r="F98" s="250"/>
      <c r="G98" s="250"/>
      <c r="H98" s="236"/>
      <c r="I98" s="130"/>
      <c r="J98" s="235"/>
      <c r="K98" s="236"/>
      <c r="L98" s="130"/>
      <c r="M98" s="235"/>
      <c r="N98" s="236"/>
      <c r="O98" s="129"/>
      <c r="P98" s="246">
        <v>0</v>
      </c>
      <c r="Q98" s="247"/>
      <c r="R98" s="129"/>
      <c r="S98" s="243"/>
      <c r="T98" s="244"/>
      <c r="U98" s="244"/>
      <c r="V98" s="244"/>
      <c r="W98" s="245"/>
      <c r="X98" s="7"/>
      <c r="AX98" s="105">
        <v>45440</v>
      </c>
      <c r="AZ98" s="105">
        <f t="shared" si="9"/>
        <v>0</v>
      </c>
      <c r="BA98" s="1">
        <f t="shared" si="10"/>
        <v>0</v>
      </c>
      <c r="BB98" s="106">
        <f t="shared" si="11"/>
        <v>0</v>
      </c>
      <c r="BC98" s="1">
        <f t="shared" si="12"/>
        <v>0</v>
      </c>
      <c r="BD98" s="1">
        <f t="shared" si="13"/>
        <v>600</v>
      </c>
      <c r="BE98" s="1">
        <f t="shared" si="14"/>
        <v>0</v>
      </c>
    </row>
    <row r="99" spans="2:57" ht="14.4" thickBot="1" x14ac:dyDescent="0.3">
      <c r="B99" s="4"/>
      <c r="C99" s="131"/>
      <c r="D99" s="132"/>
      <c r="E99" s="235"/>
      <c r="F99" s="250"/>
      <c r="G99" s="250"/>
      <c r="H99" s="236"/>
      <c r="I99" s="130"/>
      <c r="J99" s="235"/>
      <c r="K99" s="236"/>
      <c r="L99" s="130"/>
      <c r="M99" s="235"/>
      <c r="N99" s="236"/>
      <c r="O99" s="129"/>
      <c r="P99" s="246">
        <v>0</v>
      </c>
      <c r="Q99" s="247"/>
      <c r="R99" s="129"/>
      <c r="S99" s="243"/>
      <c r="T99" s="244"/>
      <c r="U99" s="244"/>
      <c r="V99" s="244"/>
      <c r="W99" s="245"/>
      <c r="X99" s="7"/>
      <c r="AX99" s="105">
        <v>45441</v>
      </c>
      <c r="AZ99" s="105">
        <f t="shared" si="9"/>
        <v>0</v>
      </c>
      <c r="BA99" s="1">
        <f t="shared" si="10"/>
        <v>0</v>
      </c>
      <c r="BB99" s="106">
        <f t="shared" si="11"/>
        <v>0</v>
      </c>
      <c r="BC99" s="1">
        <f t="shared" si="12"/>
        <v>0</v>
      </c>
      <c r="BD99" s="1">
        <f t="shared" si="13"/>
        <v>0</v>
      </c>
      <c r="BE99" s="1">
        <f t="shared" si="14"/>
        <v>240</v>
      </c>
    </row>
    <row r="100" spans="2:57" ht="14.4" thickBot="1" x14ac:dyDescent="0.3">
      <c r="B100" s="4"/>
      <c r="C100" s="131"/>
      <c r="D100" s="132"/>
      <c r="E100" s="235"/>
      <c r="F100" s="250"/>
      <c r="G100" s="250"/>
      <c r="H100" s="236"/>
      <c r="I100" s="130"/>
      <c r="J100" s="235"/>
      <c r="K100" s="236"/>
      <c r="L100" s="130"/>
      <c r="M100" s="235"/>
      <c r="N100" s="236"/>
      <c r="O100" s="129"/>
      <c r="P100" s="246">
        <v>0</v>
      </c>
      <c r="Q100" s="247"/>
      <c r="R100" s="129"/>
      <c r="S100" s="243"/>
      <c r="T100" s="244"/>
      <c r="U100" s="244"/>
      <c r="V100" s="244"/>
      <c r="W100" s="245"/>
      <c r="X100" s="7"/>
      <c r="AX100" s="105">
        <v>45442</v>
      </c>
      <c r="AZ100" s="105">
        <f t="shared" si="9"/>
        <v>0</v>
      </c>
      <c r="BA100" s="1">
        <f t="shared" si="10"/>
        <v>0</v>
      </c>
      <c r="BB100" s="106">
        <f t="shared" si="11"/>
        <v>0</v>
      </c>
      <c r="BC100" s="1">
        <f t="shared" si="12"/>
        <v>685</v>
      </c>
      <c r="BD100" s="1">
        <f t="shared" si="13"/>
        <v>0</v>
      </c>
      <c r="BE100" s="1">
        <f t="shared" si="14"/>
        <v>0</v>
      </c>
    </row>
    <row r="101" spans="2:57" ht="14.4" thickBot="1" x14ac:dyDescent="0.3">
      <c r="B101" s="4"/>
      <c r="C101" s="131"/>
      <c r="D101" s="132"/>
      <c r="E101" s="235"/>
      <c r="F101" s="250"/>
      <c r="G101" s="250"/>
      <c r="H101" s="236"/>
      <c r="I101" s="130"/>
      <c r="J101" s="235"/>
      <c r="K101" s="236"/>
      <c r="L101" s="130"/>
      <c r="M101" s="235"/>
      <c r="N101" s="236"/>
      <c r="O101" s="129"/>
      <c r="P101" s="246">
        <v>0</v>
      </c>
      <c r="Q101" s="247"/>
      <c r="R101" s="129"/>
      <c r="S101" s="243"/>
      <c r="T101" s="244"/>
      <c r="U101" s="244"/>
      <c r="V101" s="244"/>
      <c r="W101" s="245"/>
      <c r="X101" s="7"/>
      <c r="AX101" s="105">
        <v>45443</v>
      </c>
      <c r="AZ101" s="105">
        <f t="shared" si="9"/>
        <v>0</v>
      </c>
      <c r="BA101" s="1">
        <f t="shared" si="10"/>
        <v>0</v>
      </c>
      <c r="BB101" s="106">
        <f t="shared" si="11"/>
        <v>0</v>
      </c>
      <c r="BC101" s="1">
        <f t="shared" si="12"/>
        <v>48</v>
      </c>
      <c r="BD101" s="1">
        <f t="shared" si="13"/>
        <v>0</v>
      </c>
      <c r="BE101" s="1">
        <f t="shared" si="14"/>
        <v>0</v>
      </c>
    </row>
    <row r="102" spans="2:57" ht="14.4" thickBot="1" x14ac:dyDescent="0.3">
      <c r="B102" s="4"/>
      <c r="C102" s="131"/>
      <c r="D102" s="132"/>
      <c r="E102" s="235"/>
      <c r="F102" s="250"/>
      <c r="G102" s="250"/>
      <c r="H102" s="236"/>
      <c r="I102" s="130"/>
      <c r="J102" s="235"/>
      <c r="K102" s="236"/>
      <c r="L102" s="130"/>
      <c r="M102" s="235"/>
      <c r="N102" s="236"/>
      <c r="O102" s="129"/>
      <c r="P102" s="246">
        <v>0</v>
      </c>
      <c r="Q102" s="247"/>
      <c r="R102" s="129"/>
      <c r="S102" s="243"/>
      <c r="T102" s="244"/>
      <c r="U102" s="244"/>
      <c r="V102" s="244"/>
      <c r="W102" s="245"/>
      <c r="X102" s="7"/>
      <c r="AX102" s="105"/>
      <c r="AZ102" s="105">
        <f t="shared" si="9"/>
        <v>0</v>
      </c>
      <c r="BA102" s="1">
        <f t="shared" si="10"/>
        <v>0</v>
      </c>
      <c r="BB102" s="106">
        <f t="shared" si="11"/>
        <v>0</v>
      </c>
      <c r="BC102" s="1">
        <f t="shared" si="12"/>
        <v>0</v>
      </c>
      <c r="BD102" s="1">
        <f t="shared" si="13"/>
        <v>0</v>
      </c>
      <c r="BE102" s="1">
        <f t="shared" si="14"/>
        <v>0</v>
      </c>
    </row>
    <row r="103" spans="2:57" ht="14.4" thickBot="1" x14ac:dyDescent="0.3">
      <c r="B103" s="4"/>
      <c r="C103" s="131"/>
      <c r="D103" s="132"/>
      <c r="E103" s="235"/>
      <c r="F103" s="250"/>
      <c r="G103" s="250"/>
      <c r="H103" s="236"/>
      <c r="I103" s="130"/>
      <c r="J103" s="235"/>
      <c r="K103" s="236"/>
      <c r="L103" s="130"/>
      <c r="M103" s="235"/>
      <c r="N103" s="236"/>
      <c r="O103" s="129"/>
      <c r="P103" s="246">
        <v>0</v>
      </c>
      <c r="Q103" s="247"/>
      <c r="R103" s="129"/>
      <c r="S103" s="243"/>
      <c r="T103" s="244"/>
      <c r="U103" s="244"/>
      <c r="V103" s="244"/>
      <c r="W103" s="245"/>
      <c r="X103" s="7"/>
      <c r="AZ103" s="105">
        <f t="shared" si="9"/>
        <v>0</v>
      </c>
      <c r="BA103" s="1">
        <f t="shared" si="10"/>
        <v>0</v>
      </c>
      <c r="BB103" s="106">
        <f t="shared" si="11"/>
        <v>0</v>
      </c>
      <c r="BC103" s="1">
        <f t="shared" si="12"/>
        <v>0</v>
      </c>
      <c r="BD103" s="1">
        <f t="shared" si="13"/>
        <v>0</v>
      </c>
      <c r="BE103" s="1">
        <f t="shared" si="14"/>
        <v>0</v>
      </c>
    </row>
    <row r="104" spans="2:57" ht="14.4" thickBot="1" x14ac:dyDescent="0.3">
      <c r="B104" s="4"/>
      <c r="C104" s="131"/>
      <c r="D104" s="132"/>
      <c r="E104" s="235"/>
      <c r="F104" s="250"/>
      <c r="G104" s="250"/>
      <c r="H104" s="236"/>
      <c r="I104" s="130"/>
      <c r="J104" s="235"/>
      <c r="K104" s="236"/>
      <c r="L104" s="130"/>
      <c r="M104" s="235"/>
      <c r="N104" s="236"/>
      <c r="O104" s="129"/>
      <c r="P104" s="246">
        <v>0</v>
      </c>
      <c r="Q104" s="247"/>
      <c r="R104" s="129"/>
      <c r="S104" s="243"/>
      <c r="T104" s="244"/>
      <c r="U104" s="244"/>
      <c r="V104" s="244"/>
      <c r="W104" s="245"/>
      <c r="X104" s="7"/>
      <c r="AX104" s="101"/>
      <c r="AY104" s="101"/>
      <c r="AZ104" s="102">
        <f t="shared" si="9"/>
        <v>0</v>
      </c>
      <c r="BA104" s="101">
        <f t="shared" si="10"/>
        <v>0</v>
      </c>
      <c r="BB104" s="103">
        <f t="shared" si="11"/>
        <v>0</v>
      </c>
      <c r="BC104" s="1">
        <f t="shared" si="12"/>
        <v>0</v>
      </c>
      <c r="BD104" s="1">
        <f t="shared" si="13"/>
        <v>0</v>
      </c>
      <c r="BE104" s="1">
        <f t="shared" si="14"/>
        <v>0</v>
      </c>
    </row>
    <row r="105" spans="2:57" ht="14.4" thickBot="1" x14ac:dyDescent="0.3">
      <c r="B105" s="4"/>
      <c r="C105" s="131"/>
      <c r="D105" s="132"/>
      <c r="E105" s="235"/>
      <c r="F105" s="250"/>
      <c r="G105" s="250"/>
      <c r="H105" s="236"/>
      <c r="I105" s="130"/>
      <c r="J105" s="235"/>
      <c r="K105" s="236"/>
      <c r="L105" s="130"/>
      <c r="M105" s="235"/>
      <c r="N105" s="236"/>
      <c r="O105" s="129"/>
      <c r="P105" s="246">
        <v>0</v>
      </c>
      <c r="Q105" s="247"/>
      <c r="R105" s="129"/>
      <c r="S105" s="243"/>
      <c r="T105" s="244"/>
      <c r="U105" s="244"/>
      <c r="V105" s="244"/>
      <c r="W105" s="245"/>
      <c r="X105" s="7"/>
      <c r="AX105" s="101"/>
      <c r="AY105" s="101"/>
      <c r="AZ105" s="102">
        <f t="shared" si="9"/>
        <v>0</v>
      </c>
      <c r="BA105" s="101">
        <f t="shared" si="10"/>
        <v>0</v>
      </c>
      <c r="BB105" s="103">
        <f t="shared" si="11"/>
        <v>0</v>
      </c>
      <c r="BC105" s="1">
        <f t="shared" si="12"/>
        <v>0</v>
      </c>
      <c r="BD105" s="1">
        <f t="shared" si="13"/>
        <v>0</v>
      </c>
      <c r="BE105" s="1">
        <f t="shared" si="14"/>
        <v>0</v>
      </c>
    </row>
    <row r="106" spans="2:57" ht="14.4" thickBot="1" x14ac:dyDescent="0.3">
      <c r="B106" s="4"/>
      <c r="C106" s="131"/>
      <c r="D106" s="132"/>
      <c r="E106" s="235"/>
      <c r="F106" s="250"/>
      <c r="G106" s="250"/>
      <c r="H106" s="236"/>
      <c r="I106" s="130"/>
      <c r="J106" s="235"/>
      <c r="K106" s="236"/>
      <c r="L106" s="130"/>
      <c r="M106" s="235"/>
      <c r="N106" s="236"/>
      <c r="O106" s="129"/>
      <c r="P106" s="246">
        <v>0</v>
      </c>
      <c r="Q106" s="247"/>
      <c r="R106" s="129"/>
      <c r="S106" s="243"/>
      <c r="T106" s="244"/>
      <c r="U106" s="244"/>
      <c r="V106" s="244"/>
      <c r="W106" s="245"/>
      <c r="X106" s="7"/>
      <c r="AX106" s="101"/>
      <c r="AY106" s="101"/>
      <c r="AZ106" s="102">
        <f t="shared" si="9"/>
        <v>0</v>
      </c>
      <c r="BA106" s="101">
        <f t="shared" si="10"/>
        <v>0</v>
      </c>
      <c r="BB106" s="103">
        <f t="shared" si="11"/>
        <v>0</v>
      </c>
      <c r="BC106" s="1">
        <f t="shared" si="12"/>
        <v>0</v>
      </c>
      <c r="BD106" s="1">
        <f t="shared" si="13"/>
        <v>0</v>
      </c>
      <c r="BE106" s="1">
        <f t="shared" si="14"/>
        <v>0</v>
      </c>
    </row>
    <row r="107" spans="2:57" ht="14.4" thickBot="1" x14ac:dyDescent="0.3">
      <c r="B107" s="4"/>
      <c r="C107" s="131"/>
      <c r="D107" s="132"/>
      <c r="E107" s="235"/>
      <c r="F107" s="250"/>
      <c r="G107" s="250"/>
      <c r="H107" s="236"/>
      <c r="I107" s="130"/>
      <c r="J107" s="235"/>
      <c r="K107" s="236"/>
      <c r="L107" s="130"/>
      <c r="M107" s="235"/>
      <c r="N107" s="236"/>
      <c r="O107" s="129"/>
      <c r="P107" s="246">
        <v>0</v>
      </c>
      <c r="Q107" s="247"/>
      <c r="R107" s="129"/>
      <c r="S107" s="243"/>
      <c r="T107" s="244"/>
      <c r="U107" s="244"/>
      <c r="V107" s="244"/>
      <c r="W107" s="245"/>
      <c r="X107" s="7"/>
      <c r="AX107" s="101"/>
      <c r="AY107" s="101"/>
      <c r="AZ107" s="102">
        <f t="shared" si="9"/>
        <v>0</v>
      </c>
      <c r="BA107" s="101">
        <f t="shared" si="10"/>
        <v>0</v>
      </c>
      <c r="BB107" s="103">
        <f t="shared" si="11"/>
        <v>0</v>
      </c>
      <c r="BC107" s="1">
        <f t="shared" si="12"/>
        <v>0</v>
      </c>
      <c r="BD107" s="1">
        <f t="shared" si="13"/>
        <v>0</v>
      </c>
      <c r="BE107" s="1">
        <f t="shared" si="14"/>
        <v>0</v>
      </c>
    </row>
    <row r="108" spans="2:57" ht="14.4" thickBot="1" x14ac:dyDescent="0.3">
      <c r="B108" s="4"/>
      <c r="C108" s="131"/>
      <c r="D108" s="132"/>
      <c r="E108" s="235"/>
      <c r="F108" s="250"/>
      <c r="G108" s="250"/>
      <c r="H108" s="236"/>
      <c r="I108" s="130"/>
      <c r="J108" s="235"/>
      <c r="K108" s="236"/>
      <c r="L108" s="130"/>
      <c r="M108" s="235"/>
      <c r="N108" s="236"/>
      <c r="O108" s="129"/>
      <c r="P108" s="246">
        <v>0</v>
      </c>
      <c r="Q108" s="247"/>
      <c r="R108" s="129"/>
      <c r="S108" s="243"/>
      <c r="T108" s="244"/>
      <c r="U108" s="244"/>
      <c r="V108" s="244"/>
      <c r="W108" s="245"/>
      <c r="X108" s="7"/>
      <c r="AX108" s="101"/>
      <c r="AY108" s="101"/>
      <c r="AZ108" s="102">
        <f t="shared" si="9"/>
        <v>0</v>
      </c>
      <c r="BA108" s="101">
        <f t="shared" si="10"/>
        <v>0</v>
      </c>
      <c r="BB108" s="103">
        <f t="shared" si="11"/>
        <v>0</v>
      </c>
      <c r="BC108" s="1">
        <f t="shared" si="12"/>
        <v>0</v>
      </c>
      <c r="BD108" s="1">
        <f t="shared" si="13"/>
        <v>0</v>
      </c>
      <c r="BE108" s="1">
        <f t="shared" si="14"/>
        <v>0</v>
      </c>
    </row>
    <row r="109" spans="2:57" ht="14.4" thickBot="1" x14ac:dyDescent="0.3">
      <c r="B109" s="4"/>
      <c r="C109" s="131"/>
      <c r="D109" s="132"/>
      <c r="E109" s="235"/>
      <c r="F109" s="250"/>
      <c r="G109" s="250"/>
      <c r="H109" s="236"/>
      <c r="I109" s="130"/>
      <c r="J109" s="235"/>
      <c r="K109" s="236"/>
      <c r="L109" s="130"/>
      <c r="M109" s="235"/>
      <c r="N109" s="236"/>
      <c r="O109" s="129"/>
      <c r="P109" s="246">
        <v>0</v>
      </c>
      <c r="Q109" s="247"/>
      <c r="R109" s="129"/>
      <c r="S109" s="243"/>
      <c r="T109" s="244"/>
      <c r="U109" s="244"/>
      <c r="V109" s="244"/>
      <c r="W109" s="245"/>
      <c r="X109" s="7"/>
      <c r="AX109" s="101"/>
      <c r="AY109" s="101"/>
      <c r="AZ109" s="102">
        <f t="shared" si="9"/>
        <v>0</v>
      </c>
      <c r="BA109" s="101">
        <f t="shared" si="10"/>
        <v>0</v>
      </c>
      <c r="BB109" s="103">
        <f t="shared" si="11"/>
        <v>0</v>
      </c>
      <c r="BC109" s="1">
        <f t="shared" si="12"/>
        <v>0</v>
      </c>
      <c r="BD109" s="1">
        <f t="shared" si="13"/>
        <v>0</v>
      </c>
      <c r="BE109" s="1">
        <f t="shared" si="14"/>
        <v>0</v>
      </c>
    </row>
    <row r="110" spans="2:57" ht="14.4" thickBot="1" x14ac:dyDescent="0.3">
      <c r="B110" s="4"/>
      <c r="C110" s="131"/>
      <c r="D110" s="132"/>
      <c r="E110" s="235"/>
      <c r="F110" s="250"/>
      <c r="G110" s="250"/>
      <c r="H110" s="236"/>
      <c r="I110" s="130"/>
      <c r="J110" s="235"/>
      <c r="K110" s="236"/>
      <c r="L110" s="130"/>
      <c r="M110" s="235"/>
      <c r="N110" s="236"/>
      <c r="O110" s="129"/>
      <c r="P110" s="246">
        <v>0</v>
      </c>
      <c r="Q110" s="247"/>
      <c r="R110" s="129"/>
      <c r="S110" s="243"/>
      <c r="T110" s="244"/>
      <c r="U110" s="244"/>
      <c r="V110" s="244"/>
      <c r="W110" s="245"/>
      <c r="X110" s="7"/>
      <c r="AX110" s="101"/>
      <c r="AY110" s="101"/>
      <c r="AZ110" s="102">
        <f t="shared" si="9"/>
        <v>0</v>
      </c>
      <c r="BA110" s="101">
        <f t="shared" si="10"/>
        <v>0</v>
      </c>
      <c r="BB110" s="103">
        <f t="shared" si="11"/>
        <v>0</v>
      </c>
      <c r="BC110" s="1">
        <f t="shared" si="12"/>
        <v>0</v>
      </c>
      <c r="BD110" s="1">
        <f t="shared" si="13"/>
        <v>0</v>
      </c>
      <c r="BE110" s="1">
        <f t="shared" si="14"/>
        <v>0</v>
      </c>
    </row>
    <row r="111" spans="2:57" ht="14.4" thickBot="1" x14ac:dyDescent="0.3">
      <c r="B111" s="4"/>
      <c r="C111" s="131"/>
      <c r="D111" s="132"/>
      <c r="E111" s="235"/>
      <c r="F111" s="250"/>
      <c r="G111" s="250"/>
      <c r="H111" s="236"/>
      <c r="I111" s="130"/>
      <c r="J111" s="235"/>
      <c r="K111" s="236"/>
      <c r="L111" s="130"/>
      <c r="M111" s="235"/>
      <c r="N111" s="236"/>
      <c r="O111" s="129"/>
      <c r="P111" s="246">
        <v>0</v>
      </c>
      <c r="Q111" s="247"/>
      <c r="R111" s="129"/>
      <c r="S111" s="243"/>
      <c r="T111" s="244"/>
      <c r="U111" s="244"/>
      <c r="V111" s="244"/>
      <c r="W111" s="245"/>
      <c r="X111" s="7"/>
      <c r="AX111" s="101"/>
      <c r="AY111" s="101"/>
      <c r="AZ111" s="102">
        <f t="shared" si="9"/>
        <v>0</v>
      </c>
      <c r="BA111" s="101">
        <f t="shared" si="10"/>
        <v>0</v>
      </c>
      <c r="BB111" s="103">
        <f t="shared" si="11"/>
        <v>0</v>
      </c>
      <c r="BC111" s="1">
        <f t="shared" si="12"/>
        <v>0</v>
      </c>
      <c r="BD111" s="1">
        <f t="shared" si="13"/>
        <v>0</v>
      </c>
      <c r="BE111" s="1">
        <f t="shared" si="14"/>
        <v>0</v>
      </c>
    </row>
    <row r="112" spans="2:57" ht="14.4" thickBot="1" x14ac:dyDescent="0.3">
      <c r="B112" s="4"/>
      <c r="C112" s="131"/>
      <c r="D112" s="132"/>
      <c r="E112" s="235"/>
      <c r="F112" s="250"/>
      <c r="G112" s="250"/>
      <c r="H112" s="236"/>
      <c r="I112" s="130"/>
      <c r="J112" s="235"/>
      <c r="K112" s="236"/>
      <c r="L112" s="130"/>
      <c r="M112" s="235"/>
      <c r="N112" s="236"/>
      <c r="O112" s="129"/>
      <c r="P112" s="246">
        <v>0</v>
      </c>
      <c r="Q112" s="247"/>
      <c r="R112" s="129"/>
      <c r="S112" s="243"/>
      <c r="T112" s="244"/>
      <c r="U112" s="244"/>
      <c r="V112" s="244"/>
      <c r="W112" s="245"/>
      <c r="X112" s="7"/>
      <c r="AX112" s="101"/>
      <c r="AY112" s="101"/>
      <c r="AZ112" s="102">
        <f t="shared" si="9"/>
        <v>0</v>
      </c>
      <c r="BA112" s="101">
        <f t="shared" si="10"/>
        <v>0</v>
      </c>
      <c r="BB112" s="103">
        <f t="shared" si="11"/>
        <v>0</v>
      </c>
      <c r="BC112" s="1">
        <f t="shared" si="12"/>
        <v>0</v>
      </c>
      <c r="BD112" s="1">
        <f t="shared" si="13"/>
        <v>0</v>
      </c>
      <c r="BE112" s="1">
        <f t="shared" si="14"/>
        <v>0</v>
      </c>
    </row>
    <row r="113" spans="2:57" ht="14.4" thickBot="1" x14ac:dyDescent="0.3">
      <c r="B113" s="4"/>
      <c r="C113" s="131"/>
      <c r="D113" s="132"/>
      <c r="E113" s="235"/>
      <c r="F113" s="250"/>
      <c r="G113" s="250"/>
      <c r="H113" s="236"/>
      <c r="I113" s="130"/>
      <c r="J113" s="235"/>
      <c r="K113" s="236"/>
      <c r="L113" s="130"/>
      <c r="M113" s="235"/>
      <c r="N113" s="236"/>
      <c r="O113" s="129"/>
      <c r="P113" s="246">
        <v>0</v>
      </c>
      <c r="Q113" s="247"/>
      <c r="R113" s="129"/>
      <c r="S113" s="243"/>
      <c r="T113" s="244"/>
      <c r="U113" s="244"/>
      <c r="V113" s="244"/>
      <c r="W113" s="245"/>
      <c r="X113" s="7"/>
      <c r="AX113" s="101"/>
      <c r="AY113" s="101"/>
      <c r="AZ113" s="102">
        <f t="shared" si="9"/>
        <v>0</v>
      </c>
      <c r="BA113" s="101">
        <f t="shared" si="10"/>
        <v>0</v>
      </c>
      <c r="BB113" s="103">
        <f t="shared" si="11"/>
        <v>0</v>
      </c>
      <c r="BC113" s="1">
        <f t="shared" si="12"/>
        <v>0</v>
      </c>
      <c r="BD113" s="1">
        <f t="shared" si="13"/>
        <v>0</v>
      </c>
      <c r="BE113" s="1">
        <f t="shared" si="14"/>
        <v>0</v>
      </c>
    </row>
    <row r="114" spans="2:57" ht="14.4" thickBot="1" x14ac:dyDescent="0.3">
      <c r="B114" s="4"/>
      <c r="C114" s="131"/>
      <c r="D114" s="132"/>
      <c r="E114" s="235"/>
      <c r="F114" s="250"/>
      <c r="G114" s="250"/>
      <c r="H114" s="236"/>
      <c r="I114" s="130"/>
      <c r="J114" s="235"/>
      <c r="K114" s="236"/>
      <c r="L114" s="130"/>
      <c r="M114" s="235"/>
      <c r="N114" s="236"/>
      <c r="O114" s="129"/>
      <c r="P114" s="246">
        <v>0</v>
      </c>
      <c r="Q114" s="247"/>
      <c r="R114" s="129"/>
      <c r="S114" s="243"/>
      <c r="T114" s="244"/>
      <c r="U114" s="244"/>
      <c r="V114" s="244"/>
      <c r="W114" s="245"/>
      <c r="X114" s="7"/>
      <c r="AX114" s="101"/>
      <c r="AY114" s="101"/>
      <c r="AZ114" s="102">
        <f t="shared" si="9"/>
        <v>0</v>
      </c>
      <c r="BA114" s="101">
        <f t="shared" si="10"/>
        <v>0</v>
      </c>
      <c r="BB114" s="103">
        <f t="shared" si="11"/>
        <v>0</v>
      </c>
      <c r="BC114" s="1">
        <f t="shared" si="12"/>
        <v>0</v>
      </c>
      <c r="BD114" s="1">
        <f t="shared" si="13"/>
        <v>0</v>
      </c>
      <c r="BE114" s="1">
        <f t="shared" si="14"/>
        <v>0</v>
      </c>
    </row>
    <row r="115" spans="2:57" ht="14.4" thickBot="1" x14ac:dyDescent="0.3">
      <c r="B115" s="4"/>
      <c r="C115" s="131"/>
      <c r="D115" s="132"/>
      <c r="E115" s="235"/>
      <c r="F115" s="250"/>
      <c r="G115" s="250"/>
      <c r="H115" s="236"/>
      <c r="I115" s="130"/>
      <c r="J115" s="235"/>
      <c r="K115" s="236"/>
      <c r="L115" s="130"/>
      <c r="M115" s="235"/>
      <c r="N115" s="236"/>
      <c r="O115" s="129"/>
      <c r="P115" s="246">
        <v>0</v>
      </c>
      <c r="Q115" s="247"/>
      <c r="R115" s="129"/>
      <c r="S115" s="243"/>
      <c r="T115" s="244"/>
      <c r="U115" s="244"/>
      <c r="V115" s="244"/>
      <c r="W115" s="245"/>
      <c r="X115" s="7"/>
      <c r="AX115" s="101"/>
      <c r="AY115" s="101"/>
      <c r="AZ115" s="102">
        <f t="shared" si="9"/>
        <v>0</v>
      </c>
      <c r="BA115" s="101">
        <f t="shared" si="10"/>
        <v>0</v>
      </c>
      <c r="BB115" s="103">
        <f t="shared" si="11"/>
        <v>0</v>
      </c>
      <c r="BC115" s="1">
        <f t="shared" si="12"/>
        <v>0</v>
      </c>
      <c r="BD115" s="1">
        <f t="shared" si="13"/>
        <v>0</v>
      </c>
      <c r="BE115" s="1">
        <f t="shared" si="14"/>
        <v>0</v>
      </c>
    </row>
    <row r="116" spans="2:57" ht="14.4" thickBot="1" x14ac:dyDescent="0.3">
      <c r="B116" s="4"/>
      <c r="C116" s="131"/>
      <c r="D116" s="132"/>
      <c r="E116" s="235"/>
      <c r="F116" s="250"/>
      <c r="G116" s="250"/>
      <c r="H116" s="236"/>
      <c r="I116" s="130"/>
      <c r="J116" s="235"/>
      <c r="K116" s="236"/>
      <c r="L116" s="130"/>
      <c r="M116" s="235"/>
      <c r="N116" s="236"/>
      <c r="O116" s="129"/>
      <c r="P116" s="246">
        <v>0</v>
      </c>
      <c r="Q116" s="247"/>
      <c r="R116" s="129"/>
      <c r="S116" s="243"/>
      <c r="T116" s="244"/>
      <c r="U116" s="244"/>
      <c r="V116" s="244"/>
      <c r="W116" s="245"/>
      <c r="X116" s="7"/>
      <c r="AX116" s="101"/>
      <c r="AY116" s="101"/>
      <c r="AZ116" s="102">
        <f t="shared" si="9"/>
        <v>0</v>
      </c>
      <c r="BA116" s="101">
        <f t="shared" si="10"/>
        <v>0</v>
      </c>
      <c r="BB116" s="103">
        <f t="shared" si="11"/>
        <v>0</v>
      </c>
      <c r="BC116" s="1">
        <f t="shared" si="12"/>
        <v>0</v>
      </c>
      <c r="BD116" s="1">
        <f t="shared" si="13"/>
        <v>0</v>
      </c>
      <c r="BE116" s="1">
        <f t="shared" si="14"/>
        <v>0</v>
      </c>
    </row>
    <row r="117" spans="2:57" ht="14.4" thickBot="1" x14ac:dyDescent="0.3">
      <c r="B117" s="4"/>
      <c r="C117" s="131"/>
      <c r="D117" s="132"/>
      <c r="E117" s="235"/>
      <c r="F117" s="250"/>
      <c r="G117" s="250"/>
      <c r="H117" s="236"/>
      <c r="I117" s="130"/>
      <c r="J117" s="235"/>
      <c r="K117" s="236"/>
      <c r="L117" s="130"/>
      <c r="M117" s="235"/>
      <c r="N117" s="236"/>
      <c r="O117" s="129"/>
      <c r="P117" s="246">
        <v>0</v>
      </c>
      <c r="Q117" s="247"/>
      <c r="R117" s="129"/>
      <c r="S117" s="243"/>
      <c r="T117" s="244"/>
      <c r="U117" s="244"/>
      <c r="V117" s="244"/>
      <c r="W117" s="245"/>
      <c r="X117" s="7"/>
      <c r="AX117" s="101"/>
      <c r="AY117" s="101"/>
      <c r="AZ117" s="102">
        <f t="shared" si="9"/>
        <v>0</v>
      </c>
      <c r="BA117" s="101">
        <f t="shared" si="10"/>
        <v>0</v>
      </c>
      <c r="BB117" s="103">
        <f t="shared" si="11"/>
        <v>0</v>
      </c>
      <c r="BC117" s="1">
        <f t="shared" si="12"/>
        <v>0</v>
      </c>
      <c r="BD117" s="1">
        <f t="shared" si="13"/>
        <v>0</v>
      </c>
      <c r="BE117" s="1">
        <f t="shared" si="14"/>
        <v>0</v>
      </c>
    </row>
    <row r="118" spans="2:57" ht="14.4" thickBot="1" x14ac:dyDescent="0.3">
      <c r="B118" s="4"/>
      <c r="C118" s="131"/>
      <c r="D118" s="132"/>
      <c r="E118" s="235"/>
      <c r="F118" s="250"/>
      <c r="G118" s="250"/>
      <c r="H118" s="236"/>
      <c r="I118" s="130"/>
      <c r="J118" s="235"/>
      <c r="K118" s="236"/>
      <c r="L118" s="130"/>
      <c r="M118" s="235"/>
      <c r="N118" s="236"/>
      <c r="O118" s="129"/>
      <c r="P118" s="246">
        <v>0</v>
      </c>
      <c r="Q118" s="247"/>
      <c r="R118" s="129"/>
      <c r="S118" s="243"/>
      <c r="T118" s="244"/>
      <c r="U118" s="244"/>
      <c r="V118" s="244"/>
      <c r="W118" s="245"/>
      <c r="X118" s="7"/>
      <c r="AX118" s="101"/>
      <c r="AY118" s="101"/>
      <c r="AZ118" s="102">
        <f t="shared" si="9"/>
        <v>0</v>
      </c>
      <c r="BA118" s="101">
        <f t="shared" si="10"/>
        <v>0</v>
      </c>
      <c r="BB118" s="103">
        <f t="shared" si="11"/>
        <v>0</v>
      </c>
      <c r="BC118" s="1">
        <f t="shared" si="12"/>
        <v>0</v>
      </c>
      <c r="BD118" s="1">
        <f t="shared" si="13"/>
        <v>0</v>
      </c>
      <c r="BE118" s="1">
        <f t="shared" si="14"/>
        <v>0</v>
      </c>
    </row>
    <row r="119" spans="2:57" ht="14.4" thickBot="1" x14ac:dyDescent="0.3">
      <c r="B119" s="4"/>
      <c r="C119" s="131"/>
      <c r="D119" s="132"/>
      <c r="E119" s="235"/>
      <c r="F119" s="250"/>
      <c r="G119" s="250"/>
      <c r="H119" s="236"/>
      <c r="I119" s="130"/>
      <c r="J119" s="235"/>
      <c r="K119" s="236"/>
      <c r="L119" s="130"/>
      <c r="M119" s="235"/>
      <c r="N119" s="236"/>
      <c r="O119" s="129"/>
      <c r="P119" s="246">
        <v>0</v>
      </c>
      <c r="Q119" s="247"/>
      <c r="R119" s="129"/>
      <c r="S119" s="243"/>
      <c r="T119" s="244"/>
      <c r="U119" s="244"/>
      <c r="V119" s="244"/>
      <c r="W119" s="245"/>
      <c r="X119" s="7"/>
      <c r="AX119" s="101"/>
      <c r="AY119" s="101"/>
      <c r="AZ119" s="102">
        <f t="shared" si="9"/>
        <v>0</v>
      </c>
      <c r="BA119" s="101">
        <f t="shared" si="10"/>
        <v>0</v>
      </c>
      <c r="BB119" s="103">
        <f t="shared" si="11"/>
        <v>0</v>
      </c>
      <c r="BC119" s="1">
        <f t="shared" si="12"/>
        <v>0</v>
      </c>
      <c r="BD119" s="1">
        <f t="shared" si="13"/>
        <v>0</v>
      </c>
      <c r="BE119" s="1">
        <f t="shared" si="14"/>
        <v>0</v>
      </c>
    </row>
    <row r="120" spans="2:57" ht="14.4" thickBot="1" x14ac:dyDescent="0.3">
      <c r="B120" s="4"/>
      <c r="C120" s="131"/>
      <c r="D120" s="132"/>
      <c r="E120" s="235"/>
      <c r="F120" s="250"/>
      <c r="G120" s="250"/>
      <c r="H120" s="236"/>
      <c r="I120" s="130"/>
      <c r="J120" s="235"/>
      <c r="K120" s="236"/>
      <c r="L120" s="130"/>
      <c r="M120" s="235"/>
      <c r="N120" s="236"/>
      <c r="O120" s="129"/>
      <c r="P120" s="246">
        <v>0</v>
      </c>
      <c r="Q120" s="247"/>
      <c r="R120" s="129"/>
      <c r="S120" s="243"/>
      <c r="T120" s="244"/>
      <c r="U120" s="244"/>
      <c r="V120" s="244"/>
      <c r="W120" s="245"/>
      <c r="X120" s="7"/>
      <c r="AX120" s="101"/>
      <c r="AY120" s="101"/>
      <c r="AZ120" s="102">
        <f t="shared" si="9"/>
        <v>0</v>
      </c>
      <c r="BA120" s="101">
        <f t="shared" si="10"/>
        <v>0</v>
      </c>
      <c r="BB120" s="103">
        <f t="shared" si="11"/>
        <v>0</v>
      </c>
      <c r="BC120" s="1">
        <f t="shared" si="12"/>
        <v>0</v>
      </c>
      <c r="BD120" s="1">
        <f t="shared" si="13"/>
        <v>0</v>
      </c>
      <c r="BE120" s="1">
        <f t="shared" si="14"/>
        <v>0</v>
      </c>
    </row>
    <row r="121" spans="2:57" ht="14.4" thickBot="1" x14ac:dyDescent="0.3">
      <c r="B121" s="4"/>
      <c r="C121" s="131"/>
      <c r="D121" s="132"/>
      <c r="E121" s="235"/>
      <c r="F121" s="250"/>
      <c r="G121" s="250"/>
      <c r="H121" s="236"/>
      <c r="I121" s="130"/>
      <c r="J121" s="235"/>
      <c r="K121" s="236"/>
      <c r="L121" s="130"/>
      <c r="M121" s="235"/>
      <c r="N121" s="236"/>
      <c r="O121" s="129"/>
      <c r="P121" s="246">
        <v>0</v>
      </c>
      <c r="Q121" s="247"/>
      <c r="R121" s="129"/>
      <c r="S121" s="243"/>
      <c r="T121" s="244"/>
      <c r="U121" s="244"/>
      <c r="V121" s="244"/>
      <c r="W121" s="245"/>
      <c r="X121" s="7"/>
      <c r="AX121" s="101"/>
      <c r="AY121" s="101"/>
      <c r="AZ121" s="102">
        <f t="shared" si="9"/>
        <v>0</v>
      </c>
      <c r="BA121" s="101">
        <f t="shared" si="10"/>
        <v>0</v>
      </c>
      <c r="BB121" s="103">
        <f t="shared" si="11"/>
        <v>0</v>
      </c>
      <c r="BC121" s="1">
        <f t="shared" si="12"/>
        <v>0</v>
      </c>
      <c r="BD121" s="1">
        <f t="shared" si="13"/>
        <v>0</v>
      </c>
      <c r="BE121" s="1">
        <f t="shared" si="14"/>
        <v>0</v>
      </c>
    </row>
    <row r="122" spans="2:57" ht="14.4" thickBot="1" x14ac:dyDescent="0.3">
      <c r="B122" s="4"/>
      <c r="C122" s="131"/>
      <c r="D122" s="132"/>
      <c r="E122" s="235"/>
      <c r="F122" s="250"/>
      <c r="G122" s="250"/>
      <c r="H122" s="236"/>
      <c r="I122" s="130"/>
      <c r="J122" s="235"/>
      <c r="K122" s="236"/>
      <c r="L122" s="130"/>
      <c r="M122" s="235"/>
      <c r="N122" s="236"/>
      <c r="O122" s="129"/>
      <c r="P122" s="246">
        <v>0</v>
      </c>
      <c r="Q122" s="247"/>
      <c r="R122" s="129"/>
      <c r="S122" s="243"/>
      <c r="T122" s="244"/>
      <c r="U122" s="244"/>
      <c r="V122" s="244"/>
      <c r="W122" s="245"/>
      <c r="X122" s="7"/>
      <c r="AX122" s="101"/>
      <c r="AY122" s="101"/>
      <c r="AZ122" s="102">
        <f t="shared" si="9"/>
        <v>0</v>
      </c>
      <c r="BA122" s="101">
        <f t="shared" si="10"/>
        <v>0</v>
      </c>
      <c r="BB122" s="103">
        <f t="shared" si="11"/>
        <v>0</v>
      </c>
      <c r="BC122" s="1">
        <f t="shared" si="12"/>
        <v>0</v>
      </c>
      <c r="BD122" s="1">
        <f t="shared" si="13"/>
        <v>0</v>
      </c>
      <c r="BE122" s="1">
        <f t="shared" si="14"/>
        <v>0</v>
      </c>
    </row>
    <row r="123" spans="2:57" ht="14.4" thickBot="1" x14ac:dyDescent="0.3">
      <c r="B123" s="4"/>
      <c r="C123" s="131"/>
      <c r="D123" s="132"/>
      <c r="E123" s="235"/>
      <c r="F123" s="250"/>
      <c r="G123" s="250"/>
      <c r="H123" s="236"/>
      <c r="I123" s="130"/>
      <c r="J123" s="235"/>
      <c r="K123" s="236"/>
      <c r="L123" s="130"/>
      <c r="M123" s="235"/>
      <c r="N123" s="236"/>
      <c r="O123" s="129"/>
      <c r="P123" s="246">
        <v>0</v>
      </c>
      <c r="Q123" s="247"/>
      <c r="R123" s="129"/>
      <c r="S123" s="243"/>
      <c r="T123" s="244"/>
      <c r="U123" s="244"/>
      <c r="V123" s="244"/>
      <c r="W123" s="245"/>
      <c r="X123" s="7"/>
      <c r="AX123" s="101"/>
      <c r="AY123" s="101"/>
      <c r="AZ123" s="102">
        <f t="shared" si="9"/>
        <v>0</v>
      </c>
      <c r="BA123" s="101">
        <f t="shared" si="10"/>
        <v>0</v>
      </c>
      <c r="BB123" s="103">
        <f t="shared" si="11"/>
        <v>0</v>
      </c>
      <c r="BC123" s="1">
        <f t="shared" si="12"/>
        <v>0</v>
      </c>
      <c r="BD123" s="1">
        <f t="shared" si="13"/>
        <v>0</v>
      </c>
      <c r="BE123" s="1">
        <f t="shared" si="14"/>
        <v>0</v>
      </c>
    </row>
    <row r="124" spans="2:57" ht="14.4" thickBot="1" x14ac:dyDescent="0.3">
      <c r="B124" s="4"/>
      <c r="C124" s="131"/>
      <c r="D124" s="132"/>
      <c r="E124" s="235"/>
      <c r="F124" s="250"/>
      <c r="G124" s="250"/>
      <c r="H124" s="236"/>
      <c r="I124" s="130"/>
      <c r="J124" s="235"/>
      <c r="K124" s="236"/>
      <c r="L124" s="130"/>
      <c r="M124" s="235"/>
      <c r="N124" s="236"/>
      <c r="O124" s="129"/>
      <c r="P124" s="246">
        <v>0</v>
      </c>
      <c r="Q124" s="247"/>
      <c r="R124" s="129"/>
      <c r="S124" s="243"/>
      <c r="T124" s="244"/>
      <c r="U124" s="244"/>
      <c r="V124" s="244"/>
      <c r="W124" s="245"/>
      <c r="X124" s="7"/>
      <c r="AX124" s="101"/>
      <c r="AY124" s="101"/>
      <c r="AZ124" s="102">
        <f t="shared" si="9"/>
        <v>0</v>
      </c>
      <c r="BA124" s="101">
        <f t="shared" si="10"/>
        <v>0</v>
      </c>
      <c r="BB124" s="103">
        <f t="shared" si="11"/>
        <v>0</v>
      </c>
      <c r="BC124" s="1">
        <f t="shared" si="12"/>
        <v>0</v>
      </c>
      <c r="BD124" s="1">
        <f t="shared" si="13"/>
        <v>0</v>
      </c>
      <c r="BE124" s="1">
        <f t="shared" si="14"/>
        <v>0</v>
      </c>
    </row>
    <row r="125" spans="2:57" ht="14.4" thickBot="1" x14ac:dyDescent="0.3">
      <c r="B125" s="4"/>
      <c r="C125" s="131"/>
      <c r="D125" s="132"/>
      <c r="E125" s="235"/>
      <c r="F125" s="250"/>
      <c r="G125" s="250"/>
      <c r="H125" s="236"/>
      <c r="I125" s="130"/>
      <c r="J125" s="235"/>
      <c r="K125" s="236"/>
      <c r="L125" s="130"/>
      <c r="M125" s="235"/>
      <c r="N125" s="236"/>
      <c r="O125" s="129"/>
      <c r="P125" s="246">
        <v>0</v>
      </c>
      <c r="Q125" s="247"/>
      <c r="R125" s="129"/>
      <c r="S125" s="243"/>
      <c r="T125" s="244"/>
      <c r="U125" s="244"/>
      <c r="V125" s="244"/>
      <c r="W125" s="245"/>
      <c r="X125" s="7"/>
      <c r="AX125" s="101"/>
      <c r="AY125" s="101"/>
      <c r="AZ125" s="102">
        <f t="shared" si="9"/>
        <v>0</v>
      </c>
      <c r="BA125" s="101">
        <f t="shared" si="10"/>
        <v>0</v>
      </c>
      <c r="BB125" s="103">
        <f t="shared" si="11"/>
        <v>0</v>
      </c>
      <c r="BC125" s="1">
        <f t="shared" si="12"/>
        <v>0</v>
      </c>
      <c r="BD125" s="1">
        <f t="shared" si="13"/>
        <v>0</v>
      </c>
      <c r="BE125" s="1">
        <f t="shared" si="14"/>
        <v>0</v>
      </c>
    </row>
    <row r="126" spans="2:57" ht="14.4" thickBot="1" x14ac:dyDescent="0.3">
      <c r="B126" s="4"/>
      <c r="C126" s="131"/>
      <c r="D126" s="132"/>
      <c r="E126" s="235"/>
      <c r="F126" s="250"/>
      <c r="G126" s="250"/>
      <c r="H126" s="236"/>
      <c r="I126" s="130"/>
      <c r="J126" s="235"/>
      <c r="K126" s="236"/>
      <c r="L126" s="130"/>
      <c r="M126" s="235"/>
      <c r="N126" s="236"/>
      <c r="O126" s="129"/>
      <c r="P126" s="246">
        <v>0</v>
      </c>
      <c r="Q126" s="247"/>
      <c r="R126" s="129"/>
      <c r="S126" s="243"/>
      <c r="T126" s="244"/>
      <c r="U126" s="244"/>
      <c r="V126" s="244"/>
      <c r="W126" s="245"/>
      <c r="X126" s="7"/>
      <c r="AX126" s="101"/>
      <c r="AY126" s="101"/>
      <c r="AZ126" s="102">
        <f t="shared" si="9"/>
        <v>0</v>
      </c>
      <c r="BA126" s="101">
        <f t="shared" si="10"/>
        <v>0</v>
      </c>
      <c r="BB126" s="103">
        <f t="shared" si="11"/>
        <v>0</v>
      </c>
      <c r="BC126" s="1">
        <f t="shared" si="12"/>
        <v>0</v>
      </c>
      <c r="BD126" s="1">
        <f t="shared" si="13"/>
        <v>0</v>
      </c>
      <c r="BE126" s="1">
        <f t="shared" si="14"/>
        <v>0</v>
      </c>
    </row>
    <row r="127" spans="2:57" ht="14.4" thickBot="1" x14ac:dyDescent="0.3">
      <c r="B127" s="4"/>
      <c r="C127" s="131"/>
      <c r="D127" s="132"/>
      <c r="E127" s="235"/>
      <c r="F127" s="250"/>
      <c r="G127" s="250"/>
      <c r="H127" s="236"/>
      <c r="I127" s="130"/>
      <c r="J127" s="235"/>
      <c r="K127" s="236"/>
      <c r="L127" s="130"/>
      <c r="M127" s="235"/>
      <c r="N127" s="236"/>
      <c r="O127" s="129"/>
      <c r="P127" s="246">
        <v>0</v>
      </c>
      <c r="Q127" s="247"/>
      <c r="R127" s="129"/>
      <c r="S127" s="243"/>
      <c r="T127" s="244"/>
      <c r="U127" s="244"/>
      <c r="V127" s="244"/>
      <c r="W127" s="245"/>
      <c r="X127" s="7"/>
      <c r="AX127" s="101"/>
      <c r="AY127" s="101"/>
      <c r="AZ127" s="102">
        <f t="shared" si="9"/>
        <v>0</v>
      </c>
      <c r="BA127" s="101">
        <f t="shared" si="10"/>
        <v>0</v>
      </c>
      <c r="BB127" s="103">
        <f t="shared" si="11"/>
        <v>0</v>
      </c>
      <c r="BC127" s="1">
        <f t="shared" si="12"/>
        <v>0</v>
      </c>
      <c r="BD127" s="1">
        <f t="shared" si="13"/>
        <v>0</v>
      </c>
      <c r="BE127" s="1">
        <f t="shared" si="14"/>
        <v>0</v>
      </c>
    </row>
    <row r="128" spans="2:57" ht="14.4" thickBot="1" x14ac:dyDescent="0.3">
      <c r="B128" s="4"/>
      <c r="C128" s="131"/>
      <c r="D128" s="132"/>
      <c r="E128" s="235"/>
      <c r="F128" s="250"/>
      <c r="G128" s="250"/>
      <c r="H128" s="236"/>
      <c r="I128" s="130"/>
      <c r="J128" s="235"/>
      <c r="K128" s="236"/>
      <c r="L128" s="130"/>
      <c r="M128" s="235"/>
      <c r="N128" s="236"/>
      <c r="O128" s="129"/>
      <c r="P128" s="246">
        <v>0</v>
      </c>
      <c r="Q128" s="247"/>
      <c r="R128" s="129"/>
      <c r="S128" s="243"/>
      <c r="T128" s="244"/>
      <c r="U128" s="244"/>
      <c r="V128" s="244"/>
      <c r="W128" s="245"/>
      <c r="X128" s="7"/>
      <c r="AX128" s="101"/>
      <c r="AY128" s="101"/>
      <c r="AZ128" s="102">
        <f t="shared" si="9"/>
        <v>0</v>
      </c>
      <c r="BA128" s="101">
        <f t="shared" si="10"/>
        <v>0</v>
      </c>
      <c r="BB128" s="103">
        <f t="shared" si="11"/>
        <v>0</v>
      </c>
      <c r="BC128" s="1">
        <f t="shared" si="12"/>
        <v>0</v>
      </c>
      <c r="BD128" s="1">
        <f t="shared" si="13"/>
        <v>0</v>
      </c>
      <c r="BE128" s="1">
        <f t="shared" si="14"/>
        <v>0</v>
      </c>
    </row>
    <row r="129" spans="2:57" ht="14.4" thickBot="1" x14ac:dyDescent="0.3">
      <c r="B129" s="4"/>
      <c r="C129" s="131"/>
      <c r="D129" s="132"/>
      <c r="E129" s="235"/>
      <c r="F129" s="250"/>
      <c r="G129" s="250"/>
      <c r="H129" s="236"/>
      <c r="I129" s="130"/>
      <c r="J129" s="235"/>
      <c r="K129" s="236"/>
      <c r="L129" s="130"/>
      <c r="M129" s="235"/>
      <c r="N129" s="236"/>
      <c r="O129" s="129"/>
      <c r="P129" s="246">
        <v>0</v>
      </c>
      <c r="Q129" s="247"/>
      <c r="R129" s="129"/>
      <c r="S129" s="243"/>
      <c r="T129" s="244"/>
      <c r="U129" s="244"/>
      <c r="V129" s="244"/>
      <c r="W129" s="245"/>
      <c r="X129" s="7"/>
      <c r="AX129" s="101"/>
      <c r="AY129" s="101"/>
      <c r="AZ129" s="102">
        <f t="shared" si="9"/>
        <v>0</v>
      </c>
      <c r="BA129" s="101">
        <f t="shared" si="10"/>
        <v>0</v>
      </c>
      <c r="BB129" s="103">
        <f t="shared" si="11"/>
        <v>0</v>
      </c>
      <c r="BC129" s="1">
        <f t="shared" si="12"/>
        <v>0</v>
      </c>
      <c r="BD129" s="1">
        <f t="shared" si="13"/>
        <v>0</v>
      </c>
      <c r="BE129" s="1">
        <f t="shared" si="14"/>
        <v>0</v>
      </c>
    </row>
    <row r="130" spans="2:57" ht="14.4" thickBot="1" x14ac:dyDescent="0.3">
      <c r="B130" s="4"/>
      <c r="C130" s="131"/>
      <c r="D130" s="132"/>
      <c r="E130" s="235"/>
      <c r="F130" s="250"/>
      <c r="G130" s="250"/>
      <c r="H130" s="236"/>
      <c r="I130" s="130"/>
      <c r="J130" s="235"/>
      <c r="K130" s="236"/>
      <c r="L130" s="130"/>
      <c r="M130" s="235"/>
      <c r="N130" s="236"/>
      <c r="O130" s="129"/>
      <c r="P130" s="246">
        <v>0</v>
      </c>
      <c r="Q130" s="247"/>
      <c r="R130" s="129"/>
      <c r="S130" s="243"/>
      <c r="T130" s="244"/>
      <c r="U130" s="244"/>
      <c r="V130" s="244"/>
      <c r="W130" s="245"/>
      <c r="X130" s="7"/>
      <c r="AX130" s="101"/>
      <c r="AY130" s="101"/>
      <c r="AZ130" s="102">
        <f t="shared" si="9"/>
        <v>0</v>
      </c>
      <c r="BA130" s="101">
        <f t="shared" si="10"/>
        <v>0</v>
      </c>
      <c r="BB130" s="103">
        <f t="shared" si="11"/>
        <v>0</v>
      </c>
      <c r="BC130" s="1">
        <f t="shared" si="12"/>
        <v>0</v>
      </c>
      <c r="BD130" s="1">
        <f t="shared" si="13"/>
        <v>0</v>
      </c>
      <c r="BE130" s="1">
        <f t="shared" si="14"/>
        <v>0</v>
      </c>
    </row>
    <row r="131" spans="2:57" ht="14.4" thickBot="1" x14ac:dyDescent="0.3">
      <c r="B131" s="4"/>
      <c r="C131" s="131"/>
      <c r="D131" s="132"/>
      <c r="E131" s="235"/>
      <c r="F131" s="250"/>
      <c r="G131" s="250"/>
      <c r="H131" s="236"/>
      <c r="I131" s="130"/>
      <c r="J131" s="235"/>
      <c r="K131" s="236"/>
      <c r="L131" s="130"/>
      <c r="M131" s="235"/>
      <c r="N131" s="236"/>
      <c r="O131" s="129"/>
      <c r="P131" s="246">
        <v>0</v>
      </c>
      <c r="Q131" s="247"/>
      <c r="R131" s="129"/>
      <c r="S131" s="243"/>
      <c r="T131" s="244"/>
      <c r="U131" s="244"/>
      <c r="V131" s="244"/>
      <c r="W131" s="245"/>
      <c r="X131" s="7"/>
      <c r="AX131" s="101"/>
      <c r="AY131" s="101"/>
      <c r="AZ131" s="102">
        <f t="shared" si="9"/>
        <v>0</v>
      </c>
      <c r="BA131" s="101">
        <f t="shared" si="10"/>
        <v>0</v>
      </c>
      <c r="BB131" s="103">
        <f t="shared" si="11"/>
        <v>0</v>
      </c>
      <c r="BC131" s="1">
        <f t="shared" si="12"/>
        <v>0</v>
      </c>
      <c r="BD131" s="1">
        <f t="shared" si="13"/>
        <v>0</v>
      </c>
      <c r="BE131" s="1">
        <f t="shared" si="14"/>
        <v>0</v>
      </c>
    </row>
    <row r="132" spans="2:57" ht="14.4" thickBot="1" x14ac:dyDescent="0.3">
      <c r="B132" s="4"/>
      <c r="C132" s="131"/>
      <c r="D132" s="132"/>
      <c r="E132" s="235"/>
      <c r="F132" s="250"/>
      <c r="G132" s="250"/>
      <c r="H132" s="236"/>
      <c r="I132" s="130"/>
      <c r="J132" s="235"/>
      <c r="K132" s="236"/>
      <c r="L132" s="130"/>
      <c r="M132" s="235"/>
      <c r="N132" s="236"/>
      <c r="O132" s="129"/>
      <c r="P132" s="246">
        <v>0</v>
      </c>
      <c r="Q132" s="247"/>
      <c r="R132" s="129"/>
      <c r="S132" s="243"/>
      <c r="T132" s="244"/>
      <c r="U132" s="244"/>
      <c r="V132" s="244"/>
      <c r="W132" s="245"/>
      <c r="X132" s="7"/>
      <c r="AX132" s="101"/>
      <c r="AY132" s="101"/>
      <c r="AZ132" s="102">
        <f t="shared" si="9"/>
        <v>0</v>
      </c>
      <c r="BA132" s="101">
        <f t="shared" si="10"/>
        <v>0</v>
      </c>
      <c r="BB132" s="103">
        <f t="shared" si="11"/>
        <v>0</v>
      </c>
      <c r="BC132" s="1">
        <f t="shared" si="12"/>
        <v>0</v>
      </c>
      <c r="BD132" s="1">
        <f t="shared" si="13"/>
        <v>0</v>
      </c>
      <c r="BE132" s="1">
        <f t="shared" si="14"/>
        <v>0</v>
      </c>
    </row>
    <row r="133" spans="2:57" ht="14.4" thickBot="1" x14ac:dyDescent="0.3">
      <c r="B133" s="4"/>
      <c r="C133" s="131"/>
      <c r="D133" s="132"/>
      <c r="E133" s="235"/>
      <c r="F133" s="250"/>
      <c r="G133" s="250"/>
      <c r="H133" s="236"/>
      <c r="I133" s="130"/>
      <c r="J133" s="235"/>
      <c r="K133" s="236"/>
      <c r="L133" s="130"/>
      <c r="M133" s="235"/>
      <c r="N133" s="236"/>
      <c r="O133" s="129"/>
      <c r="P133" s="246">
        <v>0</v>
      </c>
      <c r="Q133" s="247"/>
      <c r="R133" s="129"/>
      <c r="S133" s="243"/>
      <c r="T133" s="244"/>
      <c r="U133" s="244"/>
      <c r="V133" s="244"/>
      <c r="W133" s="245"/>
      <c r="X133" s="7"/>
      <c r="AX133" s="101"/>
      <c r="AY133" s="101"/>
      <c r="AZ133" s="102">
        <f t="shared" si="9"/>
        <v>0</v>
      </c>
      <c r="BA133" s="101">
        <f t="shared" si="10"/>
        <v>0</v>
      </c>
      <c r="BB133" s="103">
        <f t="shared" si="11"/>
        <v>0</v>
      </c>
      <c r="BC133" s="1">
        <f t="shared" si="12"/>
        <v>0</v>
      </c>
      <c r="BD133" s="1">
        <f t="shared" si="13"/>
        <v>0</v>
      </c>
      <c r="BE133" s="1">
        <f t="shared" si="14"/>
        <v>0</v>
      </c>
    </row>
    <row r="134" spans="2:57" ht="14.4" thickBot="1" x14ac:dyDescent="0.3">
      <c r="B134" s="4"/>
      <c r="C134" s="131"/>
      <c r="D134" s="132"/>
      <c r="E134" s="235"/>
      <c r="F134" s="250"/>
      <c r="G134" s="250"/>
      <c r="H134" s="236"/>
      <c r="I134" s="130"/>
      <c r="J134" s="235"/>
      <c r="K134" s="236"/>
      <c r="L134" s="130"/>
      <c r="M134" s="235"/>
      <c r="N134" s="236"/>
      <c r="O134" s="129"/>
      <c r="P134" s="246">
        <v>0</v>
      </c>
      <c r="Q134" s="247"/>
      <c r="R134" s="129"/>
      <c r="S134" s="243"/>
      <c r="T134" s="244"/>
      <c r="U134" s="244"/>
      <c r="V134" s="244"/>
      <c r="W134" s="245"/>
      <c r="X134" s="7"/>
      <c r="AX134" s="101"/>
      <c r="AY134" s="101"/>
      <c r="AZ134" s="102">
        <f t="shared" si="9"/>
        <v>0</v>
      </c>
      <c r="BA134" s="101">
        <f t="shared" si="10"/>
        <v>0</v>
      </c>
      <c r="BB134" s="103">
        <f t="shared" si="11"/>
        <v>0</v>
      </c>
      <c r="BC134" s="1">
        <f t="shared" si="12"/>
        <v>0</v>
      </c>
      <c r="BD134" s="1">
        <f t="shared" si="13"/>
        <v>0</v>
      </c>
      <c r="BE134" s="1">
        <f t="shared" si="14"/>
        <v>0</v>
      </c>
    </row>
    <row r="135" spans="2:57" ht="14.4" thickBot="1" x14ac:dyDescent="0.3">
      <c r="B135" s="4"/>
      <c r="C135" s="131"/>
      <c r="D135" s="132"/>
      <c r="E135" s="235"/>
      <c r="F135" s="250"/>
      <c r="G135" s="250"/>
      <c r="H135" s="236"/>
      <c r="I135" s="130"/>
      <c r="J135" s="235"/>
      <c r="K135" s="236"/>
      <c r="L135" s="130"/>
      <c r="M135" s="235"/>
      <c r="N135" s="236"/>
      <c r="O135" s="129"/>
      <c r="P135" s="246">
        <v>0</v>
      </c>
      <c r="Q135" s="247"/>
      <c r="R135" s="129"/>
      <c r="S135" s="243"/>
      <c r="T135" s="244"/>
      <c r="U135" s="244"/>
      <c r="V135" s="244"/>
      <c r="W135" s="245"/>
      <c r="X135" s="7"/>
      <c r="AX135" s="101"/>
      <c r="AY135" s="101"/>
      <c r="AZ135" s="102">
        <f t="shared" si="9"/>
        <v>0</v>
      </c>
      <c r="BA135" s="101">
        <f t="shared" si="10"/>
        <v>0</v>
      </c>
      <c r="BB135" s="103">
        <f t="shared" si="11"/>
        <v>0</v>
      </c>
      <c r="BC135" s="1">
        <f t="shared" si="12"/>
        <v>0</v>
      </c>
      <c r="BD135" s="1">
        <f t="shared" si="13"/>
        <v>0</v>
      </c>
      <c r="BE135" s="1">
        <f t="shared" si="14"/>
        <v>0</v>
      </c>
    </row>
    <row r="136" spans="2:57" ht="14.4" thickBot="1" x14ac:dyDescent="0.3">
      <c r="B136" s="4"/>
      <c r="C136" s="131"/>
      <c r="D136" s="132"/>
      <c r="E136" s="235"/>
      <c r="F136" s="250"/>
      <c r="G136" s="250"/>
      <c r="H136" s="236"/>
      <c r="I136" s="130"/>
      <c r="J136" s="235"/>
      <c r="K136" s="236"/>
      <c r="L136" s="130"/>
      <c r="M136" s="235"/>
      <c r="N136" s="236"/>
      <c r="O136" s="129"/>
      <c r="P136" s="246">
        <v>0</v>
      </c>
      <c r="Q136" s="247"/>
      <c r="R136" s="129"/>
      <c r="S136" s="243"/>
      <c r="T136" s="244"/>
      <c r="U136" s="244"/>
      <c r="V136" s="244"/>
      <c r="W136" s="245"/>
      <c r="X136" s="7"/>
      <c r="AX136" s="101"/>
      <c r="AY136" s="101"/>
      <c r="AZ136" s="102">
        <f t="shared" ref="AZ136:AZ199" si="15">+C136</f>
        <v>0</v>
      </c>
      <c r="BA136" s="101">
        <f t="shared" ref="BA136:BA199" si="16">+J136</f>
        <v>0</v>
      </c>
      <c r="BB136" s="103">
        <f t="shared" ref="BB136:BB199" si="17">+P136</f>
        <v>0</v>
      </c>
      <c r="BC136" s="1">
        <f t="shared" ref="BC136:BC199" si="18">SUMIFS($BB$71:$BB$371,$AZ$71:$AZ$371,$AX136,$BA$71:$BA$371,"Despesas")</f>
        <v>0</v>
      </c>
      <c r="BD136" s="1">
        <f t="shared" ref="BD136:BD199" si="19">SUMIFS($BB$71:$BB$371,$AZ$71:$AZ$371,$AX136,$BA$71:$BA$371,"Dívidas")</f>
        <v>0</v>
      </c>
      <c r="BE136" s="1">
        <f t="shared" ref="BE136:BE199" si="20">SUMIFS($BB$71:$BB$371,$AZ$71:$AZ$371,$AX136,$BA$71:$BA$371,"Investimentos")</f>
        <v>0</v>
      </c>
    </row>
    <row r="137" spans="2:57" ht="14.4" thickBot="1" x14ac:dyDescent="0.3">
      <c r="B137" s="4"/>
      <c r="C137" s="131"/>
      <c r="D137" s="132"/>
      <c r="E137" s="235"/>
      <c r="F137" s="250"/>
      <c r="G137" s="250"/>
      <c r="H137" s="236"/>
      <c r="I137" s="130"/>
      <c r="J137" s="235"/>
      <c r="K137" s="236"/>
      <c r="L137" s="130"/>
      <c r="M137" s="235"/>
      <c r="N137" s="236"/>
      <c r="O137" s="129"/>
      <c r="P137" s="246">
        <v>0</v>
      </c>
      <c r="Q137" s="247"/>
      <c r="R137" s="129"/>
      <c r="S137" s="243"/>
      <c r="T137" s="244"/>
      <c r="U137" s="244"/>
      <c r="V137" s="244"/>
      <c r="W137" s="245"/>
      <c r="X137" s="7"/>
      <c r="AX137" s="101"/>
      <c r="AY137" s="101"/>
      <c r="AZ137" s="102">
        <f t="shared" si="15"/>
        <v>0</v>
      </c>
      <c r="BA137" s="101">
        <f t="shared" si="16"/>
        <v>0</v>
      </c>
      <c r="BB137" s="103">
        <f t="shared" si="17"/>
        <v>0</v>
      </c>
      <c r="BC137" s="1">
        <f t="shared" si="18"/>
        <v>0</v>
      </c>
      <c r="BD137" s="1">
        <f t="shared" si="19"/>
        <v>0</v>
      </c>
      <c r="BE137" s="1">
        <f t="shared" si="20"/>
        <v>0</v>
      </c>
    </row>
    <row r="138" spans="2:57" ht="14.4" thickBot="1" x14ac:dyDescent="0.3">
      <c r="B138" s="4"/>
      <c r="C138" s="131"/>
      <c r="D138" s="132"/>
      <c r="E138" s="235"/>
      <c r="F138" s="250"/>
      <c r="G138" s="250"/>
      <c r="H138" s="236"/>
      <c r="I138" s="130"/>
      <c r="J138" s="235"/>
      <c r="K138" s="236"/>
      <c r="L138" s="130"/>
      <c r="M138" s="235"/>
      <c r="N138" s="236"/>
      <c r="O138" s="129"/>
      <c r="P138" s="246">
        <v>0</v>
      </c>
      <c r="Q138" s="247"/>
      <c r="R138" s="129"/>
      <c r="S138" s="243"/>
      <c r="T138" s="244"/>
      <c r="U138" s="244"/>
      <c r="V138" s="244"/>
      <c r="W138" s="245"/>
      <c r="X138" s="7"/>
      <c r="AX138" s="101"/>
      <c r="AY138" s="101"/>
      <c r="AZ138" s="102">
        <f t="shared" si="15"/>
        <v>0</v>
      </c>
      <c r="BA138" s="101">
        <f t="shared" si="16"/>
        <v>0</v>
      </c>
      <c r="BB138" s="103">
        <f t="shared" si="17"/>
        <v>0</v>
      </c>
      <c r="BC138" s="1">
        <f t="shared" si="18"/>
        <v>0</v>
      </c>
      <c r="BD138" s="1">
        <f t="shared" si="19"/>
        <v>0</v>
      </c>
      <c r="BE138" s="1">
        <f t="shared" si="20"/>
        <v>0</v>
      </c>
    </row>
    <row r="139" spans="2:57" ht="14.4" thickBot="1" x14ac:dyDescent="0.3">
      <c r="B139" s="4"/>
      <c r="C139" s="131"/>
      <c r="D139" s="132"/>
      <c r="E139" s="235"/>
      <c r="F139" s="250"/>
      <c r="G139" s="250"/>
      <c r="H139" s="236"/>
      <c r="I139" s="130"/>
      <c r="J139" s="235"/>
      <c r="K139" s="236"/>
      <c r="L139" s="130"/>
      <c r="M139" s="235"/>
      <c r="N139" s="236"/>
      <c r="O139" s="129"/>
      <c r="P139" s="246">
        <v>0</v>
      </c>
      <c r="Q139" s="247"/>
      <c r="R139" s="129"/>
      <c r="S139" s="243"/>
      <c r="T139" s="244"/>
      <c r="U139" s="244"/>
      <c r="V139" s="244"/>
      <c r="W139" s="245"/>
      <c r="X139" s="7"/>
      <c r="AX139" s="101"/>
      <c r="AY139" s="101"/>
      <c r="AZ139" s="102">
        <f t="shared" si="15"/>
        <v>0</v>
      </c>
      <c r="BA139" s="101">
        <f t="shared" si="16"/>
        <v>0</v>
      </c>
      <c r="BB139" s="103">
        <f t="shared" si="17"/>
        <v>0</v>
      </c>
      <c r="BC139" s="1">
        <f t="shared" si="18"/>
        <v>0</v>
      </c>
      <c r="BD139" s="1">
        <f t="shared" si="19"/>
        <v>0</v>
      </c>
      <c r="BE139" s="1">
        <f t="shared" si="20"/>
        <v>0</v>
      </c>
    </row>
    <row r="140" spans="2:57" ht="14.4" thickBot="1" x14ac:dyDescent="0.3">
      <c r="B140" s="4"/>
      <c r="C140" s="131"/>
      <c r="D140" s="132"/>
      <c r="E140" s="235"/>
      <c r="F140" s="250"/>
      <c r="G140" s="250"/>
      <c r="H140" s="236"/>
      <c r="I140" s="130"/>
      <c r="J140" s="235"/>
      <c r="K140" s="236"/>
      <c r="L140" s="130"/>
      <c r="M140" s="235"/>
      <c r="N140" s="236"/>
      <c r="O140" s="129"/>
      <c r="P140" s="246">
        <v>0</v>
      </c>
      <c r="Q140" s="247"/>
      <c r="R140" s="129"/>
      <c r="S140" s="243"/>
      <c r="T140" s="244"/>
      <c r="U140" s="244"/>
      <c r="V140" s="244"/>
      <c r="W140" s="245"/>
      <c r="X140" s="7"/>
      <c r="AX140" s="101"/>
      <c r="AY140" s="101"/>
      <c r="AZ140" s="102">
        <f t="shared" si="15"/>
        <v>0</v>
      </c>
      <c r="BA140" s="101">
        <f t="shared" si="16"/>
        <v>0</v>
      </c>
      <c r="BB140" s="103">
        <f t="shared" si="17"/>
        <v>0</v>
      </c>
      <c r="BC140" s="1">
        <f t="shared" si="18"/>
        <v>0</v>
      </c>
      <c r="BD140" s="1">
        <f t="shared" si="19"/>
        <v>0</v>
      </c>
      <c r="BE140" s="1">
        <f t="shared" si="20"/>
        <v>0</v>
      </c>
    </row>
    <row r="141" spans="2:57" ht="14.4" thickBot="1" x14ac:dyDescent="0.3">
      <c r="B141" s="4"/>
      <c r="C141" s="131"/>
      <c r="D141" s="132"/>
      <c r="E141" s="235"/>
      <c r="F141" s="250"/>
      <c r="G141" s="250"/>
      <c r="H141" s="236"/>
      <c r="I141" s="130"/>
      <c r="J141" s="235"/>
      <c r="K141" s="236"/>
      <c r="L141" s="130"/>
      <c r="M141" s="235"/>
      <c r="N141" s="236"/>
      <c r="O141" s="129"/>
      <c r="P141" s="246">
        <v>0</v>
      </c>
      <c r="Q141" s="247"/>
      <c r="R141" s="129"/>
      <c r="S141" s="243"/>
      <c r="T141" s="244"/>
      <c r="U141" s="244"/>
      <c r="V141" s="244"/>
      <c r="W141" s="245"/>
      <c r="X141" s="7"/>
      <c r="AX141" s="101"/>
      <c r="AY141" s="101"/>
      <c r="AZ141" s="102">
        <f t="shared" si="15"/>
        <v>0</v>
      </c>
      <c r="BA141" s="101">
        <f t="shared" si="16"/>
        <v>0</v>
      </c>
      <c r="BB141" s="103">
        <f t="shared" si="17"/>
        <v>0</v>
      </c>
      <c r="BC141" s="1">
        <f t="shared" si="18"/>
        <v>0</v>
      </c>
      <c r="BD141" s="1">
        <f t="shared" si="19"/>
        <v>0</v>
      </c>
      <c r="BE141" s="1">
        <f t="shared" si="20"/>
        <v>0</v>
      </c>
    </row>
    <row r="142" spans="2:57" ht="14.4" thickBot="1" x14ac:dyDescent="0.3">
      <c r="B142" s="4"/>
      <c r="C142" s="131"/>
      <c r="D142" s="132"/>
      <c r="E142" s="235"/>
      <c r="F142" s="250"/>
      <c r="G142" s="250"/>
      <c r="H142" s="236"/>
      <c r="I142" s="130"/>
      <c r="J142" s="235"/>
      <c r="K142" s="236"/>
      <c r="L142" s="130"/>
      <c r="M142" s="235"/>
      <c r="N142" s="236"/>
      <c r="O142" s="129"/>
      <c r="P142" s="246">
        <v>0</v>
      </c>
      <c r="Q142" s="247"/>
      <c r="R142" s="129"/>
      <c r="S142" s="243"/>
      <c r="T142" s="244"/>
      <c r="U142" s="244"/>
      <c r="V142" s="244"/>
      <c r="W142" s="245"/>
      <c r="X142" s="7"/>
      <c r="AX142" s="101"/>
      <c r="AY142" s="101"/>
      <c r="AZ142" s="102">
        <f t="shared" si="15"/>
        <v>0</v>
      </c>
      <c r="BA142" s="101">
        <f t="shared" si="16"/>
        <v>0</v>
      </c>
      <c r="BB142" s="103">
        <f t="shared" si="17"/>
        <v>0</v>
      </c>
      <c r="BC142" s="1">
        <f t="shared" si="18"/>
        <v>0</v>
      </c>
      <c r="BD142" s="1">
        <f t="shared" si="19"/>
        <v>0</v>
      </c>
      <c r="BE142" s="1">
        <f t="shared" si="20"/>
        <v>0</v>
      </c>
    </row>
    <row r="143" spans="2:57" ht="14.4" thickBot="1" x14ac:dyDescent="0.3">
      <c r="B143" s="4"/>
      <c r="C143" s="131"/>
      <c r="D143" s="132"/>
      <c r="E143" s="235"/>
      <c r="F143" s="250"/>
      <c r="G143" s="250"/>
      <c r="H143" s="236"/>
      <c r="I143" s="130"/>
      <c r="J143" s="235"/>
      <c r="K143" s="236"/>
      <c r="L143" s="130"/>
      <c r="M143" s="235"/>
      <c r="N143" s="236"/>
      <c r="O143" s="129"/>
      <c r="P143" s="246">
        <v>0</v>
      </c>
      <c r="Q143" s="247"/>
      <c r="R143" s="129"/>
      <c r="S143" s="243"/>
      <c r="T143" s="244"/>
      <c r="U143" s="244"/>
      <c r="V143" s="244"/>
      <c r="W143" s="245"/>
      <c r="X143" s="7"/>
      <c r="AX143" s="101"/>
      <c r="AY143" s="101"/>
      <c r="AZ143" s="102">
        <f t="shared" si="15"/>
        <v>0</v>
      </c>
      <c r="BA143" s="101">
        <f t="shared" si="16"/>
        <v>0</v>
      </c>
      <c r="BB143" s="103">
        <f t="shared" si="17"/>
        <v>0</v>
      </c>
      <c r="BC143" s="1">
        <f t="shared" si="18"/>
        <v>0</v>
      </c>
      <c r="BD143" s="1">
        <f t="shared" si="19"/>
        <v>0</v>
      </c>
      <c r="BE143" s="1">
        <f t="shared" si="20"/>
        <v>0</v>
      </c>
    </row>
    <row r="144" spans="2:57" ht="14.4" thickBot="1" x14ac:dyDescent="0.3">
      <c r="B144" s="4"/>
      <c r="C144" s="131"/>
      <c r="D144" s="132"/>
      <c r="E144" s="235"/>
      <c r="F144" s="250"/>
      <c r="G144" s="250"/>
      <c r="H144" s="236"/>
      <c r="I144" s="130"/>
      <c r="J144" s="235"/>
      <c r="K144" s="236"/>
      <c r="L144" s="130"/>
      <c r="M144" s="235"/>
      <c r="N144" s="236"/>
      <c r="O144" s="129"/>
      <c r="P144" s="246">
        <v>0</v>
      </c>
      <c r="Q144" s="247"/>
      <c r="R144" s="129"/>
      <c r="S144" s="243"/>
      <c r="T144" s="244"/>
      <c r="U144" s="244"/>
      <c r="V144" s="244"/>
      <c r="W144" s="245"/>
      <c r="X144" s="7"/>
      <c r="AX144" s="101"/>
      <c r="AY144" s="101"/>
      <c r="AZ144" s="102">
        <f t="shared" si="15"/>
        <v>0</v>
      </c>
      <c r="BA144" s="101">
        <f t="shared" si="16"/>
        <v>0</v>
      </c>
      <c r="BB144" s="103">
        <f t="shared" si="17"/>
        <v>0</v>
      </c>
      <c r="BC144" s="1">
        <f t="shared" si="18"/>
        <v>0</v>
      </c>
      <c r="BD144" s="1">
        <f t="shared" si="19"/>
        <v>0</v>
      </c>
      <c r="BE144" s="1">
        <f t="shared" si="20"/>
        <v>0</v>
      </c>
    </row>
    <row r="145" spans="2:57" ht="14.4" thickBot="1" x14ac:dyDescent="0.3">
      <c r="B145" s="4"/>
      <c r="C145" s="131"/>
      <c r="D145" s="132"/>
      <c r="E145" s="235"/>
      <c r="F145" s="250"/>
      <c r="G145" s="250"/>
      <c r="H145" s="236"/>
      <c r="I145" s="130"/>
      <c r="J145" s="235"/>
      <c r="K145" s="236"/>
      <c r="L145" s="130"/>
      <c r="M145" s="235"/>
      <c r="N145" s="236"/>
      <c r="O145" s="129"/>
      <c r="P145" s="246">
        <v>0</v>
      </c>
      <c r="Q145" s="247"/>
      <c r="R145" s="129"/>
      <c r="S145" s="243"/>
      <c r="T145" s="244"/>
      <c r="U145" s="244"/>
      <c r="V145" s="244"/>
      <c r="W145" s="245"/>
      <c r="X145" s="7"/>
      <c r="AX145" s="101"/>
      <c r="AY145" s="101"/>
      <c r="AZ145" s="102">
        <f t="shared" si="15"/>
        <v>0</v>
      </c>
      <c r="BA145" s="101">
        <f t="shared" si="16"/>
        <v>0</v>
      </c>
      <c r="BB145" s="103">
        <f t="shared" si="17"/>
        <v>0</v>
      </c>
      <c r="BC145" s="1">
        <f t="shared" si="18"/>
        <v>0</v>
      </c>
      <c r="BD145" s="1">
        <f t="shared" si="19"/>
        <v>0</v>
      </c>
      <c r="BE145" s="1">
        <f t="shared" si="20"/>
        <v>0</v>
      </c>
    </row>
    <row r="146" spans="2:57" ht="14.4" thickBot="1" x14ac:dyDescent="0.3">
      <c r="B146" s="4"/>
      <c r="C146" s="131"/>
      <c r="D146" s="132"/>
      <c r="E146" s="235"/>
      <c r="F146" s="250"/>
      <c r="G146" s="250"/>
      <c r="H146" s="236"/>
      <c r="I146" s="130"/>
      <c r="J146" s="235"/>
      <c r="K146" s="236"/>
      <c r="L146" s="130"/>
      <c r="M146" s="235"/>
      <c r="N146" s="236"/>
      <c r="O146" s="129"/>
      <c r="P146" s="246">
        <v>0</v>
      </c>
      <c r="Q146" s="247"/>
      <c r="R146" s="129"/>
      <c r="S146" s="243"/>
      <c r="T146" s="244"/>
      <c r="U146" s="244"/>
      <c r="V146" s="244"/>
      <c r="W146" s="245"/>
      <c r="X146" s="7"/>
      <c r="AX146" s="101"/>
      <c r="AY146" s="101"/>
      <c r="AZ146" s="102">
        <f t="shared" si="15"/>
        <v>0</v>
      </c>
      <c r="BA146" s="101">
        <f t="shared" si="16"/>
        <v>0</v>
      </c>
      <c r="BB146" s="103">
        <f t="shared" si="17"/>
        <v>0</v>
      </c>
      <c r="BC146" s="1">
        <f t="shared" si="18"/>
        <v>0</v>
      </c>
      <c r="BD146" s="1">
        <f t="shared" si="19"/>
        <v>0</v>
      </c>
      <c r="BE146" s="1">
        <f t="shared" si="20"/>
        <v>0</v>
      </c>
    </row>
    <row r="147" spans="2:57" ht="14.4" thickBot="1" x14ac:dyDescent="0.3">
      <c r="B147" s="4"/>
      <c r="C147" s="131"/>
      <c r="D147" s="132"/>
      <c r="E147" s="235"/>
      <c r="F147" s="250"/>
      <c r="G147" s="250"/>
      <c r="H147" s="236"/>
      <c r="I147" s="130"/>
      <c r="J147" s="235"/>
      <c r="K147" s="236"/>
      <c r="L147" s="130"/>
      <c r="M147" s="235"/>
      <c r="N147" s="236"/>
      <c r="O147" s="129"/>
      <c r="P147" s="246">
        <v>0</v>
      </c>
      <c r="Q147" s="247"/>
      <c r="R147" s="129"/>
      <c r="S147" s="243"/>
      <c r="T147" s="244"/>
      <c r="U147" s="244"/>
      <c r="V147" s="244"/>
      <c r="W147" s="245"/>
      <c r="X147" s="7"/>
      <c r="AX147" s="101"/>
      <c r="AY147" s="101"/>
      <c r="AZ147" s="102">
        <f t="shared" si="15"/>
        <v>0</v>
      </c>
      <c r="BA147" s="101">
        <f t="shared" si="16"/>
        <v>0</v>
      </c>
      <c r="BB147" s="103">
        <f t="shared" si="17"/>
        <v>0</v>
      </c>
      <c r="BC147" s="1">
        <f t="shared" si="18"/>
        <v>0</v>
      </c>
      <c r="BD147" s="1">
        <f t="shared" si="19"/>
        <v>0</v>
      </c>
      <c r="BE147" s="1">
        <f t="shared" si="20"/>
        <v>0</v>
      </c>
    </row>
    <row r="148" spans="2:57" ht="14.4" thickBot="1" x14ac:dyDescent="0.3">
      <c r="B148" s="4"/>
      <c r="C148" s="131"/>
      <c r="D148" s="132"/>
      <c r="E148" s="235"/>
      <c r="F148" s="250"/>
      <c r="G148" s="250"/>
      <c r="H148" s="236"/>
      <c r="I148" s="130"/>
      <c r="J148" s="235"/>
      <c r="K148" s="236"/>
      <c r="L148" s="130"/>
      <c r="M148" s="235"/>
      <c r="N148" s="236"/>
      <c r="O148" s="129"/>
      <c r="P148" s="246">
        <v>0</v>
      </c>
      <c r="Q148" s="247"/>
      <c r="R148" s="129"/>
      <c r="S148" s="243"/>
      <c r="T148" s="244"/>
      <c r="U148" s="244"/>
      <c r="V148" s="244"/>
      <c r="W148" s="245"/>
      <c r="X148" s="7"/>
      <c r="AX148" s="101"/>
      <c r="AY148" s="101"/>
      <c r="AZ148" s="102">
        <f t="shared" si="15"/>
        <v>0</v>
      </c>
      <c r="BA148" s="101">
        <f t="shared" si="16"/>
        <v>0</v>
      </c>
      <c r="BB148" s="103">
        <f t="shared" si="17"/>
        <v>0</v>
      </c>
      <c r="BC148" s="1">
        <f t="shared" si="18"/>
        <v>0</v>
      </c>
      <c r="BD148" s="1">
        <f t="shared" si="19"/>
        <v>0</v>
      </c>
      <c r="BE148" s="1">
        <f t="shared" si="20"/>
        <v>0</v>
      </c>
    </row>
    <row r="149" spans="2:57" ht="14.4" thickBot="1" x14ac:dyDescent="0.3">
      <c r="B149" s="4"/>
      <c r="C149" s="131"/>
      <c r="D149" s="132"/>
      <c r="E149" s="235"/>
      <c r="F149" s="250"/>
      <c r="G149" s="250"/>
      <c r="H149" s="236"/>
      <c r="I149" s="130"/>
      <c r="J149" s="235"/>
      <c r="K149" s="236"/>
      <c r="L149" s="130"/>
      <c r="M149" s="235"/>
      <c r="N149" s="236"/>
      <c r="O149" s="129"/>
      <c r="P149" s="246">
        <v>0</v>
      </c>
      <c r="Q149" s="247"/>
      <c r="R149" s="129"/>
      <c r="S149" s="243"/>
      <c r="T149" s="244"/>
      <c r="U149" s="244"/>
      <c r="V149" s="244"/>
      <c r="W149" s="245"/>
      <c r="X149" s="7"/>
      <c r="AX149" s="101"/>
      <c r="AY149" s="101"/>
      <c r="AZ149" s="102">
        <f t="shared" si="15"/>
        <v>0</v>
      </c>
      <c r="BA149" s="101">
        <f t="shared" si="16"/>
        <v>0</v>
      </c>
      <c r="BB149" s="103">
        <f t="shared" si="17"/>
        <v>0</v>
      </c>
      <c r="BC149" s="1">
        <f t="shared" si="18"/>
        <v>0</v>
      </c>
      <c r="BD149" s="1">
        <f t="shared" si="19"/>
        <v>0</v>
      </c>
      <c r="BE149" s="1">
        <f t="shared" si="20"/>
        <v>0</v>
      </c>
    </row>
    <row r="150" spans="2:57" ht="14.4" thickBot="1" x14ac:dyDescent="0.3">
      <c r="B150" s="4"/>
      <c r="C150" s="131"/>
      <c r="D150" s="132"/>
      <c r="E150" s="235"/>
      <c r="F150" s="250"/>
      <c r="G150" s="250"/>
      <c r="H150" s="236"/>
      <c r="I150" s="130"/>
      <c r="J150" s="235"/>
      <c r="K150" s="236"/>
      <c r="L150" s="130"/>
      <c r="M150" s="235"/>
      <c r="N150" s="236"/>
      <c r="O150" s="129"/>
      <c r="P150" s="246">
        <v>0</v>
      </c>
      <c r="Q150" s="247"/>
      <c r="R150" s="129"/>
      <c r="S150" s="243"/>
      <c r="T150" s="244"/>
      <c r="U150" s="244"/>
      <c r="V150" s="244"/>
      <c r="W150" s="245"/>
      <c r="X150" s="7"/>
      <c r="AX150" s="101"/>
      <c r="AY150" s="101"/>
      <c r="AZ150" s="102">
        <f t="shared" si="15"/>
        <v>0</v>
      </c>
      <c r="BA150" s="101">
        <f t="shared" si="16"/>
        <v>0</v>
      </c>
      <c r="BB150" s="103">
        <f t="shared" si="17"/>
        <v>0</v>
      </c>
      <c r="BC150" s="1">
        <f t="shared" si="18"/>
        <v>0</v>
      </c>
      <c r="BD150" s="1">
        <f t="shared" si="19"/>
        <v>0</v>
      </c>
      <c r="BE150" s="1">
        <f t="shared" si="20"/>
        <v>0</v>
      </c>
    </row>
    <row r="151" spans="2:57" ht="14.4" thickBot="1" x14ac:dyDescent="0.3">
      <c r="B151" s="4"/>
      <c r="C151" s="131"/>
      <c r="D151" s="132"/>
      <c r="E151" s="235"/>
      <c r="F151" s="250"/>
      <c r="G151" s="250"/>
      <c r="H151" s="236"/>
      <c r="I151" s="130"/>
      <c r="J151" s="235"/>
      <c r="K151" s="236"/>
      <c r="L151" s="130"/>
      <c r="M151" s="235"/>
      <c r="N151" s="236"/>
      <c r="O151" s="129"/>
      <c r="P151" s="246">
        <v>0</v>
      </c>
      <c r="Q151" s="247"/>
      <c r="R151" s="129"/>
      <c r="S151" s="243"/>
      <c r="T151" s="244"/>
      <c r="U151" s="244"/>
      <c r="V151" s="244"/>
      <c r="W151" s="245"/>
      <c r="X151" s="7"/>
      <c r="AX151" s="101"/>
      <c r="AY151" s="101"/>
      <c r="AZ151" s="102">
        <f t="shared" si="15"/>
        <v>0</v>
      </c>
      <c r="BA151" s="101">
        <f t="shared" si="16"/>
        <v>0</v>
      </c>
      <c r="BB151" s="103">
        <f t="shared" si="17"/>
        <v>0</v>
      </c>
      <c r="BC151" s="1">
        <f t="shared" si="18"/>
        <v>0</v>
      </c>
      <c r="BD151" s="1">
        <f t="shared" si="19"/>
        <v>0</v>
      </c>
      <c r="BE151" s="1">
        <f t="shared" si="20"/>
        <v>0</v>
      </c>
    </row>
    <row r="152" spans="2:57" ht="14.4" thickBot="1" x14ac:dyDescent="0.3">
      <c r="B152" s="4"/>
      <c r="C152" s="131"/>
      <c r="D152" s="132"/>
      <c r="E152" s="235"/>
      <c r="F152" s="250"/>
      <c r="G152" s="250"/>
      <c r="H152" s="236"/>
      <c r="I152" s="130"/>
      <c r="J152" s="235"/>
      <c r="K152" s="236"/>
      <c r="L152" s="130"/>
      <c r="M152" s="235"/>
      <c r="N152" s="236"/>
      <c r="O152" s="129"/>
      <c r="P152" s="246">
        <v>0</v>
      </c>
      <c r="Q152" s="247"/>
      <c r="R152" s="129"/>
      <c r="S152" s="243"/>
      <c r="T152" s="244"/>
      <c r="U152" s="244"/>
      <c r="V152" s="244"/>
      <c r="W152" s="245"/>
      <c r="X152" s="7"/>
      <c r="AX152" s="101"/>
      <c r="AY152" s="101"/>
      <c r="AZ152" s="102">
        <f t="shared" si="15"/>
        <v>0</v>
      </c>
      <c r="BA152" s="101">
        <f t="shared" si="16"/>
        <v>0</v>
      </c>
      <c r="BB152" s="103">
        <f t="shared" si="17"/>
        <v>0</v>
      </c>
      <c r="BC152" s="1">
        <f t="shared" si="18"/>
        <v>0</v>
      </c>
      <c r="BD152" s="1">
        <f t="shared" si="19"/>
        <v>0</v>
      </c>
      <c r="BE152" s="1">
        <f t="shared" si="20"/>
        <v>0</v>
      </c>
    </row>
    <row r="153" spans="2:57" ht="14.4" thickBot="1" x14ac:dyDescent="0.3">
      <c r="B153" s="4"/>
      <c r="C153" s="131"/>
      <c r="D153" s="132"/>
      <c r="E153" s="235"/>
      <c r="F153" s="250"/>
      <c r="G153" s="250"/>
      <c r="H153" s="236"/>
      <c r="I153" s="130"/>
      <c r="J153" s="235"/>
      <c r="K153" s="236"/>
      <c r="L153" s="130"/>
      <c r="M153" s="235"/>
      <c r="N153" s="236"/>
      <c r="O153" s="129"/>
      <c r="P153" s="246">
        <v>0</v>
      </c>
      <c r="Q153" s="247"/>
      <c r="R153" s="129"/>
      <c r="S153" s="243"/>
      <c r="T153" s="244"/>
      <c r="U153" s="244"/>
      <c r="V153" s="244"/>
      <c r="W153" s="245"/>
      <c r="X153" s="7"/>
      <c r="AX153" s="101"/>
      <c r="AY153" s="101"/>
      <c r="AZ153" s="102">
        <f t="shared" si="15"/>
        <v>0</v>
      </c>
      <c r="BA153" s="101">
        <f t="shared" si="16"/>
        <v>0</v>
      </c>
      <c r="BB153" s="103">
        <f t="shared" si="17"/>
        <v>0</v>
      </c>
      <c r="BC153" s="1">
        <f t="shared" si="18"/>
        <v>0</v>
      </c>
      <c r="BD153" s="1">
        <f t="shared" si="19"/>
        <v>0</v>
      </c>
      <c r="BE153" s="1">
        <f t="shared" si="20"/>
        <v>0</v>
      </c>
    </row>
    <row r="154" spans="2:57" ht="14.4" thickBot="1" x14ac:dyDescent="0.3">
      <c r="B154" s="4"/>
      <c r="C154" s="131"/>
      <c r="D154" s="132"/>
      <c r="E154" s="235"/>
      <c r="F154" s="250"/>
      <c r="G154" s="250"/>
      <c r="H154" s="236"/>
      <c r="I154" s="130"/>
      <c r="J154" s="235"/>
      <c r="K154" s="236"/>
      <c r="L154" s="130"/>
      <c r="M154" s="235"/>
      <c r="N154" s="236"/>
      <c r="O154" s="129"/>
      <c r="P154" s="246">
        <v>0</v>
      </c>
      <c r="Q154" s="247"/>
      <c r="R154" s="129"/>
      <c r="S154" s="243"/>
      <c r="T154" s="244"/>
      <c r="U154" s="244"/>
      <c r="V154" s="244"/>
      <c r="W154" s="245"/>
      <c r="X154" s="7"/>
      <c r="AX154" s="101"/>
      <c r="AY154" s="101"/>
      <c r="AZ154" s="102">
        <f t="shared" si="15"/>
        <v>0</v>
      </c>
      <c r="BA154" s="101">
        <f t="shared" si="16"/>
        <v>0</v>
      </c>
      <c r="BB154" s="103">
        <f t="shared" si="17"/>
        <v>0</v>
      </c>
      <c r="BC154" s="1">
        <f t="shared" si="18"/>
        <v>0</v>
      </c>
      <c r="BD154" s="1">
        <f t="shared" si="19"/>
        <v>0</v>
      </c>
      <c r="BE154" s="1">
        <f t="shared" si="20"/>
        <v>0</v>
      </c>
    </row>
    <row r="155" spans="2:57" ht="14.4" thickBot="1" x14ac:dyDescent="0.3">
      <c r="B155" s="4"/>
      <c r="C155" s="131"/>
      <c r="D155" s="132"/>
      <c r="E155" s="235"/>
      <c r="F155" s="250"/>
      <c r="G155" s="250"/>
      <c r="H155" s="236"/>
      <c r="I155" s="130"/>
      <c r="J155" s="235"/>
      <c r="K155" s="236"/>
      <c r="L155" s="130"/>
      <c r="M155" s="235"/>
      <c r="N155" s="236"/>
      <c r="O155" s="129"/>
      <c r="P155" s="246">
        <v>0</v>
      </c>
      <c r="Q155" s="247"/>
      <c r="R155" s="129"/>
      <c r="S155" s="243"/>
      <c r="T155" s="244"/>
      <c r="U155" s="244"/>
      <c r="V155" s="244"/>
      <c r="W155" s="245"/>
      <c r="X155" s="7"/>
      <c r="AX155" s="101"/>
      <c r="AY155" s="101"/>
      <c r="AZ155" s="102">
        <f t="shared" si="15"/>
        <v>0</v>
      </c>
      <c r="BA155" s="101">
        <f t="shared" si="16"/>
        <v>0</v>
      </c>
      <c r="BB155" s="103">
        <f t="shared" si="17"/>
        <v>0</v>
      </c>
      <c r="BC155" s="1">
        <f t="shared" si="18"/>
        <v>0</v>
      </c>
      <c r="BD155" s="1">
        <f t="shared" si="19"/>
        <v>0</v>
      </c>
      <c r="BE155" s="1">
        <f t="shared" si="20"/>
        <v>0</v>
      </c>
    </row>
    <row r="156" spans="2:57" ht="14.4" thickBot="1" x14ac:dyDescent="0.3">
      <c r="B156" s="4"/>
      <c r="C156" s="131"/>
      <c r="D156" s="132"/>
      <c r="E156" s="235"/>
      <c r="F156" s="250"/>
      <c r="G156" s="250"/>
      <c r="H156" s="236"/>
      <c r="I156" s="130"/>
      <c r="J156" s="235"/>
      <c r="K156" s="236"/>
      <c r="L156" s="130"/>
      <c r="M156" s="235"/>
      <c r="N156" s="236"/>
      <c r="O156" s="129"/>
      <c r="P156" s="246">
        <v>0</v>
      </c>
      <c r="Q156" s="247"/>
      <c r="R156" s="129"/>
      <c r="S156" s="243"/>
      <c r="T156" s="244"/>
      <c r="U156" s="244"/>
      <c r="V156" s="244"/>
      <c r="W156" s="245"/>
      <c r="X156" s="7"/>
      <c r="AX156" s="101"/>
      <c r="AY156" s="101"/>
      <c r="AZ156" s="102">
        <f t="shared" si="15"/>
        <v>0</v>
      </c>
      <c r="BA156" s="101">
        <f t="shared" si="16"/>
        <v>0</v>
      </c>
      <c r="BB156" s="103">
        <f t="shared" si="17"/>
        <v>0</v>
      </c>
      <c r="BC156" s="1">
        <f t="shared" si="18"/>
        <v>0</v>
      </c>
      <c r="BD156" s="1">
        <f t="shared" si="19"/>
        <v>0</v>
      </c>
      <c r="BE156" s="1">
        <f t="shared" si="20"/>
        <v>0</v>
      </c>
    </row>
    <row r="157" spans="2:57" ht="14.4" thickBot="1" x14ac:dyDescent="0.3">
      <c r="B157" s="4"/>
      <c r="C157" s="131"/>
      <c r="D157" s="132"/>
      <c r="E157" s="235"/>
      <c r="F157" s="250"/>
      <c r="G157" s="250"/>
      <c r="H157" s="236"/>
      <c r="I157" s="130"/>
      <c r="J157" s="235"/>
      <c r="K157" s="236"/>
      <c r="L157" s="130"/>
      <c r="M157" s="235"/>
      <c r="N157" s="236"/>
      <c r="O157" s="129"/>
      <c r="P157" s="246">
        <v>0</v>
      </c>
      <c r="Q157" s="247"/>
      <c r="R157" s="129"/>
      <c r="S157" s="243"/>
      <c r="T157" s="244"/>
      <c r="U157" s="244"/>
      <c r="V157" s="244"/>
      <c r="W157" s="245"/>
      <c r="X157" s="7"/>
      <c r="AX157" s="101"/>
      <c r="AY157" s="101"/>
      <c r="AZ157" s="102">
        <f t="shared" si="15"/>
        <v>0</v>
      </c>
      <c r="BA157" s="101">
        <f t="shared" si="16"/>
        <v>0</v>
      </c>
      <c r="BB157" s="103">
        <f t="shared" si="17"/>
        <v>0</v>
      </c>
      <c r="BC157" s="1">
        <f t="shared" si="18"/>
        <v>0</v>
      </c>
      <c r="BD157" s="1">
        <f t="shared" si="19"/>
        <v>0</v>
      </c>
      <c r="BE157" s="1">
        <f t="shared" si="20"/>
        <v>0</v>
      </c>
    </row>
    <row r="158" spans="2:57" ht="14.4" thickBot="1" x14ac:dyDescent="0.3">
      <c r="B158" s="4"/>
      <c r="C158" s="131"/>
      <c r="D158" s="132"/>
      <c r="E158" s="235"/>
      <c r="F158" s="250"/>
      <c r="G158" s="250"/>
      <c r="H158" s="236"/>
      <c r="I158" s="130"/>
      <c r="J158" s="235"/>
      <c r="K158" s="236"/>
      <c r="L158" s="130"/>
      <c r="M158" s="235"/>
      <c r="N158" s="236"/>
      <c r="O158" s="129"/>
      <c r="P158" s="246">
        <v>0</v>
      </c>
      <c r="Q158" s="247"/>
      <c r="R158" s="129"/>
      <c r="S158" s="243"/>
      <c r="T158" s="244"/>
      <c r="U158" s="244"/>
      <c r="V158" s="244"/>
      <c r="W158" s="245"/>
      <c r="X158" s="7"/>
      <c r="AX158" s="101"/>
      <c r="AY158" s="101"/>
      <c r="AZ158" s="102">
        <f t="shared" si="15"/>
        <v>0</v>
      </c>
      <c r="BA158" s="101">
        <f t="shared" si="16"/>
        <v>0</v>
      </c>
      <c r="BB158" s="103">
        <f t="shared" si="17"/>
        <v>0</v>
      </c>
      <c r="BC158" s="1">
        <f t="shared" si="18"/>
        <v>0</v>
      </c>
      <c r="BD158" s="1">
        <f t="shared" si="19"/>
        <v>0</v>
      </c>
      <c r="BE158" s="1">
        <f t="shared" si="20"/>
        <v>0</v>
      </c>
    </row>
    <row r="159" spans="2:57" ht="14.4" thickBot="1" x14ac:dyDescent="0.3">
      <c r="B159" s="4"/>
      <c r="C159" s="131"/>
      <c r="D159" s="132"/>
      <c r="E159" s="235"/>
      <c r="F159" s="250"/>
      <c r="G159" s="250"/>
      <c r="H159" s="236"/>
      <c r="I159" s="130"/>
      <c r="J159" s="235"/>
      <c r="K159" s="236"/>
      <c r="L159" s="130"/>
      <c r="M159" s="235"/>
      <c r="N159" s="236"/>
      <c r="O159" s="129"/>
      <c r="P159" s="246">
        <v>0</v>
      </c>
      <c r="Q159" s="247"/>
      <c r="R159" s="129"/>
      <c r="S159" s="243"/>
      <c r="T159" s="244"/>
      <c r="U159" s="244"/>
      <c r="V159" s="244"/>
      <c r="W159" s="245"/>
      <c r="X159" s="7"/>
      <c r="AX159" s="101"/>
      <c r="AY159" s="101"/>
      <c r="AZ159" s="102">
        <f t="shared" si="15"/>
        <v>0</v>
      </c>
      <c r="BA159" s="101">
        <f t="shared" si="16"/>
        <v>0</v>
      </c>
      <c r="BB159" s="103">
        <f t="shared" si="17"/>
        <v>0</v>
      </c>
      <c r="BC159" s="1">
        <f t="shared" si="18"/>
        <v>0</v>
      </c>
      <c r="BD159" s="1">
        <f t="shared" si="19"/>
        <v>0</v>
      </c>
      <c r="BE159" s="1">
        <f t="shared" si="20"/>
        <v>0</v>
      </c>
    </row>
    <row r="160" spans="2:57" ht="14.4" thickBot="1" x14ac:dyDescent="0.3">
      <c r="B160" s="4"/>
      <c r="C160" s="131"/>
      <c r="D160" s="132"/>
      <c r="E160" s="235"/>
      <c r="F160" s="250"/>
      <c r="G160" s="250"/>
      <c r="H160" s="236"/>
      <c r="I160" s="130"/>
      <c r="J160" s="235"/>
      <c r="K160" s="236"/>
      <c r="L160" s="130"/>
      <c r="M160" s="235"/>
      <c r="N160" s="236"/>
      <c r="O160" s="129"/>
      <c r="P160" s="246">
        <v>0</v>
      </c>
      <c r="Q160" s="247"/>
      <c r="R160" s="129"/>
      <c r="S160" s="243"/>
      <c r="T160" s="244"/>
      <c r="U160" s="244"/>
      <c r="V160" s="244"/>
      <c r="W160" s="245"/>
      <c r="X160" s="7"/>
      <c r="AX160" s="101"/>
      <c r="AY160" s="101"/>
      <c r="AZ160" s="102">
        <f t="shared" si="15"/>
        <v>0</v>
      </c>
      <c r="BA160" s="101">
        <f t="shared" si="16"/>
        <v>0</v>
      </c>
      <c r="BB160" s="103">
        <f t="shared" si="17"/>
        <v>0</v>
      </c>
      <c r="BC160" s="1">
        <f t="shared" si="18"/>
        <v>0</v>
      </c>
      <c r="BD160" s="1">
        <f t="shared" si="19"/>
        <v>0</v>
      </c>
      <c r="BE160" s="1">
        <f t="shared" si="20"/>
        <v>0</v>
      </c>
    </row>
    <row r="161" spans="2:57" ht="14.4" thickBot="1" x14ac:dyDescent="0.3">
      <c r="B161" s="4"/>
      <c r="C161" s="131"/>
      <c r="D161" s="132"/>
      <c r="E161" s="235"/>
      <c r="F161" s="250"/>
      <c r="G161" s="250"/>
      <c r="H161" s="236"/>
      <c r="I161" s="130"/>
      <c r="J161" s="235"/>
      <c r="K161" s="236"/>
      <c r="L161" s="130"/>
      <c r="M161" s="235"/>
      <c r="N161" s="236"/>
      <c r="O161" s="129"/>
      <c r="P161" s="246">
        <v>0</v>
      </c>
      <c r="Q161" s="247"/>
      <c r="R161" s="129"/>
      <c r="S161" s="243"/>
      <c r="T161" s="244"/>
      <c r="U161" s="244"/>
      <c r="V161" s="244"/>
      <c r="W161" s="245"/>
      <c r="X161" s="7"/>
      <c r="AX161" s="101"/>
      <c r="AY161" s="101"/>
      <c r="AZ161" s="102">
        <f t="shared" si="15"/>
        <v>0</v>
      </c>
      <c r="BA161" s="101">
        <f t="shared" si="16"/>
        <v>0</v>
      </c>
      <c r="BB161" s="103">
        <f t="shared" si="17"/>
        <v>0</v>
      </c>
      <c r="BC161" s="1">
        <f t="shared" si="18"/>
        <v>0</v>
      </c>
      <c r="BD161" s="1">
        <f t="shared" si="19"/>
        <v>0</v>
      </c>
      <c r="BE161" s="1">
        <f t="shared" si="20"/>
        <v>0</v>
      </c>
    </row>
    <row r="162" spans="2:57" ht="14.4" thickBot="1" x14ac:dyDescent="0.3">
      <c r="B162" s="4"/>
      <c r="C162" s="131"/>
      <c r="D162" s="132"/>
      <c r="E162" s="235"/>
      <c r="F162" s="250"/>
      <c r="G162" s="250"/>
      <c r="H162" s="236"/>
      <c r="I162" s="130"/>
      <c r="J162" s="235"/>
      <c r="K162" s="236"/>
      <c r="L162" s="130"/>
      <c r="M162" s="235"/>
      <c r="N162" s="236"/>
      <c r="O162" s="129"/>
      <c r="P162" s="246">
        <v>0</v>
      </c>
      <c r="Q162" s="247"/>
      <c r="R162" s="129"/>
      <c r="S162" s="243"/>
      <c r="T162" s="244"/>
      <c r="U162" s="244"/>
      <c r="V162" s="244"/>
      <c r="W162" s="245"/>
      <c r="X162" s="7"/>
      <c r="AX162" s="101"/>
      <c r="AY162" s="101"/>
      <c r="AZ162" s="102">
        <f t="shared" si="15"/>
        <v>0</v>
      </c>
      <c r="BA162" s="101">
        <f t="shared" si="16"/>
        <v>0</v>
      </c>
      <c r="BB162" s="103">
        <f t="shared" si="17"/>
        <v>0</v>
      </c>
      <c r="BC162" s="1">
        <f t="shared" si="18"/>
        <v>0</v>
      </c>
      <c r="BD162" s="1">
        <f t="shared" si="19"/>
        <v>0</v>
      </c>
      <c r="BE162" s="1">
        <f t="shared" si="20"/>
        <v>0</v>
      </c>
    </row>
    <row r="163" spans="2:57" ht="14.4" thickBot="1" x14ac:dyDescent="0.3">
      <c r="B163" s="4"/>
      <c r="C163" s="131"/>
      <c r="D163" s="132"/>
      <c r="E163" s="235"/>
      <c r="F163" s="250"/>
      <c r="G163" s="250"/>
      <c r="H163" s="236"/>
      <c r="I163" s="130"/>
      <c r="J163" s="235"/>
      <c r="K163" s="236"/>
      <c r="L163" s="130"/>
      <c r="M163" s="235"/>
      <c r="N163" s="236"/>
      <c r="O163" s="129"/>
      <c r="P163" s="246">
        <v>0</v>
      </c>
      <c r="Q163" s="247"/>
      <c r="R163" s="129"/>
      <c r="S163" s="243"/>
      <c r="T163" s="244"/>
      <c r="U163" s="244"/>
      <c r="V163" s="244"/>
      <c r="W163" s="245"/>
      <c r="X163" s="7"/>
      <c r="AX163" s="101"/>
      <c r="AY163" s="101"/>
      <c r="AZ163" s="102">
        <f t="shared" si="15"/>
        <v>0</v>
      </c>
      <c r="BA163" s="101">
        <f t="shared" si="16"/>
        <v>0</v>
      </c>
      <c r="BB163" s="103">
        <f t="shared" si="17"/>
        <v>0</v>
      </c>
      <c r="BC163" s="1">
        <f t="shared" si="18"/>
        <v>0</v>
      </c>
      <c r="BD163" s="1">
        <f t="shared" si="19"/>
        <v>0</v>
      </c>
      <c r="BE163" s="1">
        <f t="shared" si="20"/>
        <v>0</v>
      </c>
    </row>
    <row r="164" spans="2:57" ht="14.4" thickBot="1" x14ac:dyDescent="0.3">
      <c r="B164" s="4"/>
      <c r="C164" s="131"/>
      <c r="D164" s="132"/>
      <c r="E164" s="235"/>
      <c r="F164" s="250"/>
      <c r="G164" s="250"/>
      <c r="H164" s="236"/>
      <c r="I164" s="130"/>
      <c r="J164" s="235"/>
      <c r="K164" s="236"/>
      <c r="L164" s="130"/>
      <c r="M164" s="235"/>
      <c r="N164" s="236"/>
      <c r="O164" s="129"/>
      <c r="P164" s="246">
        <v>0</v>
      </c>
      <c r="Q164" s="247"/>
      <c r="R164" s="129"/>
      <c r="S164" s="243"/>
      <c r="T164" s="244"/>
      <c r="U164" s="244"/>
      <c r="V164" s="244"/>
      <c r="W164" s="245"/>
      <c r="X164" s="7"/>
      <c r="AX164" s="101"/>
      <c r="AY164" s="101"/>
      <c r="AZ164" s="102">
        <f t="shared" si="15"/>
        <v>0</v>
      </c>
      <c r="BA164" s="101">
        <f t="shared" si="16"/>
        <v>0</v>
      </c>
      <c r="BB164" s="103">
        <f t="shared" si="17"/>
        <v>0</v>
      </c>
      <c r="BC164" s="1">
        <f t="shared" si="18"/>
        <v>0</v>
      </c>
      <c r="BD164" s="1">
        <f t="shared" si="19"/>
        <v>0</v>
      </c>
      <c r="BE164" s="1">
        <f t="shared" si="20"/>
        <v>0</v>
      </c>
    </row>
    <row r="165" spans="2:57" ht="14.4" thickBot="1" x14ac:dyDescent="0.3">
      <c r="B165" s="4"/>
      <c r="C165" s="131"/>
      <c r="D165" s="132"/>
      <c r="E165" s="235"/>
      <c r="F165" s="250"/>
      <c r="G165" s="250"/>
      <c r="H165" s="236"/>
      <c r="I165" s="130"/>
      <c r="J165" s="235"/>
      <c r="K165" s="236"/>
      <c r="L165" s="130"/>
      <c r="M165" s="235"/>
      <c r="N165" s="236"/>
      <c r="O165" s="129"/>
      <c r="P165" s="246">
        <v>0</v>
      </c>
      <c r="Q165" s="247"/>
      <c r="R165" s="129"/>
      <c r="S165" s="243"/>
      <c r="T165" s="244"/>
      <c r="U165" s="244"/>
      <c r="V165" s="244"/>
      <c r="W165" s="245"/>
      <c r="X165" s="7"/>
      <c r="AX165" s="101"/>
      <c r="AY165" s="101"/>
      <c r="AZ165" s="102">
        <f t="shared" si="15"/>
        <v>0</v>
      </c>
      <c r="BA165" s="101">
        <f t="shared" si="16"/>
        <v>0</v>
      </c>
      <c r="BB165" s="103">
        <f t="shared" si="17"/>
        <v>0</v>
      </c>
      <c r="BC165" s="1">
        <f t="shared" si="18"/>
        <v>0</v>
      </c>
      <c r="BD165" s="1">
        <f t="shared" si="19"/>
        <v>0</v>
      </c>
      <c r="BE165" s="1">
        <f t="shared" si="20"/>
        <v>0</v>
      </c>
    </row>
    <row r="166" spans="2:57" ht="14.4" thickBot="1" x14ac:dyDescent="0.3">
      <c r="B166" s="4"/>
      <c r="C166" s="131"/>
      <c r="D166" s="132"/>
      <c r="E166" s="235"/>
      <c r="F166" s="250"/>
      <c r="G166" s="250"/>
      <c r="H166" s="236"/>
      <c r="I166" s="130"/>
      <c r="J166" s="235"/>
      <c r="K166" s="236"/>
      <c r="L166" s="130"/>
      <c r="M166" s="235"/>
      <c r="N166" s="236"/>
      <c r="O166" s="129"/>
      <c r="P166" s="246">
        <v>0</v>
      </c>
      <c r="Q166" s="247"/>
      <c r="R166" s="129"/>
      <c r="S166" s="243"/>
      <c r="T166" s="244"/>
      <c r="U166" s="244"/>
      <c r="V166" s="244"/>
      <c r="W166" s="245"/>
      <c r="X166" s="7"/>
      <c r="AX166" s="101"/>
      <c r="AY166" s="101"/>
      <c r="AZ166" s="102">
        <f t="shared" si="15"/>
        <v>0</v>
      </c>
      <c r="BA166" s="101">
        <f t="shared" si="16"/>
        <v>0</v>
      </c>
      <c r="BB166" s="103">
        <f t="shared" si="17"/>
        <v>0</v>
      </c>
      <c r="BC166" s="1">
        <f t="shared" si="18"/>
        <v>0</v>
      </c>
      <c r="BD166" s="1">
        <f t="shared" si="19"/>
        <v>0</v>
      </c>
      <c r="BE166" s="1">
        <f t="shared" si="20"/>
        <v>0</v>
      </c>
    </row>
    <row r="167" spans="2:57" ht="14.4" thickBot="1" x14ac:dyDescent="0.3">
      <c r="B167" s="4"/>
      <c r="C167" s="131"/>
      <c r="D167" s="132"/>
      <c r="E167" s="235"/>
      <c r="F167" s="250"/>
      <c r="G167" s="250"/>
      <c r="H167" s="236"/>
      <c r="I167" s="130"/>
      <c r="J167" s="235"/>
      <c r="K167" s="236"/>
      <c r="L167" s="130"/>
      <c r="M167" s="235"/>
      <c r="N167" s="236"/>
      <c r="O167" s="129"/>
      <c r="P167" s="246">
        <v>0</v>
      </c>
      <c r="Q167" s="247"/>
      <c r="R167" s="129"/>
      <c r="S167" s="243"/>
      <c r="T167" s="244"/>
      <c r="U167" s="244"/>
      <c r="V167" s="244"/>
      <c r="W167" s="245"/>
      <c r="X167" s="7"/>
      <c r="AX167" s="101"/>
      <c r="AY167" s="101"/>
      <c r="AZ167" s="102">
        <f t="shared" si="15"/>
        <v>0</v>
      </c>
      <c r="BA167" s="101">
        <f t="shared" si="16"/>
        <v>0</v>
      </c>
      <c r="BB167" s="103">
        <f t="shared" si="17"/>
        <v>0</v>
      </c>
      <c r="BC167" s="1">
        <f t="shared" si="18"/>
        <v>0</v>
      </c>
      <c r="BD167" s="1">
        <f t="shared" si="19"/>
        <v>0</v>
      </c>
      <c r="BE167" s="1">
        <f t="shared" si="20"/>
        <v>0</v>
      </c>
    </row>
    <row r="168" spans="2:57" ht="14.4" thickBot="1" x14ac:dyDescent="0.3">
      <c r="B168" s="4"/>
      <c r="C168" s="131"/>
      <c r="D168" s="132"/>
      <c r="E168" s="235"/>
      <c r="F168" s="250"/>
      <c r="G168" s="250"/>
      <c r="H168" s="236"/>
      <c r="I168" s="130"/>
      <c r="J168" s="235"/>
      <c r="K168" s="236"/>
      <c r="L168" s="130"/>
      <c r="M168" s="235"/>
      <c r="N168" s="236"/>
      <c r="O168" s="129"/>
      <c r="P168" s="246">
        <v>0</v>
      </c>
      <c r="Q168" s="247"/>
      <c r="R168" s="129"/>
      <c r="S168" s="243"/>
      <c r="T168" s="244"/>
      <c r="U168" s="244"/>
      <c r="V168" s="244"/>
      <c r="W168" s="245"/>
      <c r="X168" s="7"/>
      <c r="AX168" s="101"/>
      <c r="AY168" s="101"/>
      <c r="AZ168" s="102">
        <f t="shared" si="15"/>
        <v>0</v>
      </c>
      <c r="BA168" s="101">
        <f t="shared" si="16"/>
        <v>0</v>
      </c>
      <c r="BB168" s="103">
        <f t="shared" si="17"/>
        <v>0</v>
      </c>
      <c r="BC168" s="1">
        <f t="shared" si="18"/>
        <v>0</v>
      </c>
      <c r="BD168" s="1">
        <f t="shared" si="19"/>
        <v>0</v>
      </c>
      <c r="BE168" s="1">
        <f t="shared" si="20"/>
        <v>0</v>
      </c>
    </row>
    <row r="169" spans="2:57" ht="14.4" thickBot="1" x14ac:dyDescent="0.3">
      <c r="B169" s="4"/>
      <c r="C169" s="131"/>
      <c r="D169" s="132"/>
      <c r="E169" s="235"/>
      <c r="F169" s="250"/>
      <c r="G169" s="250"/>
      <c r="H169" s="236"/>
      <c r="I169" s="130"/>
      <c r="J169" s="235"/>
      <c r="K169" s="236"/>
      <c r="L169" s="130"/>
      <c r="M169" s="235"/>
      <c r="N169" s="236"/>
      <c r="O169" s="129"/>
      <c r="P169" s="246">
        <v>0</v>
      </c>
      <c r="Q169" s="247"/>
      <c r="R169" s="129"/>
      <c r="S169" s="243"/>
      <c r="T169" s="244"/>
      <c r="U169" s="244"/>
      <c r="V169" s="244"/>
      <c r="W169" s="245"/>
      <c r="X169" s="7"/>
      <c r="AX169" s="101"/>
      <c r="AY169" s="101"/>
      <c r="AZ169" s="102">
        <f t="shared" si="15"/>
        <v>0</v>
      </c>
      <c r="BA169" s="101">
        <f t="shared" si="16"/>
        <v>0</v>
      </c>
      <c r="BB169" s="103">
        <f t="shared" si="17"/>
        <v>0</v>
      </c>
      <c r="BC169" s="1">
        <f t="shared" si="18"/>
        <v>0</v>
      </c>
      <c r="BD169" s="1">
        <f t="shared" si="19"/>
        <v>0</v>
      </c>
      <c r="BE169" s="1">
        <f t="shared" si="20"/>
        <v>0</v>
      </c>
    </row>
    <row r="170" spans="2:57" ht="14.4" thickBot="1" x14ac:dyDescent="0.3">
      <c r="B170" s="4"/>
      <c r="C170" s="131"/>
      <c r="D170" s="132"/>
      <c r="E170" s="235"/>
      <c r="F170" s="250"/>
      <c r="G170" s="250"/>
      <c r="H170" s="236"/>
      <c r="I170" s="130"/>
      <c r="J170" s="235"/>
      <c r="K170" s="236"/>
      <c r="L170" s="130"/>
      <c r="M170" s="235"/>
      <c r="N170" s="236"/>
      <c r="O170" s="129"/>
      <c r="P170" s="246">
        <v>0</v>
      </c>
      <c r="Q170" s="247"/>
      <c r="R170" s="129"/>
      <c r="S170" s="243"/>
      <c r="T170" s="244"/>
      <c r="U170" s="244"/>
      <c r="V170" s="244"/>
      <c r="W170" s="245"/>
      <c r="X170" s="7"/>
      <c r="AX170" s="101"/>
      <c r="AY170" s="101"/>
      <c r="AZ170" s="102">
        <f t="shared" si="15"/>
        <v>0</v>
      </c>
      <c r="BA170" s="101">
        <f t="shared" si="16"/>
        <v>0</v>
      </c>
      <c r="BB170" s="103">
        <f t="shared" si="17"/>
        <v>0</v>
      </c>
      <c r="BC170" s="1">
        <f t="shared" si="18"/>
        <v>0</v>
      </c>
      <c r="BD170" s="1">
        <f t="shared" si="19"/>
        <v>0</v>
      </c>
      <c r="BE170" s="1">
        <f t="shared" si="20"/>
        <v>0</v>
      </c>
    </row>
    <row r="171" spans="2:57" ht="14.4" thickBot="1" x14ac:dyDescent="0.3">
      <c r="B171" s="4"/>
      <c r="C171" s="131"/>
      <c r="D171" s="132"/>
      <c r="E171" s="235"/>
      <c r="F171" s="250"/>
      <c r="G171" s="250"/>
      <c r="H171" s="236"/>
      <c r="I171" s="130"/>
      <c r="J171" s="235"/>
      <c r="K171" s="236"/>
      <c r="L171" s="130"/>
      <c r="M171" s="235"/>
      <c r="N171" s="236"/>
      <c r="O171" s="129"/>
      <c r="P171" s="246">
        <v>0</v>
      </c>
      <c r="Q171" s="247"/>
      <c r="R171" s="129"/>
      <c r="S171" s="243"/>
      <c r="T171" s="244"/>
      <c r="U171" s="244"/>
      <c r="V171" s="244"/>
      <c r="W171" s="245"/>
      <c r="X171" s="7"/>
      <c r="AX171" s="101"/>
      <c r="AY171" s="101"/>
      <c r="AZ171" s="102">
        <f t="shared" si="15"/>
        <v>0</v>
      </c>
      <c r="BA171" s="101">
        <f t="shared" si="16"/>
        <v>0</v>
      </c>
      <c r="BB171" s="103">
        <f t="shared" si="17"/>
        <v>0</v>
      </c>
      <c r="BC171" s="1">
        <f t="shared" si="18"/>
        <v>0</v>
      </c>
      <c r="BD171" s="1">
        <f t="shared" si="19"/>
        <v>0</v>
      </c>
      <c r="BE171" s="1">
        <f t="shared" si="20"/>
        <v>0</v>
      </c>
    </row>
    <row r="172" spans="2:57" ht="14.4" thickBot="1" x14ac:dyDescent="0.3">
      <c r="B172" s="4"/>
      <c r="C172" s="131"/>
      <c r="D172" s="132"/>
      <c r="E172" s="235"/>
      <c r="F172" s="250"/>
      <c r="G172" s="250"/>
      <c r="H172" s="236"/>
      <c r="I172" s="130"/>
      <c r="J172" s="235"/>
      <c r="K172" s="236"/>
      <c r="L172" s="130"/>
      <c r="M172" s="235"/>
      <c r="N172" s="236"/>
      <c r="O172" s="129"/>
      <c r="P172" s="246">
        <v>0</v>
      </c>
      <c r="Q172" s="247"/>
      <c r="R172" s="129"/>
      <c r="S172" s="243"/>
      <c r="T172" s="244"/>
      <c r="U172" s="244"/>
      <c r="V172" s="244"/>
      <c r="W172" s="245"/>
      <c r="X172" s="7"/>
      <c r="AX172" s="101"/>
      <c r="AY172" s="101"/>
      <c r="AZ172" s="102">
        <f t="shared" si="15"/>
        <v>0</v>
      </c>
      <c r="BA172" s="101">
        <f t="shared" si="16"/>
        <v>0</v>
      </c>
      <c r="BB172" s="103">
        <f t="shared" si="17"/>
        <v>0</v>
      </c>
      <c r="BC172" s="1">
        <f t="shared" si="18"/>
        <v>0</v>
      </c>
      <c r="BD172" s="1">
        <f t="shared" si="19"/>
        <v>0</v>
      </c>
      <c r="BE172" s="1">
        <f t="shared" si="20"/>
        <v>0</v>
      </c>
    </row>
    <row r="173" spans="2:57" ht="14.4" thickBot="1" x14ac:dyDescent="0.3">
      <c r="B173" s="4"/>
      <c r="C173" s="131"/>
      <c r="D173" s="132"/>
      <c r="E173" s="235"/>
      <c r="F173" s="250"/>
      <c r="G173" s="250"/>
      <c r="H173" s="236"/>
      <c r="I173" s="130"/>
      <c r="J173" s="235"/>
      <c r="K173" s="236"/>
      <c r="L173" s="130"/>
      <c r="M173" s="235"/>
      <c r="N173" s="236"/>
      <c r="O173" s="129"/>
      <c r="P173" s="246">
        <v>0</v>
      </c>
      <c r="Q173" s="247"/>
      <c r="R173" s="129"/>
      <c r="S173" s="243"/>
      <c r="T173" s="244"/>
      <c r="U173" s="244"/>
      <c r="V173" s="244"/>
      <c r="W173" s="245"/>
      <c r="X173" s="7"/>
      <c r="AX173" s="101"/>
      <c r="AY173" s="101"/>
      <c r="AZ173" s="102">
        <f t="shared" si="15"/>
        <v>0</v>
      </c>
      <c r="BA173" s="101">
        <f t="shared" si="16"/>
        <v>0</v>
      </c>
      <c r="BB173" s="103">
        <f t="shared" si="17"/>
        <v>0</v>
      </c>
      <c r="BC173" s="1">
        <f t="shared" si="18"/>
        <v>0</v>
      </c>
      <c r="BD173" s="1">
        <f t="shared" si="19"/>
        <v>0</v>
      </c>
      <c r="BE173" s="1">
        <f t="shared" si="20"/>
        <v>0</v>
      </c>
    </row>
    <row r="174" spans="2:57" ht="14.4" thickBot="1" x14ac:dyDescent="0.3">
      <c r="B174" s="4"/>
      <c r="C174" s="131"/>
      <c r="D174" s="132"/>
      <c r="E174" s="235"/>
      <c r="F174" s="250"/>
      <c r="G174" s="250"/>
      <c r="H174" s="236"/>
      <c r="I174" s="130"/>
      <c r="J174" s="235"/>
      <c r="K174" s="236"/>
      <c r="L174" s="130"/>
      <c r="M174" s="235"/>
      <c r="N174" s="236"/>
      <c r="O174" s="129"/>
      <c r="P174" s="246">
        <v>0</v>
      </c>
      <c r="Q174" s="247"/>
      <c r="R174" s="129"/>
      <c r="S174" s="243"/>
      <c r="T174" s="244"/>
      <c r="U174" s="244"/>
      <c r="V174" s="244"/>
      <c r="W174" s="245"/>
      <c r="X174" s="7"/>
      <c r="AX174" s="101"/>
      <c r="AY174" s="101"/>
      <c r="AZ174" s="102">
        <f t="shared" si="15"/>
        <v>0</v>
      </c>
      <c r="BA174" s="101">
        <f t="shared" si="16"/>
        <v>0</v>
      </c>
      <c r="BB174" s="103">
        <f t="shared" si="17"/>
        <v>0</v>
      </c>
      <c r="BC174" s="1">
        <f t="shared" si="18"/>
        <v>0</v>
      </c>
      <c r="BD174" s="1">
        <f t="shared" si="19"/>
        <v>0</v>
      </c>
      <c r="BE174" s="1">
        <f t="shared" si="20"/>
        <v>0</v>
      </c>
    </row>
    <row r="175" spans="2:57" ht="14.4" thickBot="1" x14ac:dyDescent="0.3">
      <c r="B175" s="4"/>
      <c r="C175" s="131"/>
      <c r="D175" s="132"/>
      <c r="E175" s="235"/>
      <c r="F175" s="250"/>
      <c r="G175" s="250"/>
      <c r="H175" s="236"/>
      <c r="I175" s="130"/>
      <c r="J175" s="235"/>
      <c r="K175" s="236"/>
      <c r="L175" s="130"/>
      <c r="M175" s="235"/>
      <c r="N175" s="236"/>
      <c r="O175" s="129"/>
      <c r="P175" s="246">
        <v>0</v>
      </c>
      <c r="Q175" s="247"/>
      <c r="R175" s="129"/>
      <c r="S175" s="243"/>
      <c r="T175" s="244"/>
      <c r="U175" s="244"/>
      <c r="V175" s="244"/>
      <c r="W175" s="245"/>
      <c r="X175" s="7"/>
      <c r="AX175" s="101"/>
      <c r="AY175" s="101"/>
      <c r="AZ175" s="102">
        <f t="shared" si="15"/>
        <v>0</v>
      </c>
      <c r="BA175" s="101">
        <f t="shared" si="16"/>
        <v>0</v>
      </c>
      <c r="BB175" s="103">
        <f t="shared" si="17"/>
        <v>0</v>
      </c>
      <c r="BC175" s="1">
        <f t="shared" si="18"/>
        <v>0</v>
      </c>
      <c r="BD175" s="1">
        <f t="shared" si="19"/>
        <v>0</v>
      </c>
      <c r="BE175" s="1">
        <f t="shared" si="20"/>
        <v>0</v>
      </c>
    </row>
    <row r="176" spans="2:57" ht="14.4" thickBot="1" x14ac:dyDescent="0.3">
      <c r="B176" s="4"/>
      <c r="C176" s="131"/>
      <c r="D176" s="132"/>
      <c r="E176" s="235"/>
      <c r="F176" s="250"/>
      <c r="G176" s="250"/>
      <c r="H176" s="236"/>
      <c r="I176" s="130"/>
      <c r="J176" s="235"/>
      <c r="K176" s="236"/>
      <c r="L176" s="130"/>
      <c r="M176" s="235"/>
      <c r="N176" s="236"/>
      <c r="O176" s="129"/>
      <c r="P176" s="246">
        <v>0</v>
      </c>
      <c r="Q176" s="247"/>
      <c r="R176" s="129"/>
      <c r="S176" s="243"/>
      <c r="T176" s="244"/>
      <c r="U176" s="244"/>
      <c r="V176" s="244"/>
      <c r="W176" s="245"/>
      <c r="X176" s="7"/>
      <c r="AX176" s="101"/>
      <c r="AY176" s="101"/>
      <c r="AZ176" s="102">
        <f t="shared" si="15"/>
        <v>0</v>
      </c>
      <c r="BA176" s="101">
        <f t="shared" si="16"/>
        <v>0</v>
      </c>
      <c r="BB176" s="103">
        <f t="shared" si="17"/>
        <v>0</v>
      </c>
      <c r="BC176" s="1">
        <f t="shared" si="18"/>
        <v>0</v>
      </c>
      <c r="BD176" s="1">
        <f t="shared" si="19"/>
        <v>0</v>
      </c>
      <c r="BE176" s="1">
        <f t="shared" si="20"/>
        <v>0</v>
      </c>
    </row>
    <row r="177" spans="2:57" ht="14.4" thickBot="1" x14ac:dyDescent="0.3">
      <c r="B177" s="4"/>
      <c r="C177" s="131"/>
      <c r="D177" s="132"/>
      <c r="E177" s="235"/>
      <c r="F177" s="250"/>
      <c r="G177" s="250"/>
      <c r="H177" s="236"/>
      <c r="I177" s="130"/>
      <c r="J177" s="235"/>
      <c r="K177" s="236"/>
      <c r="L177" s="130"/>
      <c r="M177" s="235"/>
      <c r="N177" s="236"/>
      <c r="O177" s="129"/>
      <c r="P177" s="246">
        <v>0</v>
      </c>
      <c r="Q177" s="247"/>
      <c r="R177" s="129"/>
      <c r="S177" s="243"/>
      <c r="T177" s="244"/>
      <c r="U177" s="244"/>
      <c r="V177" s="244"/>
      <c r="W177" s="245"/>
      <c r="X177" s="7"/>
      <c r="AX177" s="101"/>
      <c r="AY177" s="101"/>
      <c r="AZ177" s="102">
        <f t="shared" si="15"/>
        <v>0</v>
      </c>
      <c r="BA177" s="101">
        <f t="shared" si="16"/>
        <v>0</v>
      </c>
      <c r="BB177" s="103">
        <f t="shared" si="17"/>
        <v>0</v>
      </c>
      <c r="BC177" s="1">
        <f t="shared" si="18"/>
        <v>0</v>
      </c>
      <c r="BD177" s="1">
        <f t="shared" si="19"/>
        <v>0</v>
      </c>
      <c r="BE177" s="1">
        <f t="shared" si="20"/>
        <v>0</v>
      </c>
    </row>
    <row r="178" spans="2:57" ht="14.4" thickBot="1" x14ac:dyDescent="0.3">
      <c r="B178" s="4"/>
      <c r="C178" s="131"/>
      <c r="D178" s="132"/>
      <c r="E178" s="235"/>
      <c r="F178" s="250"/>
      <c r="G178" s="250"/>
      <c r="H178" s="236"/>
      <c r="I178" s="130"/>
      <c r="J178" s="235"/>
      <c r="K178" s="236"/>
      <c r="L178" s="130"/>
      <c r="M178" s="235"/>
      <c r="N178" s="236"/>
      <c r="O178" s="129"/>
      <c r="P178" s="246">
        <v>0</v>
      </c>
      <c r="Q178" s="247"/>
      <c r="R178" s="129"/>
      <c r="S178" s="243"/>
      <c r="T178" s="244"/>
      <c r="U178" s="244"/>
      <c r="V178" s="244"/>
      <c r="W178" s="245"/>
      <c r="X178" s="7"/>
      <c r="AX178" s="101"/>
      <c r="AY178" s="101"/>
      <c r="AZ178" s="102">
        <f t="shared" si="15"/>
        <v>0</v>
      </c>
      <c r="BA178" s="101">
        <f t="shared" si="16"/>
        <v>0</v>
      </c>
      <c r="BB178" s="103">
        <f t="shared" si="17"/>
        <v>0</v>
      </c>
      <c r="BC178" s="1">
        <f t="shared" si="18"/>
        <v>0</v>
      </c>
      <c r="BD178" s="1">
        <f t="shared" si="19"/>
        <v>0</v>
      </c>
      <c r="BE178" s="1">
        <f t="shared" si="20"/>
        <v>0</v>
      </c>
    </row>
    <row r="179" spans="2:57" ht="14.4" thickBot="1" x14ac:dyDescent="0.3">
      <c r="B179" s="4"/>
      <c r="C179" s="131"/>
      <c r="D179" s="132"/>
      <c r="E179" s="235"/>
      <c r="F179" s="250"/>
      <c r="G179" s="250"/>
      <c r="H179" s="236"/>
      <c r="I179" s="130"/>
      <c r="J179" s="235"/>
      <c r="K179" s="236"/>
      <c r="L179" s="130"/>
      <c r="M179" s="235"/>
      <c r="N179" s="236"/>
      <c r="O179" s="129"/>
      <c r="P179" s="246">
        <v>0</v>
      </c>
      <c r="Q179" s="247"/>
      <c r="R179" s="129"/>
      <c r="S179" s="243"/>
      <c r="T179" s="244"/>
      <c r="U179" s="244"/>
      <c r="V179" s="244"/>
      <c r="W179" s="245"/>
      <c r="X179" s="7"/>
      <c r="AX179" s="101"/>
      <c r="AY179" s="101"/>
      <c r="AZ179" s="102">
        <f t="shared" si="15"/>
        <v>0</v>
      </c>
      <c r="BA179" s="101">
        <f t="shared" si="16"/>
        <v>0</v>
      </c>
      <c r="BB179" s="103">
        <f t="shared" si="17"/>
        <v>0</v>
      </c>
      <c r="BC179" s="1">
        <f t="shared" si="18"/>
        <v>0</v>
      </c>
      <c r="BD179" s="1">
        <f t="shared" si="19"/>
        <v>0</v>
      </c>
      <c r="BE179" s="1">
        <f t="shared" si="20"/>
        <v>0</v>
      </c>
    </row>
    <row r="180" spans="2:57" ht="14.4" thickBot="1" x14ac:dyDescent="0.3">
      <c r="B180" s="4"/>
      <c r="C180" s="131"/>
      <c r="D180" s="132"/>
      <c r="E180" s="235"/>
      <c r="F180" s="250"/>
      <c r="G180" s="250"/>
      <c r="H180" s="236"/>
      <c r="I180" s="130"/>
      <c r="J180" s="235"/>
      <c r="K180" s="236"/>
      <c r="L180" s="130"/>
      <c r="M180" s="235"/>
      <c r="N180" s="236"/>
      <c r="O180" s="129"/>
      <c r="P180" s="246">
        <v>0</v>
      </c>
      <c r="Q180" s="247"/>
      <c r="R180" s="129"/>
      <c r="S180" s="243"/>
      <c r="T180" s="244"/>
      <c r="U180" s="244"/>
      <c r="V180" s="244"/>
      <c r="W180" s="245"/>
      <c r="X180" s="7"/>
      <c r="AX180" s="101"/>
      <c r="AY180" s="101"/>
      <c r="AZ180" s="102">
        <f t="shared" si="15"/>
        <v>0</v>
      </c>
      <c r="BA180" s="101">
        <f t="shared" si="16"/>
        <v>0</v>
      </c>
      <c r="BB180" s="103">
        <f t="shared" si="17"/>
        <v>0</v>
      </c>
      <c r="BC180" s="1">
        <f t="shared" si="18"/>
        <v>0</v>
      </c>
      <c r="BD180" s="1">
        <f t="shared" si="19"/>
        <v>0</v>
      </c>
      <c r="BE180" s="1">
        <f t="shared" si="20"/>
        <v>0</v>
      </c>
    </row>
    <row r="181" spans="2:57" ht="14.4" thickBot="1" x14ac:dyDescent="0.3">
      <c r="B181" s="4"/>
      <c r="C181" s="131"/>
      <c r="D181" s="132"/>
      <c r="E181" s="235"/>
      <c r="F181" s="250"/>
      <c r="G181" s="250"/>
      <c r="H181" s="236"/>
      <c r="I181" s="130"/>
      <c r="J181" s="235"/>
      <c r="K181" s="236"/>
      <c r="L181" s="130"/>
      <c r="M181" s="235"/>
      <c r="N181" s="236"/>
      <c r="O181" s="129"/>
      <c r="P181" s="246">
        <v>0</v>
      </c>
      <c r="Q181" s="247"/>
      <c r="R181" s="129"/>
      <c r="S181" s="243"/>
      <c r="T181" s="244"/>
      <c r="U181" s="244"/>
      <c r="V181" s="244"/>
      <c r="W181" s="245"/>
      <c r="X181" s="7"/>
      <c r="AX181" s="101"/>
      <c r="AY181" s="101"/>
      <c r="AZ181" s="102">
        <f t="shared" si="15"/>
        <v>0</v>
      </c>
      <c r="BA181" s="101">
        <f t="shared" si="16"/>
        <v>0</v>
      </c>
      <c r="BB181" s="103">
        <f t="shared" si="17"/>
        <v>0</v>
      </c>
      <c r="BC181" s="1">
        <f t="shared" si="18"/>
        <v>0</v>
      </c>
      <c r="BD181" s="1">
        <f t="shared" si="19"/>
        <v>0</v>
      </c>
      <c r="BE181" s="1">
        <f t="shared" si="20"/>
        <v>0</v>
      </c>
    </row>
    <row r="182" spans="2:57" ht="14.4" thickBot="1" x14ac:dyDescent="0.3">
      <c r="B182" s="4"/>
      <c r="C182" s="131"/>
      <c r="D182" s="132"/>
      <c r="E182" s="235"/>
      <c r="F182" s="250"/>
      <c r="G182" s="250"/>
      <c r="H182" s="236"/>
      <c r="I182" s="130"/>
      <c r="J182" s="235"/>
      <c r="K182" s="236"/>
      <c r="L182" s="130"/>
      <c r="M182" s="235"/>
      <c r="N182" s="236"/>
      <c r="O182" s="129"/>
      <c r="P182" s="246">
        <v>0</v>
      </c>
      <c r="Q182" s="247"/>
      <c r="R182" s="129"/>
      <c r="S182" s="243"/>
      <c r="T182" s="244"/>
      <c r="U182" s="244"/>
      <c r="V182" s="244"/>
      <c r="W182" s="245"/>
      <c r="X182" s="7"/>
      <c r="AX182" s="101"/>
      <c r="AY182" s="101"/>
      <c r="AZ182" s="102">
        <f t="shared" si="15"/>
        <v>0</v>
      </c>
      <c r="BA182" s="101">
        <f t="shared" si="16"/>
        <v>0</v>
      </c>
      <c r="BB182" s="103">
        <f t="shared" si="17"/>
        <v>0</v>
      </c>
      <c r="BC182" s="1">
        <f t="shared" si="18"/>
        <v>0</v>
      </c>
      <c r="BD182" s="1">
        <f t="shared" si="19"/>
        <v>0</v>
      </c>
      <c r="BE182" s="1">
        <f t="shared" si="20"/>
        <v>0</v>
      </c>
    </row>
    <row r="183" spans="2:57" ht="14.4" thickBot="1" x14ac:dyDescent="0.3">
      <c r="B183" s="4"/>
      <c r="C183" s="131"/>
      <c r="D183" s="132"/>
      <c r="E183" s="235"/>
      <c r="F183" s="250"/>
      <c r="G183" s="250"/>
      <c r="H183" s="236"/>
      <c r="I183" s="130"/>
      <c r="J183" s="235"/>
      <c r="K183" s="236"/>
      <c r="L183" s="130"/>
      <c r="M183" s="235"/>
      <c r="N183" s="236"/>
      <c r="O183" s="129"/>
      <c r="P183" s="246">
        <v>0</v>
      </c>
      <c r="Q183" s="247"/>
      <c r="R183" s="129"/>
      <c r="S183" s="243"/>
      <c r="T183" s="244"/>
      <c r="U183" s="244"/>
      <c r="V183" s="244"/>
      <c r="W183" s="245"/>
      <c r="X183" s="7"/>
      <c r="AX183" s="101"/>
      <c r="AY183" s="101"/>
      <c r="AZ183" s="102">
        <f t="shared" si="15"/>
        <v>0</v>
      </c>
      <c r="BA183" s="101">
        <f t="shared" si="16"/>
        <v>0</v>
      </c>
      <c r="BB183" s="103">
        <f t="shared" si="17"/>
        <v>0</v>
      </c>
      <c r="BC183" s="1">
        <f t="shared" si="18"/>
        <v>0</v>
      </c>
      <c r="BD183" s="1">
        <f t="shared" si="19"/>
        <v>0</v>
      </c>
      <c r="BE183" s="1">
        <f t="shared" si="20"/>
        <v>0</v>
      </c>
    </row>
    <row r="184" spans="2:57" ht="14.4" thickBot="1" x14ac:dyDescent="0.3">
      <c r="B184" s="4"/>
      <c r="C184" s="131"/>
      <c r="D184" s="132"/>
      <c r="E184" s="235"/>
      <c r="F184" s="250"/>
      <c r="G184" s="250"/>
      <c r="H184" s="236"/>
      <c r="I184" s="130"/>
      <c r="J184" s="235"/>
      <c r="K184" s="236"/>
      <c r="L184" s="130"/>
      <c r="M184" s="235"/>
      <c r="N184" s="236"/>
      <c r="O184" s="129"/>
      <c r="P184" s="246">
        <v>0</v>
      </c>
      <c r="Q184" s="247"/>
      <c r="R184" s="129"/>
      <c r="S184" s="243"/>
      <c r="T184" s="244"/>
      <c r="U184" s="244"/>
      <c r="V184" s="244"/>
      <c r="W184" s="245"/>
      <c r="X184" s="7"/>
      <c r="AX184" s="101"/>
      <c r="AY184" s="101"/>
      <c r="AZ184" s="102">
        <f t="shared" si="15"/>
        <v>0</v>
      </c>
      <c r="BA184" s="101">
        <f t="shared" si="16"/>
        <v>0</v>
      </c>
      <c r="BB184" s="103">
        <f t="shared" si="17"/>
        <v>0</v>
      </c>
      <c r="BC184" s="1">
        <f t="shared" si="18"/>
        <v>0</v>
      </c>
      <c r="BD184" s="1">
        <f t="shared" si="19"/>
        <v>0</v>
      </c>
      <c r="BE184" s="1">
        <f t="shared" si="20"/>
        <v>0</v>
      </c>
    </row>
    <row r="185" spans="2:57" ht="14.4" thickBot="1" x14ac:dyDescent="0.3">
      <c r="B185" s="4"/>
      <c r="C185" s="131"/>
      <c r="D185" s="132"/>
      <c r="E185" s="235"/>
      <c r="F185" s="250"/>
      <c r="G185" s="250"/>
      <c r="H185" s="236"/>
      <c r="I185" s="130"/>
      <c r="J185" s="235"/>
      <c r="K185" s="236"/>
      <c r="L185" s="130"/>
      <c r="M185" s="235"/>
      <c r="N185" s="236"/>
      <c r="O185" s="129"/>
      <c r="P185" s="246">
        <v>0</v>
      </c>
      <c r="Q185" s="247"/>
      <c r="R185" s="129"/>
      <c r="S185" s="243"/>
      <c r="T185" s="244"/>
      <c r="U185" s="244"/>
      <c r="V185" s="244"/>
      <c r="W185" s="245"/>
      <c r="X185" s="7"/>
      <c r="AX185" s="101"/>
      <c r="AY185" s="101"/>
      <c r="AZ185" s="102">
        <f t="shared" si="15"/>
        <v>0</v>
      </c>
      <c r="BA185" s="101">
        <f t="shared" si="16"/>
        <v>0</v>
      </c>
      <c r="BB185" s="103">
        <f t="shared" si="17"/>
        <v>0</v>
      </c>
      <c r="BC185" s="1">
        <f t="shared" si="18"/>
        <v>0</v>
      </c>
      <c r="BD185" s="1">
        <f t="shared" si="19"/>
        <v>0</v>
      </c>
      <c r="BE185" s="1">
        <f t="shared" si="20"/>
        <v>0</v>
      </c>
    </row>
    <row r="186" spans="2:57" ht="14.4" thickBot="1" x14ac:dyDescent="0.3">
      <c r="B186" s="4"/>
      <c r="C186" s="131"/>
      <c r="D186" s="132"/>
      <c r="E186" s="235"/>
      <c r="F186" s="250"/>
      <c r="G186" s="250"/>
      <c r="H186" s="236"/>
      <c r="I186" s="130"/>
      <c r="J186" s="235"/>
      <c r="K186" s="236"/>
      <c r="L186" s="130"/>
      <c r="M186" s="235"/>
      <c r="N186" s="236"/>
      <c r="O186" s="129"/>
      <c r="P186" s="246">
        <v>0</v>
      </c>
      <c r="Q186" s="247"/>
      <c r="R186" s="129"/>
      <c r="S186" s="243"/>
      <c r="T186" s="244"/>
      <c r="U186" s="244"/>
      <c r="V186" s="244"/>
      <c r="W186" s="245"/>
      <c r="X186" s="7"/>
      <c r="AX186" s="101"/>
      <c r="AY186" s="101"/>
      <c r="AZ186" s="102">
        <f t="shared" si="15"/>
        <v>0</v>
      </c>
      <c r="BA186" s="101">
        <f t="shared" si="16"/>
        <v>0</v>
      </c>
      <c r="BB186" s="103">
        <f t="shared" si="17"/>
        <v>0</v>
      </c>
      <c r="BC186" s="1">
        <f t="shared" si="18"/>
        <v>0</v>
      </c>
      <c r="BD186" s="1">
        <f t="shared" si="19"/>
        <v>0</v>
      </c>
      <c r="BE186" s="1">
        <f t="shared" si="20"/>
        <v>0</v>
      </c>
    </row>
    <row r="187" spans="2:57" ht="14.4" thickBot="1" x14ac:dyDescent="0.3">
      <c r="B187" s="4"/>
      <c r="C187" s="131"/>
      <c r="D187" s="132"/>
      <c r="E187" s="235"/>
      <c r="F187" s="250"/>
      <c r="G187" s="250"/>
      <c r="H187" s="236"/>
      <c r="I187" s="130"/>
      <c r="J187" s="235"/>
      <c r="K187" s="236"/>
      <c r="L187" s="130"/>
      <c r="M187" s="235"/>
      <c r="N187" s="236"/>
      <c r="O187" s="129"/>
      <c r="P187" s="246">
        <v>0</v>
      </c>
      <c r="Q187" s="247"/>
      <c r="R187" s="129"/>
      <c r="S187" s="243"/>
      <c r="T187" s="244"/>
      <c r="U187" s="244"/>
      <c r="V187" s="244"/>
      <c r="W187" s="245"/>
      <c r="X187" s="7"/>
      <c r="AX187" s="101"/>
      <c r="AY187" s="101"/>
      <c r="AZ187" s="102">
        <f t="shared" si="15"/>
        <v>0</v>
      </c>
      <c r="BA187" s="101">
        <f t="shared" si="16"/>
        <v>0</v>
      </c>
      <c r="BB187" s="103">
        <f t="shared" si="17"/>
        <v>0</v>
      </c>
      <c r="BC187" s="1">
        <f t="shared" si="18"/>
        <v>0</v>
      </c>
      <c r="BD187" s="1">
        <f t="shared" si="19"/>
        <v>0</v>
      </c>
      <c r="BE187" s="1">
        <f t="shared" si="20"/>
        <v>0</v>
      </c>
    </row>
    <row r="188" spans="2:57" ht="14.4" thickBot="1" x14ac:dyDescent="0.3">
      <c r="B188" s="4"/>
      <c r="C188" s="131"/>
      <c r="D188" s="132"/>
      <c r="E188" s="235"/>
      <c r="F188" s="250"/>
      <c r="G188" s="250"/>
      <c r="H188" s="236"/>
      <c r="I188" s="130"/>
      <c r="J188" s="235"/>
      <c r="K188" s="236"/>
      <c r="L188" s="130"/>
      <c r="M188" s="235"/>
      <c r="N188" s="236"/>
      <c r="O188" s="129"/>
      <c r="P188" s="246">
        <v>0</v>
      </c>
      <c r="Q188" s="247"/>
      <c r="R188" s="129"/>
      <c r="S188" s="243"/>
      <c r="T188" s="244"/>
      <c r="U188" s="244"/>
      <c r="V188" s="244"/>
      <c r="W188" s="245"/>
      <c r="X188" s="7"/>
      <c r="AX188" s="101"/>
      <c r="AY188" s="101"/>
      <c r="AZ188" s="102">
        <f t="shared" si="15"/>
        <v>0</v>
      </c>
      <c r="BA188" s="101">
        <f t="shared" si="16"/>
        <v>0</v>
      </c>
      <c r="BB188" s="103">
        <f t="shared" si="17"/>
        <v>0</v>
      </c>
      <c r="BC188" s="1">
        <f t="shared" si="18"/>
        <v>0</v>
      </c>
      <c r="BD188" s="1">
        <f t="shared" si="19"/>
        <v>0</v>
      </c>
      <c r="BE188" s="1">
        <f t="shared" si="20"/>
        <v>0</v>
      </c>
    </row>
    <row r="189" spans="2:57" ht="14.4" thickBot="1" x14ac:dyDescent="0.3">
      <c r="B189" s="4"/>
      <c r="C189" s="131"/>
      <c r="D189" s="132"/>
      <c r="E189" s="235"/>
      <c r="F189" s="250"/>
      <c r="G189" s="250"/>
      <c r="H189" s="236"/>
      <c r="I189" s="130"/>
      <c r="J189" s="235"/>
      <c r="K189" s="236"/>
      <c r="L189" s="130"/>
      <c r="M189" s="235"/>
      <c r="N189" s="236"/>
      <c r="O189" s="129"/>
      <c r="P189" s="246">
        <v>0</v>
      </c>
      <c r="Q189" s="247"/>
      <c r="R189" s="129"/>
      <c r="S189" s="243"/>
      <c r="T189" s="244"/>
      <c r="U189" s="244"/>
      <c r="V189" s="244"/>
      <c r="W189" s="245"/>
      <c r="X189" s="7"/>
      <c r="AX189" s="101"/>
      <c r="AY189" s="101"/>
      <c r="AZ189" s="102">
        <f t="shared" si="15"/>
        <v>0</v>
      </c>
      <c r="BA189" s="101">
        <f t="shared" si="16"/>
        <v>0</v>
      </c>
      <c r="BB189" s="103">
        <f t="shared" si="17"/>
        <v>0</v>
      </c>
      <c r="BC189" s="1">
        <f t="shared" si="18"/>
        <v>0</v>
      </c>
      <c r="BD189" s="1">
        <f t="shared" si="19"/>
        <v>0</v>
      </c>
      <c r="BE189" s="1">
        <f t="shared" si="20"/>
        <v>0</v>
      </c>
    </row>
    <row r="190" spans="2:57" ht="14.4" thickBot="1" x14ac:dyDescent="0.3">
      <c r="B190" s="4"/>
      <c r="C190" s="131"/>
      <c r="D190" s="132"/>
      <c r="E190" s="235"/>
      <c r="F190" s="250"/>
      <c r="G190" s="250"/>
      <c r="H190" s="236"/>
      <c r="I190" s="130"/>
      <c r="J190" s="235"/>
      <c r="K190" s="236"/>
      <c r="L190" s="130"/>
      <c r="M190" s="235"/>
      <c r="N190" s="236"/>
      <c r="O190" s="129"/>
      <c r="P190" s="246">
        <v>0</v>
      </c>
      <c r="Q190" s="247"/>
      <c r="R190" s="129"/>
      <c r="S190" s="243"/>
      <c r="T190" s="244"/>
      <c r="U190" s="244"/>
      <c r="V190" s="244"/>
      <c r="W190" s="245"/>
      <c r="X190" s="7"/>
      <c r="AX190" s="101"/>
      <c r="AY190" s="101"/>
      <c r="AZ190" s="102">
        <f t="shared" si="15"/>
        <v>0</v>
      </c>
      <c r="BA190" s="101">
        <f t="shared" si="16"/>
        <v>0</v>
      </c>
      <c r="BB190" s="103">
        <f t="shared" si="17"/>
        <v>0</v>
      </c>
      <c r="BC190" s="1">
        <f t="shared" si="18"/>
        <v>0</v>
      </c>
      <c r="BD190" s="1">
        <f t="shared" si="19"/>
        <v>0</v>
      </c>
      <c r="BE190" s="1">
        <f t="shared" si="20"/>
        <v>0</v>
      </c>
    </row>
    <row r="191" spans="2:57" ht="14.4" thickBot="1" x14ac:dyDescent="0.3">
      <c r="B191" s="4"/>
      <c r="C191" s="131"/>
      <c r="D191" s="132"/>
      <c r="E191" s="235"/>
      <c r="F191" s="250"/>
      <c r="G191" s="250"/>
      <c r="H191" s="236"/>
      <c r="I191" s="130"/>
      <c r="J191" s="235"/>
      <c r="K191" s="236"/>
      <c r="L191" s="130"/>
      <c r="M191" s="235"/>
      <c r="N191" s="236"/>
      <c r="O191" s="129"/>
      <c r="P191" s="246">
        <v>0</v>
      </c>
      <c r="Q191" s="247"/>
      <c r="R191" s="129"/>
      <c r="S191" s="243"/>
      <c r="T191" s="244"/>
      <c r="U191" s="244"/>
      <c r="V191" s="244"/>
      <c r="W191" s="245"/>
      <c r="X191" s="7"/>
      <c r="AX191" s="101"/>
      <c r="AY191" s="101"/>
      <c r="AZ191" s="102">
        <f t="shared" si="15"/>
        <v>0</v>
      </c>
      <c r="BA191" s="101">
        <f t="shared" si="16"/>
        <v>0</v>
      </c>
      <c r="BB191" s="103">
        <f t="shared" si="17"/>
        <v>0</v>
      </c>
      <c r="BC191" s="1">
        <f t="shared" si="18"/>
        <v>0</v>
      </c>
      <c r="BD191" s="1">
        <f t="shared" si="19"/>
        <v>0</v>
      </c>
      <c r="BE191" s="1">
        <f t="shared" si="20"/>
        <v>0</v>
      </c>
    </row>
    <row r="192" spans="2:57" ht="14.4" thickBot="1" x14ac:dyDescent="0.3">
      <c r="B192" s="4"/>
      <c r="C192" s="131"/>
      <c r="D192" s="132"/>
      <c r="E192" s="235"/>
      <c r="F192" s="250"/>
      <c r="G192" s="250"/>
      <c r="H192" s="236"/>
      <c r="I192" s="130"/>
      <c r="J192" s="235"/>
      <c r="K192" s="236"/>
      <c r="L192" s="130"/>
      <c r="M192" s="235"/>
      <c r="N192" s="236"/>
      <c r="O192" s="129"/>
      <c r="P192" s="246">
        <v>0</v>
      </c>
      <c r="Q192" s="247"/>
      <c r="R192" s="129"/>
      <c r="S192" s="243"/>
      <c r="T192" s="244"/>
      <c r="U192" s="244"/>
      <c r="V192" s="244"/>
      <c r="W192" s="245"/>
      <c r="X192" s="7"/>
      <c r="AX192" s="101"/>
      <c r="AY192" s="101"/>
      <c r="AZ192" s="102">
        <f t="shared" si="15"/>
        <v>0</v>
      </c>
      <c r="BA192" s="101">
        <f t="shared" si="16"/>
        <v>0</v>
      </c>
      <c r="BB192" s="103">
        <f t="shared" si="17"/>
        <v>0</v>
      </c>
      <c r="BC192" s="1">
        <f t="shared" si="18"/>
        <v>0</v>
      </c>
      <c r="BD192" s="1">
        <f t="shared" si="19"/>
        <v>0</v>
      </c>
      <c r="BE192" s="1">
        <f t="shared" si="20"/>
        <v>0</v>
      </c>
    </row>
    <row r="193" spans="2:57" ht="14.4" thickBot="1" x14ac:dyDescent="0.3">
      <c r="B193" s="4"/>
      <c r="C193" s="131"/>
      <c r="D193" s="132"/>
      <c r="E193" s="235"/>
      <c r="F193" s="250"/>
      <c r="G193" s="250"/>
      <c r="H193" s="236"/>
      <c r="I193" s="130"/>
      <c r="J193" s="235"/>
      <c r="K193" s="236"/>
      <c r="L193" s="130"/>
      <c r="M193" s="235"/>
      <c r="N193" s="236"/>
      <c r="O193" s="129"/>
      <c r="P193" s="246">
        <v>0</v>
      </c>
      <c r="Q193" s="247"/>
      <c r="R193" s="129"/>
      <c r="S193" s="243"/>
      <c r="T193" s="244"/>
      <c r="U193" s="244"/>
      <c r="V193" s="244"/>
      <c r="W193" s="245"/>
      <c r="X193" s="7"/>
      <c r="AX193" s="101"/>
      <c r="AY193" s="101"/>
      <c r="AZ193" s="102">
        <f t="shared" si="15"/>
        <v>0</v>
      </c>
      <c r="BA193" s="101">
        <f t="shared" si="16"/>
        <v>0</v>
      </c>
      <c r="BB193" s="103">
        <f t="shared" si="17"/>
        <v>0</v>
      </c>
      <c r="BC193" s="1">
        <f t="shared" si="18"/>
        <v>0</v>
      </c>
      <c r="BD193" s="1">
        <f t="shared" si="19"/>
        <v>0</v>
      </c>
      <c r="BE193" s="1">
        <f t="shared" si="20"/>
        <v>0</v>
      </c>
    </row>
    <row r="194" spans="2:57" ht="14.4" thickBot="1" x14ac:dyDescent="0.3">
      <c r="B194" s="4"/>
      <c r="C194" s="131"/>
      <c r="D194" s="132"/>
      <c r="E194" s="235"/>
      <c r="F194" s="250"/>
      <c r="G194" s="250"/>
      <c r="H194" s="236"/>
      <c r="I194" s="130"/>
      <c r="J194" s="235"/>
      <c r="K194" s="236"/>
      <c r="L194" s="130"/>
      <c r="M194" s="235"/>
      <c r="N194" s="236"/>
      <c r="O194" s="129"/>
      <c r="P194" s="246">
        <v>0</v>
      </c>
      <c r="Q194" s="247"/>
      <c r="R194" s="129"/>
      <c r="S194" s="243"/>
      <c r="T194" s="244"/>
      <c r="U194" s="244"/>
      <c r="V194" s="244"/>
      <c r="W194" s="245"/>
      <c r="X194" s="7"/>
      <c r="AX194" s="101"/>
      <c r="AY194" s="101"/>
      <c r="AZ194" s="102">
        <f t="shared" si="15"/>
        <v>0</v>
      </c>
      <c r="BA194" s="101">
        <f t="shared" si="16"/>
        <v>0</v>
      </c>
      <c r="BB194" s="103">
        <f t="shared" si="17"/>
        <v>0</v>
      </c>
      <c r="BC194" s="1">
        <f t="shared" si="18"/>
        <v>0</v>
      </c>
      <c r="BD194" s="1">
        <f t="shared" si="19"/>
        <v>0</v>
      </c>
      <c r="BE194" s="1">
        <f t="shared" si="20"/>
        <v>0</v>
      </c>
    </row>
    <row r="195" spans="2:57" ht="14.4" thickBot="1" x14ac:dyDescent="0.3">
      <c r="B195" s="4"/>
      <c r="C195" s="131"/>
      <c r="D195" s="132"/>
      <c r="E195" s="235"/>
      <c r="F195" s="250"/>
      <c r="G195" s="250"/>
      <c r="H195" s="236"/>
      <c r="I195" s="130"/>
      <c r="J195" s="235"/>
      <c r="K195" s="236"/>
      <c r="L195" s="130"/>
      <c r="M195" s="235"/>
      <c r="N195" s="236"/>
      <c r="O195" s="129"/>
      <c r="P195" s="246">
        <v>0</v>
      </c>
      <c r="Q195" s="247"/>
      <c r="R195" s="129"/>
      <c r="S195" s="243"/>
      <c r="T195" s="244"/>
      <c r="U195" s="244"/>
      <c r="V195" s="244"/>
      <c r="W195" s="245"/>
      <c r="X195" s="7"/>
      <c r="AX195" s="101"/>
      <c r="AY195" s="101"/>
      <c r="AZ195" s="102">
        <f t="shared" si="15"/>
        <v>0</v>
      </c>
      <c r="BA195" s="101">
        <f t="shared" si="16"/>
        <v>0</v>
      </c>
      <c r="BB195" s="103">
        <f t="shared" si="17"/>
        <v>0</v>
      </c>
      <c r="BC195" s="1">
        <f t="shared" si="18"/>
        <v>0</v>
      </c>
      <c r="BD195" s="1">
        <f t="shared" si="19"/>
        <v>0</v>
      </c>
      <c r="BE195" s="1">
        <f t="shared" si="20"/>
        <v>0</v>
      </c>
    </row>
    <row r="196" spans="2:57" ht="14.4" thickBot="1" x14ac:dyDescent="0.3">
      <c r="B196" s="4"/>
      <c r="C196" s="131"/>
      <c r="D196" s="132"/>
      <c r="E196" s="235"/>
      <c r="F196" s="250"/>
      <c r="G196" s="250"/>
      <c r="H196" s="236"/>
      <c r="I196" s="130"/>
      <c r="J196" s="235"/>
      <c r="K196" s="236"/>
      <c r="L196" s="130"/>
      <c r="M196" s="235"/>
      <c r="N196" s="236"/>
      <c r="O196" s="129"/>
      <c r="P196" s="246">
        <v>0</v>
      </c>
      <c r="Q196" s="247"/>
      <c r="R196" s="129"/>
      <c r="S196" s="243"/>
      <c r="T196" s="244"/>
      <c r="U196" s="244"/>
      <c r="V196" s="244"/>
      <c r="W196" s="245"/>
      <c r="X196" s="7"/>
      <c r="AX196" s="101"/>
      <c r="AY196" s="101"/>
      <c r="AZ196" s="102">
        <f t="shared" si="15"/>
        <v>0</v>
      </c>
      <c r="BA196" s="101">
        <f t="shared" si="16"/>
        <v>0</v>
      </c>
      <c r="BB196" s="103">
        <f t="shared" si="17"/>
        <v>0</v>
      </c>
      <c r="BC196" s="1">
        <f t="shared" si="18"/>
        <v>0</v>
      </c>
      <c r="BD196" s="1">
        <f t="shared" si="19"/>
        <v>0</v>
      </c>
      <c r="BE196" s="1">
        <f t="shared" si="20"/>
        <v>0</v>
      </c>
    </row>
    <row r="197" spans="2:57" ht="14.4" thickBot="1" x14ac:dyDescent="0.3">
      <c r="B197" s="4"/>
      <c r="C197" s="131"/>
      <c r="D197" s="132"/>
      <c r="E197" s="235"/>
      <c r="F197" s="250"/>
      <c r="G197" s="250"/>
      <c r="H197" s="236"/>
      <c r="I197" s="130"/>
      <c r="J197" s="235"/>
      <c r="K197" s="236"/>
      <c r="L197" s="130"/>
      <c r="M197" s="235"/>
      <c r="N197" s="236"/>
      <c r="O197" s="129"/>
      <c r="P197" s="246">
        <v>0</v>
      </c>
      <c r="Q197" s="247"/>
      <c r="R197" s="129"/>
      <c r="S197" s="243"/>
      <c r="T197" s="244"/>
      <c r="U197" s="244"/>
      <c r="V197" s="244"/>
      <c r="W197" s="245"/>
      <c r="X197" s="7"/>
      <c r="AX197" s="101"/>
      <c r="AY197" s="101"/>
      <c r="AZ197" s="102">
        <f t="shared" si="15"/>
        <v>0</v>
      </c>
      <c r="BA197" s="101">
        <f t="shared" si="16"/>
        <v>0</v>
      </c>
      <c r="BB197" s="103">
        <f t="shared" si="17"/>
        <v>0</v>
      </c>
      <c r="BC197" s="1">
        <f t="shared" si="18"/>
        <v>0</v>
      </c>
      <c r="BD197" s="1">
        <f t="shared" si="19"/>
        <v>0</v>
      </c>
      <c r="BE197" s="1">
        <f t="shared" si="20"/>
        <v>0</v>
      </c>
    </row>
    <row r="198" spans="2:57" ht="14.4" thickBot="1" x14ac:dyDescent="0.3">
      <c r="B198" s="4"/>
      <c r="C198" s="131"/>
      <c r="D198" s="132"/>
      <c r="E198" s="235"/>
      <c r="F198" s="250"/>
      <c r="G198" s="250"/>
      <c r="H198" s="236"/>
      <c r="I198" s="130"/>
      <c r="J198" s="235"/>
      <c r="K198" s="236"/>
      <c r="L198" s="130"/>
      <c r="M198" s="235"/>
      <c r="N198" s="236"/>
      <c r="O198" s="129"/>
      <c r="P198" s="246">
        <v>0</v>
      </c>
      <c r="Q198" s="247"/>
      <c r="R198" s="129"/>
      <c r="S198" s="243"/>
      <c r="T198" s="244"/>
      <c r="U198" s="244"/>
      <c r="V198" s="244"/>
      <c r="W198" s="245"/>
      <c r="X198" s="7"/>
      <c r="AX198" s="101"/>
      <c r="AY198" s="101"/>
      <c r="AZ198" s="102">
        <f t="shared" si="15"/>
        <v>0</v>
      </c>
      <c r="BA198" s="101">
        <f t="shared" si="16"/>
        <v>0</v>
      </c>
      <c r="BB198" s="103">
        <f t="shared" si="17"/>
        <v>0</v>
      </c>
      <c r="BC198" s="1">
        <f t="shared" si="18"/>
        <v>0</v>
      </c>
      <c r="BD198" s="1">
        <f t="shared" si="19"/>
        <v>0</v>
      </c>
      <c r="BE198" s="1">
        <f t="shared" si="20"/>
        <v>0</v>
      </c>
    </row>
    <row r="199" spans="2:57" ht="14.4" thickBot="1" x14ac:dyDescent="0.3">
      <c r="B199" s="4"/>
      <c r="C199" s="131"/>
      <c r="D199" s="132"/>
      <c r="E199" s="235"/>
      <c r="F199" s="250"/>
      <c r="G199" s="250"/>
      <c r="H199" s="236"/>
      <c r="I199" s="130"/>
      <c r="J199" s="235"/>
      <c r="K199" s="236"/>
      <c r="L199" s="130"/>
      <c r="M199" s="235"/>
      <c r="N199" s="236"/>
      <c r="O199" s="129"/>
      <c r="P199" s="246">
        <v>0</v>
      </c>
      <c r="Q199" s="247"/>
      <c r="R199" s="129"/>
      <c r="S199" s="243"/>
      <c r="T199" s="244"/>
      <c r="U199" s="244"/>
      <c r="V199" s="244"/>
      <c r="W199" s="245"/>
      <c r="X199" s="7"/>
      <c r="AX199" s="101"/>
      <c r="AY199" s="101"/>
      <c r="AZ199" s="102">
        <f t="shared" si="15"/>
        <v>0</v>
      </c>
      <c r="BA199" s="101">
        <f t="shared" si="16"/>
        <v>0</v>
      </c>
      <c r="BB199" s="103">
        <f t="shared" si="17"/>
        <v>0</v>
      </c>
      <c r="BC199" s="1">
        <f t="shared" si="18"/>
        <v>0</v>
      </c>
      <c r="BD199" s="1">
        <f t="shared" si="19"/>
        <v>0</v>
      </c>
      <c r="BE199" s="1">
        <f t="shared" si="20"/>
        <v>0</v>
      </c>
    </row>
    <row r="200" spans="2:57" ht="14.4" thickBot="1" x14ac:dyDescent="0.3">
      <c r="B200" s="4"/>
      <c r="C200" s="131"/>
      <c r="D200" s="132"/>
      <c r="E200" s="235"/>
      <c r="F200" s="250"/>
      <c r="G200" s="250"/>
      <c r="H200" s="236"/>
      <c r="I200" s="130"/>
      <c r="J200" s="235"/>
      <c r="K200" s="236"/>
      <c r="L200" s="130"/>
      <c r="M200" s="235"/>
      <c r="N200" s="236"/>
      <c r="O200" s="129"/>
      <c r="P200" s="246">
        <v>0</v>
      </c>
      <c r="Q200" s="247"/>
      <c r="R200" s="129"/>
      <c r="S200" s="243"/>
      <c r="T200" s="244"/>
      <c r="U200" s="244"/>
      <c r="V200" s="244"/>
      <c r="W200" s="245"/>
      <c r="X200" s="7"/>
      <c r="AX200" s="101"/>
      <c r="AY200" s="101"/>
      <c r="AZ200" s="102">
        <f t="shared" ref="AZ200:AZ263" si="21">+C200</f>
        <v>0</v>
      </c>
      <c r="BA200" s="101">
        <f t="shared" ref="BA200:BA263" si="22">+J200</f>
        <v>0</v>
      </c>
      <c r="BB200" s="103">
        <f t="shared" ref="BB200:BB263" si="23">+P200</f>
        <v>0</v>
      </c>
      <c r="BC200" s="1">
        <f t="shared" ref="BC200:BC263" si="24">SUMIFS($BB$71:$BB$371,$AZ$71:$AZ$371,$AX200,$BA$71:$BA$371,"Despesas")</f>
        <v>0</v>
      </c>
      <c r="BD200" s="1">
        <f t="shared" ref="BD200:BD263" si="25">SUMIFS($BB$71:$BB$371,$AZ$71:$AZ$371,$AX200,$BA$71:$BA$371,"Dívidas")</f>
        <v>0</v>
      </c>
      <c r="BE200" s="1">
        <f t="shared" ref="BE200:BE263" si="26">SUMIFS($BB$71:$BB$371,$AZ$71:$AZ$371,$AX200,$BA$71:$BA$371,"Investimentos")</f>
        <v>0</v>
      </c>
    </row>
    <row r="201" spans="2:57" ht="14.4" thickBot="1" x14ac:dyDescent="0.3">
      <c r="B201" s="4"/>
      <c r="C201" s="131"/>
      <c r="D201" s="132"/>
      <c r="E201" s="235"/>
      <c r="F201" s="250"/>
      <c r="G201" s="250"/>
      <c r="H201" s="236"/>
      <c r="I201" s="130"/>
      <c r="J201" s="235"/>
      <c r="K201" s="236"/>
      <c r="L201" s="130"/>
      <c r="M201" s="235"/>
      <c r="N201" s="236"/>
      <c r="O201" s="129"/>
      <c r="P201" s="246">
        <v>0</v>
      </c>
      <c r="Q201" s="247"/>
      <c r="R201" s="129"/>
      <c r="S201" s="243"/>
      <c r="T201" s="244"/>
      <c r="U201" s="244"/>
      <c r="V201" s="244"/>
      <c r="W201" s="245"/>
      <c r="X201" s="7"/>
      <c r="AX201" s="101"/>
      <c r="AY201" s="101"/>
      <c r="AZ201" s="102">
        <f t="shared" si="21"/>
        <v>0</v>
      </c>
      <c r="BA201" s="101">
        <f t="shared" si="22"/>
        <v>0</v>
      </c>
      <c r="BB201" s="103">
        <f t="shared" si="23"/>
        <v>0</v>
      </c>
      <c r="BC201" s="1">
        <f t="shared" si="24"/>
        <v>0</v>
      </c>
      <c r="BD201" s="1">
        <f t="shared" si="25"/>
        <v>0</v>
      </c>
      <c r="BE201" s="1">
        <f t="shared" si="26"/>
        <v>0</v>
      </c>
    </row>
    <row r="202" spans="2:57" ht="14.4" thickBot="1" x14ac:dyDescent="0.3">
      <c r="B202" s="4"/>
      <c r="C202" s="131"/>
      <c r="D202" s="132"/>
      <c r="E202" s="235"/>
      <c r="F202" s="250"/>
      <c r="G202" s="250"/>
      <c r="H202" s="236"/>
      <c r="I202" s="130"/>
      <c r="J202" s="235"/>
      <c r="K202" s="236"/>
      <c r="L202" s="130"/>
      <c r="M202" s="235"/>
      <c r="N202" s="236"/>
      <c r="O202" s="129"/>
      <c r="P202" s="246">
        <v>0</v>
      </c>
      <c r="Q202" s="247"/>
      <c r="R202" s="129"/>
      <c r="S202" s="243"/>
      <c r="T202" s="244"/>
      <c r="U202" s="244"/>
      <c r="V202" s="244"/>
      <c r="W202" s="245"/>
      <c r="X202" s="7"/>
      <c r="AX202" s="101"/>
      <c r="AY202" s="101"/>
      <c r="AZ202" s="102">
        <f t="shared" si="21"/>
        <v>0</v>
      </c>
      <c r="BA202" s="101">
        <f t="shared" si="22"/>
        <v>0</v>
      </c>
      <c r="BB202" s="103">
        <f t="shared" si="23"/>
        <v>0</v>
      </c>
      <c r="BC202" s="1">
        <f t="shared" si="24"/>
        <v>0</v>
      </c>
      <c r="BD202" s="1">
        <f t="shared" si="25"/>
        <v>0</v>
      </c>
      <c r="BE202" s="1">
        <f t="shared" si="26"/>
        <v>0</v>
      </c>
    </row>
    <row r="203" spans="2:57" ht="14.4" thickBot="1" x14ac:dyDescent="0.3">
      <c r="B203" s="4"/>
      <c r="C203" s="131"/>
      <c r="D203" s="132"/>
      <c r="E203" s="235"/>
      <c r="F203" s="250"/>
      <c r="G203" s="250"/>
      <c r="H203" s="236"/>
      <c r="I203" s="130"/>
      <c r="J203" s="235"/>
      <c r="K203" s="236"/>
      <c r="L203" s="130"/>
      <c r="M203" s="235"/>
      <c r="N203" s="236"/>
      <c r="O203" s="129"/>
      <c r="P203" s="246">
        <v>0</v>
      </c>
      <c r="Q203" s="247"/>
      <c r="R203" s="129"/>
      <c r="S203" s="243"/>
      <c r="T203" s="244"/>
      <c r="U203" s="244"/>
      <c r="V203" s="244"/>
      <c r="W203" s="245"/>
      <c r="X203" s="7"/>
      <c r="AX203" s="101"/>
      <c r="AY203" s="101"/>
      <c r="AZ203" s="102">
        <f t="shared" si="21"/>
        <v>0</v>
      </c>
      <c r="BA203" s="101">
        <f t="shared" si="22"/>
        <v>0</v>
      </c>
      <c r="BB203" s="103">
        <f t="shared" si="23"/>
        <v>0</v>
      </c>
      <c r="BC203" s="1">
        <f t="shared" si="24"/>
        <v>0</v>
      </c>
      <c r="BD203" s="1">
        <f t="shared" si="25"/>
        <v>0</v>
      </c>
      <c r="BE203" s="1">
        <f t="shared" si="26"/>
        <v>0</v>
      </c>
    </row>
    <row r="204" spans="2:57" ht="14.4" thickBot="1" x14ac:dyDescent="0.3">
      <c r="B204" s="4"/>
      <c r="C204" s="131"/>
      <c r="D204" s="132"/>
      <c r="E204" s="235"/>
      <c r="F204" s="250"/>
      <c r="G204" s="250"/>
      <c r="H204" s="236"/>
      <c r="I204" s="130"/>
      <c r="J204" s="235"/>
      <c r="K204" s="236"/>
      <c r="L204" s="130"/>
      <c r="M204" s="235"/>
      <c r="N204" s="236"/>
      <c r="O204" s="129"/>
      <c r="P204" s="246">
        <v>0</v>
      </c>
      <c r="Q204" s="247"/>
      <c r="R204" s="129"/>
      <c r="S204" s="243"/>
      <c r="T204" s="244"/>
      <c r="U204" s="244"/>
      <c r="V204" s="244"/>
      <c r="W204" s="245"/>
      <c r="X204" s="7"/>
      <c r="AX204" s="101"/>
      <c r="AY204" s="101"/>
      <c r="AZ204" s="102">
        <f t="shared" si="21"/>
        <v>0</v>
      </c>
      <c r="BA204" s="101">
        <f t="shared" si="22"/>
        <v>0</v>
      </c>
      <c r="BB204" s="103">
        <f t="shared" si="23"/>
        <v>0</v>
      </c>
      <c r="BC204" s="1">
        <f t="shared" si="24"/>
        <v>0</v>
      </c>
      <c r="BD204" s="1">
        <f t="shared" si="25"/>
        <v>0</v>
      </c>
      <c r="BE204" s="1">
        <f t="shared" si="26"/>
        <v>0</v>
      </c>
    </row>
    <row r="205" spans="2:57" ht="14.4" thickBot="1" x14ac:dyDescent="0.3">
      <c r="B205" s="4"/>
      <c r="C205" s="131"/>
      <c r="D205" s="132"/>
      <c r="E205" s="235"/>
      <c r="F205" s="250"/>
      <c r="G205" s="250"/>
      <c r="H205" s="236"/>
      <c r="I205" s="130"/>
      <c r="J205" s="235"/>
      <c r="K205" s="236"/>
      <c r="L205" s="130"/>
      <c r="M205" s="235"/>
      <c r="N205" s="236"/>
      <c r="O205" s="129"/>
      <c r="P205" s="246">
        <v>0</v>
      </c>
      <c r="Q205" s="247"/>
      <c r="R205" s="129"/>
      <c r="S205" s="243"/>
      <c r="T205" s="244"/>
      <c r="U205" s="244"/>
      <c r="V205" s="244"/>
      <c r="W205" s="245"/>
      <c r="X205" s="7"/>
      <c r="AX205" s="101"/>
      <c r="AY205" s="101"/>
      <c r="AZ205" s="102">
        <f t="shared" si="21"/>
        <v>0</v>
      </c>
      <c r="BA205" s="101">
        <f t="shared" si="22"/>
        <v>0</v>
      </c>
      <c r="BB205" s="103">
        <f t="shared" si="23"/>
        <v>0</v>
      </c>
      <c r="BC205" s="1">
        <f t="shared" si="24"/>
        <v>0</v>
      </c>
      <c r="BD205" s="1">
        <f t="shared" si="25"/>
        <v>0</v>
      </c>
      <c r="BE205" s="1">
        <f t="shared" si="26"/>
        <v>0</v>
      </c>
    </row>
    <row r="206" spans="2:57" ht="14.4" thickBot="1" x14ac:dyDescent="0.3">
      <c r="B206" s="4"/>
      <c r="C206" s="131"/>
      <c r="D206" s="132"/>
      <c r="E206" s="235"/>
      <c r="F206" s="250"/>
      <c r="G206" s="250"/>
      <c r="H206" s="236"/>
      <c r="I206" s="130"/>
      <c r="J206" s="235"/>
      <c r="K206" s="236"/>
      <c r="L206" s="130"/>
      <c r="M206" s="235"/>
      <c r="N206" s="236"/>
      <c r="O206" s="129"/>
      <c r="P206" s="246">
        <v>0</v>
      </c>
      <c r="Q206" s="247"/>
      <c r="R206" s="129"/>
      <c r="S206" s="243"/>
      <c r="T206" s="244"/>
      <c r="U206" s="244"/>
      <c r="V206" s="244"/>
      <c r="W206" s="245"/>
      <c r="X206" s="7"/>
      <c r="AX206" s="101"/>
      <c r="AY206" s="101"/>
      <c r="AZ206" s="102">
        <f t="shared" si="21"/>
        <v>0</v>
      </c>
      <c r="BA206" s="101">
        <f t="shared" si="22"/>
        <v>0</v>
      </c>
      <c r="BB206" s="103">
        <f t="shared" si="23"/>
        <v>0</v>
      </c>
      <c r="BC206" s="1">
        <f t="shared" si="24"/>
        <v>0</v>
      </c>
      <c r="BD206" s="1">
        <f t="shared" si="25"/>
        <v>0</v>
      </c>
      <c r="BE206" s="1">
        <f t="shared" si="26"/>
        <v>0</v>
      </c>
    </row>
    <row r="207" spans="2:57" ht="14.4" thickBot="1" x14ac:dyDescent="0.3">
      <c r="B207" s="4"/>
      <c r="C207" s="131"/>
      <c r="D207" s="132"/>
      <c r="E207" s="235"/>
      <c r="F207" s="250"/>
      <c r="G207" s="250"/>
      <c r="H207" s="236"/>
      <c r="I207" s="130"/>
      <c r="J207" s="235"/>
      <c r="K207" s="236"/>
      <c r="L207" s="130"/>
      <c r="M207" s="235"/>
      <c r="N207" s="236"/>
      <c r="O207" s="129"/>
      <c r="P207" s="246">
        <v>0</v>
      </c>
      <c r="Q207" s="247"/>
      <c r="R207" s="129"/>
      <c r="S207" s="243"/>
      <c r="T207" s="244"/>
      <c r="U207" s="244"/>
      <c r="V207" s="244"/>
      <c r="W207" s="245"/>
      <c r="X207" s="7"/>
      <c r="AX207" s="101"/>
      <c r="AY207" s="101"/>
      <c r="AZ207" s="102">
        <f t="shared" si="21"/>
        <v>0</v>
      </c>
      <c r="BA207" s="101">
        <f t="shared" si="22"/>
        <v>0</v>
      </c>
      <c r="BB207" s="103">
        <f t="shared" si="23"/>
        <v>0</v>
      </c>
      <c r="BC207" s="1">
        <f t="shared" si="24"/>
        <v>0</v>
      </c>
      <c r="BD207" s="1">
        <f t="shared" si="25"/>
        <v>0</v>
      </c>
      <c r="BE207" s="1">
        <f t="shared" si="26"/>
        <v>0</v>
      </c>
    </row>
    <row r="208" spans="2:57" ht="14.4" thickBot="1" x14ac:dyDescent="0.3">
      <c r="B208" s="4"/>
      <c r="C208" s="131"/>
      <c r="D208" s="132"/>
      <c r="E208" s="235"/>
      <c r="F208" s="250"/>
      <c r="G208" s="250"/>
      <c r="H208" s="236"/>
      <c r="I208" s="130"/>
      <c r="J208" s="235"/>
      <c r="K208" s="236"/>
      <c r="L208" s="130"/>
      <c r="M208" s="235"/>
      <c r="N208" s="236"/>
      <c r="O208" s="129"/>
      <c r="P208" s="246">
        <v>0</v>
      </c>
      <c r="Q208" s="247"/>
      <c r="R208" s="129"/>
      <c r="S208" s="243"/>
      <c r="T208" s="244"/>
      <c r="U208" s="244"/>
      <c r="V208" s="244"/>
      <c r="W208" s="245"/>
      <c r="X208" s="7"/>
      <c r="AX208" s="101"/>
      <c r="AY208" s="101"/>
      <c r="AZ208" s="102">
        <f t="shared" si="21"/>
        <v>0</v>
      </c>
      <c r="BA208" s="101">
        <f t="shared" si="22"/>
        <v>0</v>
      </c>
      <c r="BB208" s="103">
        <f t="shared" si="23"/>
        <v>0</v>
      </c>
      <c r="BC208" s="1">
        <f t="shared" si="24"/>
        <v>0</v>
      </c>
      <c r="BD208" s="1">
        <f t="shared" si="25"/>
        <v>0</v>
      </c>
      <c r="BE208" s="1">
        <f t="shared" si="26"/>
        <v>0</v>
      </c>
    </row>
    <row r="209" spans="2:57" ht="14.4" thickBot="1" x14ac:dyDescent="0.3">
      <c r="B209" s="4"/>
      <c r="C209" s="131"/>
      <c r="D209" s="132"/>
      <c r="E209" s="235"/>
      <c r="F209" s="250"/>
      <c r="G209" s="250"/>
      <c r="H209" s="236"/>
      <c r="I209" s="130"/>
      <c r="J209" s="235"/>
      <c r="K209" s="236"/>
      <c r="L209" s="130"/>
      <c r="M209" s="235"/>
      <c r="N209" s="236"/>
      <c r="O209" s="129"/>
      <c r="P209" s="246">
        <v>0</v>
      </c>
      <c r="Q209" s="247"/>
      <c r="R209" s="129"/>
      <c r="S209" s="243"/>
      <c r="T209" s="244"/>
      <c r="U209" s="244"/>
      <c r="V209" s="244"/>
      <c r="W209" s="245"/>
      <c r="X209" s="7"/>
      <c r="AX209" s="101"/>
      <c r="AY209" s="101"/>
      <c r="AZ209" s="102">
        <f t="shared" si="21"/>
        <v>0</v>
      </c>
      <c r="BA209" s="101">
        <f t="shared" si="22"/>
        <v>0</v>
      </c>
      <c r="BB209" s="103">
        <f t="shared" si="23"/>
        <v>0</v>
      </c>
      <c r="BC209" s="1">
        <f t="shared" si="24"/>
        <v>0</v>
      </c>
      <c r="BD209" s="1">
        <f t="shared" si="25"/>
        <v>0</v>
      </c>
      <c r="BE209" s="1">
        <f t="shared" si="26"/>
        <v>0</v>
      </c>
    </row>
    <row r="210" spans="2:57" ht="14.4" thickBot="1" x14ac:dyDescent="0.3">
      <c r="B210" s="4"/>
      <c r="C210" s="131"/>
      <c r="D210" s="132"/>
      <c r="E210" s="235"/>
      <c r="F210" s="250"/>
      <c r="G210" s="250"/>
      <c r="H210" s="236"/>
      <c r="I210" s="130"/>
      <c r="J210" s="235"/>
      <c r="K210" s="236"/>
      <c r="L210" s="130"/>
      <c r="M210" s="235"/>
      <c r="N210" s="236"/>
      <c r="O210" s="129"/>
      <c r="P210" s="246">
        <v>0</v>
      </c>
      <c r="Q210" s="247"/>
      <c r="R210" s="129"/>
      <c r="S210" s="243"/>
      <c r="T210" s="244"/>
      <c r="U210" s="244"/>
      <c r="V210" s="244"/>
      <c r="W210" s="245"/>
      <c r="X210" s="7"/>
      <c r="AX210" s="101"/>
      <c r="AY210" s="101"/>
      <c r="AZ210" s="102">
        <f t="shared" si="21"/>
        <v>0</v>
      </c>
      <c r="BA210" s="101">
        <f t="shared" si="22"/>
        <v>0</v>
      </c>
      <c r="BB210" s="103">
        <f t="shared" si="23"/>
        <v>0</v>
      </c>
      <c r="BC210" s="1">
        <f t="shared" si="24"/>
        <v>0</v>
      </c>
      <c r="BD210" s="1">
        <f t="shared" si="25"/>
        <v>0</v>
      </c>
      <c r="BE210" s="1">
        <f t="shared" si="26"/>
        <v>0</v>
      </c>
    </row>
    <row r="211" spans="2:57" ht="14.4" thickBot="1" x14ac:dyDescent="0.3">
      <c r="B211" s="4"/>
      <c r="C211" s="131"/>
      <c r="D211" s="132"/>
      <c r="E211" s="235"/>
      <c r="F211" s="250"/>
      <c r="G211" s="250"/>
      <c r="H211" s="236"/>
      <c r="I211" s="130"/>
      <c r="J211" s="235"/>
      <c r="K211" s="236"/>
      <c r="L211" s="130"/>
      <c r="M211" s="235"/>
      <c r="N211" s="236"/>
      <c r="O211" s="129"/>
      <c r="P211" s="246">
        <v>0</v>
      </c>
      <c r="Q211" s="247"/>
      <c r="R211" s="129"/>
      <c r="S211" s="243"/>
      <c r="T211" s="244"/>
      <c r="U211" s="244"/>
      <c r="V211" s="244"/>
      <c r="W211" s="245"/>
      <c r="X211" s="7"/>
      <c r="AX211" s="101"/>
      <c r="AY211" s="101"/>
      <c r="AZ211" s="102">
        <f t="shared" si="21"/>
        <v>0</v>
      </c>
      <c r="BA211" s="101">
        <f t="shared" si="22"/>
        <v>0</v>
      </c>
      <c r="BB211" s="103">
        <f t="shared" si="23"/>
        <v>0</v>
      </c>
      <c r="BC211" s="1">
        <f t="shared" si="24"/>
        <v>0</v>
      </c>
      <c r="BD211" s="1">
        <f t="shared" si="25"/>
        <v>0</v>
      </c>
      <c r="BE211" s="1">
        <f t="shared" si="26"/>
        <v>0</v>
      </c>
    </row>
    <row r="212" spans="2:57" ht="14.4" thickBot="1" x14ac:dyDescent="0.3">
      <c r="B212" s="4"/>
      <c r="C212" s="131"/>
      <c r="D212" s="132"/>
      <c r="E212" s="235"/>
      <c r="F212" s="250"/>
      <c r="G212" s="250"/>
      <c r="H212" s="236"/>
      <c r="I212" s="130"/>
      <c r="J212" s="235"/>
      <c r="K212" s="236"/>
      <c r="L212" s="130"/>
      <c r="M212" s="235"/>
      <c r="N212" s="236"/>
      <c r="O212" s="129"/>
      <c r="P212" s="246">
        <v>0</v>
      </c>
      <c r="Q212" s="247"/>
      <c r="R212" s="129"/>
      <c r="S212" s="243"/>
      <c r="T212" s="244"/>
      <c r="U212" s="244"/>
      <c r="V212" s="244"/>
      <c r="W212" s="245"/>
      <c r="X212" s="7"/>
      <c r="AX212" s="101"/>
      <c r="AY212" s="101"/>
      <c r="AZ212" s="102">
        <f t="shared" si="21"/>
        <v>0</v>
      </c>
      <c r="BA212" s="101">
        <f t="shared" si="22"/>
        <v>0</v>
      </c>
      <c r="BB212" s="103">
        <f t="shared" si="23"/>
        <v>0</v>
      </c>
      <c r="BC212" s="1">
        <f t="shared" si="24"/>
        <v>0</v>
      </c>
      <c r="BD212" s="1">
        <f t="shared" si="25"/>
        <v>0</v>
      </c>
      <c r="BE212" s="1">
        <f t="shared" si="26"/>
        <v>0</v>
      </c>
    </row>
    <row r="213" spans="2:57" ht="14.4" thickBot="1" x14ac:dyDescent="0.3">
      <c r="B213" s="4"/>
      <c r="C213" s="131"/>
      <c r="D213" s="132"/>
      <c r="E213" s="235"/>
      <c r="F213" s="250"/>
      <c r="G213" s="250"/>
      <c r="H213" s="236"/>
      <c r="I213" s="130"/>
      <c r="J213" s="235"/>
      <c r="K213" s="236"/>
      <c r="L213" s="130"/>
      <c r="M213" s="235"/>
      <c r="N213" s="236"/>
      <c r="O213" s="129"/>
      <c r="P213" s="246">
        <v>0</v>
      </c>
      <c r="Q213" s="247"/>
      <c r="R213" s="129"/>
      <c r="S213" s="243"/>
      <c r="T213" s="244"/>
      <c r="U213" s="244"/>
      <c r="V213" s="244"/>
      <c r="W213" s="245"/>
      <c r="X213" s="7"/>
      <c r="AX213" s="101"/>
      <c r="AY213" s="101"/>
      <c r="AZ213" s="102">
        <f t="shared" si="21"/>
        <v>0</v>
      </c>
      <c r="BA213" s="101">
        <f t="shared" si="22"/>
        <v>0</v>
      </c>
      <c r="BB213" s="103">
        <f t="shared" si="23"/>
        <v>0</v>
      </c>
      <c r="BC213" s="1">
        <f t="shared" si="24"/>
        <v>0</v>
      </c>
      <c r="BD213" s="1">
        <f t="shared" si="25"/>
        <v>0</v>
      </c>
      <c r="BE213" s="1">
        <f t="shared" si="26"/>
        <v>0</v>
      </c>
    </row>
    <row r="214" spans="2:57" ht="14.4" thickBot="1" x14ac:dyDescent="0.3">
      <c r="B214" s="4"/>
      <c r="C214" s="131"/>
      <c r="D214" s="132"/>
      <c r="E214" s="235"/>
      <c r="F214" s="250"/>
      <c r="G214" s="250"/>
      <c r="H214" s="236"/>
      <c r="I214" s="130"/>
      <c r="J214" s="235"/>
      <c r="K214" s="236"/>
      <c r="L214" s="130"/>
      <c r="M214" s="235"/>
      <c r="N214" s="236"/>
      <c r="O214" s="129"/>
      <c r="P214" s="246">
        <v>0</v>
      </c>
      <c r="Q214" s="247"/>
      <c r="R214" s="129"/>
      <c r="S214" s="243"/>
      <c r="T214" s="244"/>
      <c r="U214" s="244"/>
      <c r="V214" s="244"/>
      <c r="W214" s="245"/>
      <c r="X214" s="7"/>
      <c r="AX214" s="101"/>
      <c r="AY214" s="101"/>
      <c r="AZ214" s="102">
        <f t="shared" si="21"/>
        <v>0</v>
      </c>
      <c r="BA214" s="101">
        <f t="shared" si="22"/>
        <v>0</v>
      </c>
      <c r="BB214" s="103">
        <f t="shared" si="23"/>
        <v>0</v>
      </c>
      <c r="BC214" s="1">
        <f t="shared" si="24"/>
        <v>0</v>
      </c>
      <c r="BD214" s="1">
        <f t="shared" si="25"/>
        <v>0</v>
      </c>
      <c r="BE214" s="1">
        <f t="shared" si="26"/>
        <v>0</v>
      </c>
    </row>
    <row r="215" spans="2:57" ht="14.4" thickBot="1" x14ac:dyDescent="0.3">
      <c r="B215" s="4"/>
      <c r="C215" s="131"/>
      <c r="D215" s="132"/>
      <c r="E215" s="235"/>
      <c r="F215" s="250"/>
      <c r="G215" s="250"/>
      <c r="H215" s="236"/>
      <c r="I215" s="130"/>
      <c r="J215" s="235"/>
      <c r="K215" s="236"/>
      <c r="L215" s="130"/>
      <c r="M215" s="235"/>
      <c r="N215" s="236"/>
      <c r="O215" s="129"/>
      <c r="P215" s="246">
        <v>0</v>
      </c>
      <c r="Q215" s="247"/>
      <c r="R215" s="129"/>
      <c r="S215" s="243"/>
      <c r="T215" s="244"/>
      <c r="U215" s="244"/>
      <c r="V215" s="244"/>
      <c r="W215" s="245"/>
      <c r="X215" s="7"/>
      <c r="AX215" s="101"/>
      <c r="AY215" s="101"/>
      <c r="AZ215" s="102">
        <f t="shared" si="21"/>
        <v>0</v>
      </c>
      <c r="BA215" s="101">
        <f t="shared" si="22"/>
        <v>0</v>
      </c>
      <c r="BB215" s="103">
        <f t="shared" si="23"/>
        <v>0</v>
      </c>
      <c r="BC215" s="1">
        <f t="shared" si="24"/>
        <v>0</v>
      </c>
      <c r="BD215" s="1">
        <f t="shared" si="25"/>
        <v>0</v>
      </c>
      <c r="BE215" s="1">
        <f t="shared" si="26"/>
        <v>0</v>
      </c>
    </row>
    <row r="216" spans="2:57" ht="14.4" thickBot="1" x14ac:dyDescent="0.3">
      <c r="B216" s="4"/>
      <c r="C216" s="131"/>
      <c r="D216" s="132"/>
      <c r="E216" s="235"/>
      <c r="F216" s="250"/>
      <c r="G216" s="250"/>
      <c r="H216" s="236"/>
      <c r="I216" s="130"/>
      <c r="J216" s="235"/>
      <c r="K216" s="236"/>
      <c r="L216" s="130"/>
      <c r="M216" s="235"/>
      <c r="N216" s="236"/>
      <c r="O216" s="129"/>
      <c r="P216" s="246">
        <v>0</v>
      </c>
      <c r="Q216" s="247"/>
      <c r="R216" s="129"/>
      <c r="S216" s="243"/>
      <c r="T216" s="244"/>
      <c r="U216" s="244"/>
      <c r="V216" s="244"/>
      <c r="W216" s="245"/>
      <c r="X216" s="7"/>
      <c r="AX216" s="101"/>
      <c r="AY216" s="101"/>
      <c r="AZ216" s="102">
        <f t="shared" si="21"/>
        <v>0</v>
      </c>
      <c r="BA216" s="101">
        <f t="shared" si="22"/>
        <v>0</v>
      </c>
      <c r="BB216" s="103">
        <f t="shared" si="23"/>
        <v>0</v>
      </c>
      <c r="BC216" s="1">
        <f t="shared" si="24"/>
        <v>0</v>
      </c>
      <c r="BD216" s="1">
        <f t="shared" si="25"/>
        <v>0</v>
      </c>
      <c r="BE216" s="1">
        <f t="shared" si="26"/>
        <v>0</v>
      </c>
    </row>
    <row r="217" spans="2:57" ht="14.4" thickBot="1" x14ac:dyDescent="0.3">
      <c r="B217" s="4"/>
      <c r="C217" s="131"/>
      <c r="D217" s="132"/>
      <c r="E217" s="235"/>
      <c r="F217" s="250"/>
      <c r="G217" s="250"/>
      <c r="H217" s="236"/>
      <c r="I217" s="130"/>
      <c r="J217" s="235"/>
      <c r="K217" s="236"/>
      <c r="L217" s="130"/>
      <c r="M217" s="235"/>
      <c r="N217" s="236"/>
      <c r="O217" s="129"/>
      <c r="P217" s="246">
        <v>0</v>
      </c>
      <c r="Q217" s="247"/>
      <c r="R217" s="129"/>
      <c r="S217" s="243"/>
      <c r="T217" s="244"/>
      <c r="U217" s="244"/>
      <c r="V217" s="244"/>
      <c r="W217" s="245"/>
      <c r="X217" s="7"/>
      <c r="AX217" s="101"/>
      <c r="AY217" s="101"/>
      <c r="AZ217" s="102">
        <f t="shared" si="21"/>
        <v>0</v>
      </c>
      <c r="BA217" s="101">
        <f t="shared" si="22"/>
        <v>0</v>
      </c>
      <c r="BB217" s="103">
        <f t="shared" si="23"/>
        <v>0</v>
      </c>
      <c r="BC217" s="1">
        <f t="shared" si="24"/>
        <v>0</v>
      </c>
      <c r="BD217" s="1">
        <f t="shared" si="25"/>
        <v>0</v>
      </c>
      <c r="BE217" s="1">
        <f t="shared" si="26"/>
        <v>0</v>
      </c>
    </row>
    <row r="218" spans="2:57" ht="14.4" thickBot="1" x14ac:dyDescent="0.3">
      <c r="B218" s="4"/>
      <c r="C218" s="131"/>
      <c r="D218" s="132"/>
      <c r="E218" s="235"/>
      <c r="F218" s="250"/>
      <c r="G218" s="250"/>
      <c r="H218" s="236"/>
      <c r="I218" s="130"/>
      <c r="J218" s="235"/>
      <c r="K218" s="236"/>
      <c r="L218" s="130"/>
      <c r="M218" s="235"/>
      <c r="N218" s="236"/>
      <c r="O218" s="129"/>
      <c r="P218" s="246">
        <v>0</v>
      </c>
      <c r="Q218" s="247"/>
      <c r="R218" s="129"/>
      <c r="S218" s="243"/>
      <c r="T218" s="244"/>
      <c r="U218" s="244"/>
      <c r="V218" s="244"/>
      <c r="W218" s="245"/>
      <c r="X218" s="7"/>
      <c r="AX218" s="101"/>
      <c r="AY218" s="101"/>
      <c r="AZ218" s="102">
        <f t="shared" si="21"/>
        <v>0</v>
      </c>
      <c r="BA218" s="101">
        <f t="shared" si="22"/>
        <v>0</v>
      </c>
      <c r="BB218" s="103">
        <f t="shared" si="23"/>
        <v>0</v>
      </c>
      <c r="BC218" s="1">
        <f t="shared" si="24"/>
        <v>0</v>
      </c>
      <c r="BD218" s="1">
        <f t="shared" si="25"/>
        <v>0</v>
      </c>
      <c r="BE218" s="1">
        <f t="shared" si="26"/>
        <v>0</v>
      </c>
    </row>
    <row r="219" spans="2:57" ht="14.4" thickBot="1" x14ac:dyDescent="0.3">
      <c r="B219" s="4"/>
      <c r="C219" s="131"/>
      <c r="D219" s="132"/>
      <c r="E219" s="235"/>
      <c r="F219" s="250"/>
      <c r="G219" s="250"/>
      <c r="H219" s="236"/>
      <c r="I219" s="130"/>
      <c r="J219" s="235"/>
      <c r="K219" s="236"/>
      <c r="L219" s="130"/>
      <c r="M219" s="235"/>
      <c r="N219" s="236"/>
      <c r="O219" s="129"/>
      <c r="P219" s="246">
        <v>0</v>
      </c>
      <c r="Q219" s="247"/>
      <c r="R219" s="129"/>
      <c r="S219" s="243"/>
      <c r="T219" s="244"/>
      <c r="U219" s="244"/>
      <c r="V219" s="244"/>
      <c r="W219" s="245"/>
      <c r="X219" s="7"/>
      <c r="AX219" s="101"/>
      <c r="AY219" s="101"/>
      <c r="AZ219" s="102">
        <f t="shared" si="21"/>
        <v>0</v>
      </c>
      <c r="BA219" s="101">
        <f t="shared" si="22"/>
        <v>0</v>
      </c>
      <c r="BB219" s="103">
        <f t="shared" si="23"/>
        <v>0</v>
      </c>
      <c r="BC219" s="1">
        <f t="shared" si="24"/>
        <v>0</v>
      </c>
      <c r="BD219" s="1">
        <f t="shared" si="25"/>
        <v>0</v>
      </c>
      <c r="BE219" s="1">
        <f t="shared" si="26"/>
        <v>0</v>
      </c>
    </row>
    <row r="220" spans="2:57" ht="14.4" thickBot="1" x14ac:dyDescent="0.3">
      <c r="B220" s="4"/>
      <c r="C220" s="131"/>
      <c r="D220" s="132"/>
      <c r="E220" s="235"/>
      <c r="F220" s="250"/>
      <c r="G220" s="250"/>
      <c r="H220" s="236"/>
      <c r="I220" s="130"/>
      <c r="J220" s="235"/>
      <c r="K220" s="236"/>
      <c r="L220" s="130"/>
      <c r="M220" s="235"/>
      <c r="N220" s="236"/>
      <c r="O220" s="129"/>
      <c r="P220" s="246">
        <v>0</v>
      </c>
      <c r="Q220" s="247"/>
      <c r="R220" s="129"/>
      <c r="S220" s="243"/>
      <c r="T220" s="244"/>
      <c r="U220" s="244"/>
      <c r="V220" s="244"/>
      <c r="W220" s="245"/>
      <c r="X220" s="7"/>
      <c r="AX220" s="101"/>
      <c r="AY220" s="101"/>
      <c r="AZ220" s="102">
        <f t="shared" si="21"/>
        <v>0</v>
      </c>
      <c r="BA220" s="101">
        <f t="shared" si="22"/>
        <v>0</v>
      </c>
      <c r="BB220" s="103">
        <f t="shared" si="23"/>
        <v>0</v>
      </c>
      <c r="BC220" s="1">
        <f t="shared" si="24"/>
        <v>0</v>
      </c>
      <c r="BD220" s="1">
        <f t="shared" si="25"/>
        <v>0</v>
      </c>
      <c r="BE220" s="1">
        <f t="shared" si="26"/>
        <v>0</v>
      </c>
    </row>
    <row r="221" spans="2:57" ht="14.4" thickBot="1" x14ac:dyDescent="0.3">
      <c r="B221" s="4"/>
      <c r="C221" s="131"/>
      <c r="D221" s="132"/>
      <c r="E221" s="235"/>
      <c r="F221" s="250"/>
      <c r="G221" s="250"/>
      <c r="H221" s="236"/>
      <c r="I221" s="130"/>
      <c r="J221" s="235"/>
      <c r="K221" s="236"/>
      <c r="L221" s="130"/>
      <c r="M221" s="235"/>
      <c r="N221" s="236"/>
      <c r="O221" s="129"/>
      <c r="P221" s="246">
        <v>0</v>
      </c>
      <c r="Q221" s="247"/>
      <c r="R221" s="129"/>
      <c r="S221" s="243"/>
      <c r="T221" s="244"/>
      <c r="U221" s="244"/>
      <c r="V221" s="244"/>
      <c r="W221" s="245"/>
      <c r="X221" s="7"/>
      <c r="AX221" s="101"/>
      <c r="AY221" s="101"/>
      <c r="AZ221" s="102">
        <f t="shared" si="21"/>
        <v>0</v>
      </c>
      <c r="BA221" s="101">
        <f t="shared" si="22"/>
        <v>0</v>
      </c>
      <c r="BB221" s="103">
        <f t="shared" si="23"/>
        <v>0</v>
      </c>
      <c r="BC221" s="1">
        <f t="shared" si="24"/>
        <v>0</v>
      </c>
      <c r="BD221" s="1">
        <f t="shared" si="25"/>
        <v>0</v>
      </c>
      <c r="BE221" s="1">
        <f t="shared" si="26"/>
        <v>0</v>
      </c>
    </row>
    <row r="222" spans="2:57" ht="14.4" thickBot="1" x14ac:dyDescent="0.3">
      <c r="B222" s="4"/>
      <c r="C222" s="131"/>
      <c r="D222" s="132"/>
      <c r="E222" s="235"/>
      <c r="F222" s="250"/>
      <c r="G222" s="250"/>
      <c r="H222" s="236"/>
      <c r="I222" s="130"/>
      <c r="J222" s="235"/>
      <c r="K222" s="236"/>
      <c r="L222" s="130"/>
      <c r="M222" s="235"/>
      <c r="N222" s="236"/>
      <c r="O222" s="129"/>
      <c r="P222" s="246">
        <v>0</v>
      </c>
      <c r="Q222" s="247"/>
      <c r="R222" s="129"/>
      <c r="S222" s="243"/>
      <c r="T222" s="244"/>
      <c r="U222" s="244"/>
      <c r="V222" s="244"/>
      <c r="W222" s="245"/>
      <c r="X222" s="7"/>
      <c r="AX222" s="101"/>
      <c r="AY222" s="101"/>
      <c r="AZ222" s="102">
        <f t="shared" si="21"/>
        <v>0</v>
      </c>
      <c r="BA222" s="101">
        <f t="shared" si="22"/>
        <v>0</v>
      </c>
      <c r="BB222" s="103">
        <f t="shared" si="23"/>
        <v>0</v>
      </c>
      <c r="BC222" s="1">
        <f t="shared" si="24"/>
        <v>0</v>
      </c>
      <c r="BD222" s="1">
        <f t="shared" si="25"/>
        <v>0</v>
      </c>
      <c r="BE222" s="1">
        <f t="shared" si="26"/>
        <v>0</v>
      </c>
    </row>
    <row r="223" spans="2:57" ht="14.4" thickBot="1" x14ac:dyDescent="0.3">
      <c r="B223" s="4"/>
      <c r="C223" s="131"/>
      <c r="D223" s="132"/>
      <c r="E223" s="235"/>
      <c r="F223" s="250"/>
      <c r="G223" s="250"/>
      <c r="H223" s="236"/>
      <c r="I223" s="130"/>
      <c r="J223" s="235"/>
      <c r="K223" s="236"/>
      <c r="L223" s="130"/>
      <c r="M223" s="235"/>
      <c r="N223" s="236"/>
      <c r="O223" s="129"/>
      <c r="P223" s="246">
        <v>0</v>
      </c>
      <c r="Q223" s="247"/>
      <c r="R223" s="129"/>
      <c r="S223" s="243"/>
      <c r="T223" s="244"/>
      <c r="U223" s="244"/>
      <c r="V223" s="244"/>
      <c r="W223" s="245"/>
      <c r="X223" s="7"/>
      <c r="AX223" s="101"/>
      <c r="AY223" s="101"/>
      <c r="AZ223" s="102">
        <f t="shared" si="21"/>
        <v>0</v>
      </c>
      <c r="BA223" s="101">
        <f t="shared" si="22"/>
        <v>0</v>
      </c>
      <c r="BB223" s="103">
        <f t="shared" si="23"/>
        <v>0</v>
      </c>
      <c r="BC223" s="1">
        <f t="shared" si="24"/>
        <v>0</v>
      </c>
      <c r="BD223" s="1">
        <f t="shared" si="25"/>
        <v>0</v>
      </c>
      <c r="BE223" s="1">
        <f t="shared" si="26"/>
        <v>0</v>
      </c>
    </row>
    <row r="224" spans="2:57" ht="14.4" thickBot="1" x14ac:dyDescent="0.3">
      <c r="B224" s="4"/>
      <c r="C224" s="131"/>
      <c r="D224" s="132"/>
      <c r="E224" s="235"/>
      <c r="F224" s="250"/>
      <c r="G224" s="250"/>
      <c r="H224" s="236"/>
      <c r="I224" s="130"/>
      <c r="J224" s="235"/>
      <c r="K224" s="236"/>
      <c r="L224" s="130"/>
      <c r="M224" s="235"/>
      <c r="N224" s="236"/>
      <c r="O224" s="129"/>
      <c r="P224" s="246">
        <v>0</v>
      </c>
      <c r="Q224" s="247"/>
      <c r="R224" s="129"/>
      <c r="S224" s="243"/>
      <c r="T224" s="244"/>
      <c r="U224" s="244"/>
      <c r="V224" s="244"/>
      <c r="W224" s="245"/>
      <c r="X224" s="7"/>
      <c r="AX224" s="101"/>
      <c r="AY224" s="101"/>
      <c r="AZ224" s="102">
        <f t="shared" si="21"/>
        <v>0</v>
      </c>
      <c r="BA224" s="101">
        <f t="shared" si="22"/>
        <v>0</v>
      </c>
      <c r="BB224" s="103">
        <f t="shared" si="23"/>
        <v>0</v>
      </c>
      <c r="BC224" s="1">
        <f t="shared" si="24"/>
        <v>0</v>
      </c>
      <c r="BD224" s="1">
        <f t="shared" si="25"/>
        <v>0</v>
      </c>
      <c r="BE224" s="1">
        <f t="shared" si="26"/>
        <v>0</v>
      </c>
    </row>
    <row r="225" spans="2:57" ht="14.4" thickBot="1" x14ac:dyDescent="0.3">
      <c r="B225" s="4"/>
      <c r="C225" s="131"/>
      <c r="D225" s="132"/>
      <c r="E225" s="235"/>
      <c r="F225" s="250"/>
      <c r="G225" s="250"/>
      <c r="H225" s="236"/>
      <c r="I225" s="130"/>
      <c r="J225" s="235"/>
      <c r="K225" s="236"/>
      <c r="L225" s="130"/>
      <c r="M225" s="235"/>
      <c r="N225" s="236"/>
      <c r="O225" s="129"/>
      <c r="P225" s="246">
        <v>0</v>
      </c>
      <c r="Q225" s="247"/>
      <c r="R225" s="129"/>
      <c r="S225" s="243"/>
      <c r="T225" s="244"/>
      <c r="U225" s="244"/>
      <c r="V225" s="244"/>
      <c r="W225" s="245"/>
      <c r="X225" s="7"/>
      <c r="AX225" s="101"/>
      <c r="AY225" s="101"/>
      <c r="AZ225" s="102">
        <f t="shared" si="21"/>
        <v>0</v>
      </c>
      <c r="BA225" s="101">
        <f t="shared" si="22"/>
        <v>0</v>
      </c>
      <c r="BB225" s="103">
        <f t="shared" si="23"/>
        <v>0</v>
      </c>
      <c r="BC225" s="1">
        <f t="shared" si="24"/>
        <v>0</v>
      </c>
      <c r="BD225" s="1">
        <f t="shared" si="25"/>
        <v>0</v>
      </c>
      <c r="BE225" s="1">
        <f t="shared" si="26"/>
        <v>0</v>
      </c>
    </row>
    <row r="226" spans="2:57" ht="14.4" thickBot="1" x14ac:dyDescent="0.3">
      <c r="B226" s="4"/>
      <c r="C226" s="131"/>
      <c r="D226" s="132"/>
      <c r="E226" s="235"/>
      <c r="F226" s="250"/>
      <c r="G226" s="250"/>
      <c r="H226" s="236"/>
      <c r="I226" s="130"/>
      <c r="J226" s="235"/>
      <c r="K226" s="236"/>
      <c r="L226" s="130"/>
      <c r="M226" s="235"/>
      <c r="N226" s="236"/>
      <c r="O226" s="129"/>
      <c r="P226" s="246">
        <v>0</v>
      </c>
      <c r="Q226" s="247"/>
      <c r="R226" s="129"/>
      <c r="S226" s="243"/>
      <c r="T226" s="244"/>
      <c r="U226" s="244"/>
      <c r="V226" s="244"/>
      <c r="W226" s="245"/>
      <c r="X226" s="7"/>
      <c r="AX226" s="101"/>
      <c r="AY226" s="101"/>
      <c r="AZ226" s="102">
        <f t="shared" si="21"/>
        <v>0</v>
      </c>
      <c r="BA226" s="101">
        <f t="shared" si="22"/>
        <v>0</v>
      </c>
      <c r="BB226" s="103">
        <f t="shared" si="23"/>
        <v>0</v>
      </c>
      <c r="BC226" s="1">
        <f t="shared" si="24"/>
        <v>0</v>
      </c>
      <c r="BD226" s="1">
        <f t="shared" si="25"/>
        <v>0</v>
      </c>
      <c r="BE226" s="1">
        <f t="shared" si="26"/>
        <v>0</v>
      </c>
    </row>
    <row r="227" spans="2:57" ht="14.4" thickBot="1" x14ac:dyDescent="0.3">
      <c r="B227" s="4"/>
      <c r="C227" s="131"/>
      <c r="D227" s="132"/>
      <c r="E227" s="235"/>
      <c r="F227" s="250"/>
      <c r="G227" s="250"/>
      <c r="H227" s="236"/>
      <c r="I227" s="130"/>
      <c r="J227" s="235"/>
      <c r="K227" s="236"/>
      <c r="L227" s="130"/>
      <c r="M227" s="235"/>
      <c r="N227" s="236"/>
      <c r="O227" s="129"/>
      <c r="P227" s="246">
        <v>0</v>
      </c>
      <c r="Q227" s="247"/>
      <c r="R227" s="129"/>
      <c r="S227" s="243"/>
      <c r="T227" s="244"/>
      <c r="U227" s="244"/>
      <c r="V227" s="244"/>
      <c r="W227" s="245"/>
      <c r="X227" s="7"/>
      <c r="AX227" s="101"/>
      <c r="AY227" s="101"/>
      <c r="AZ227" s="102">
        <f t="shared" si="21"/>
        <v>0</v>
      </c>
      <c r="BA227" s="101">
        <f t="shared" si="22"/>
        <v>0</v>
      </c>
      <c r="BB227" s="103">
        <f t="shared" si="23"/>
        <v>0</v>
      </c>
      <c r="BC227" s="1">
        <f t="shared" si="24"/>
        <v>0</v>
      </c>
      <c r="BD227" s="1">
        <f t="shared" si="25"/>
        <v>0</v>
      </c>
      <c r="BE227" s="1">
        <f t="shared" si="26"/>
        <v>0</v>
      </c>
    </row>
    <row r="228" spans="2:57" ht="14.4" thickBot="1" x14ac:dyDescent="0.3">
      <c r="B228" s="4"/>
      <c r="C228" s="131"/>
      <c r="D228" s="132"/>
      <c r="E228" s="235"/>
      <c r="F228" s="250"/>
      <c r="G228" s="250"/>
      <c r="H228" s="236"/>
      <c r="I228" s="130"/>
      <c r="J228" s="235"/>
      <c r="K228" s="236"/>
      <c r="L228" s="130"/>
      <c r="M228" s="235"/>
      <c r="N228" s="236"/>
      <c r="O228" s="129"/>
      <c r="P228" s="246">
        <v>0</v>
      </c>
      <c r="Q228" s="247"/>
      <c r="R228" s="129"/>
      <c r="S228" s="243"/>
      <c r="T228" s="244"/>
      <c r="U228" s="244"/>
      <c r="V228" s="244"/>
      <c r="W228" s="245"/>
      <c r="X228" s="7"/>
      <c r="AX228" s="101"/>
      <c r="AY228" s="101"/>
      <c r="AZ228" s="102">
        <f t="shared" si="21"/>
        <v>0</v>
      </c>
      <c r="BA228" s="101">
        <f t="shared" si="22"/>
        <v>0</v>
      </c>
      <c r="BB228" s="103">
        <f t="shared" si="23"/>
        <v>0</v>
      </c>
      <c r="BC228" s="1">
        <f t="shared" si="24"/>
        <v>0</v>
      </c>
      <c r="BD228" s="1">
        <f t="shared" si="25"/>
        <v>0</v>
      </c>
      <c r="BE228" s="1">
        <f t="shared" si="26"/>
        <v>0</v>
      </c>
    </row>
    <row r="229" spans="2:57" ht="14.4" thickBot="1" x14ac:dyDescent="0.3">
      <c r="B229" s="4"/>
      <c r="C229" s="131"/>
      <c r="D229" s="132"/>
      <c r="E229" s="235"/>
      <c r="F229" s="250"/>
      <c r="G229" s="250"/>
      <c r="H229" s="236"/>
      <c r="I229" s="130"/>
      <c r="J229" s="235"/>
      <c r="K229" s="236"/>
      <c r="L229" s="130"/>
      <c r="M229" s="235"/>
      <c r="N229" s="236"/>
      <c r="O229" s="129"/>
      <c r="P229" s="246">
        <v>0</v>
      </c>
      <c r="Q229" s="247"/>
      <c r="R229" s="129"/>
      <c r="S229" s="243"/>
      <c r="T229" s="244"/>
      <c r="U229" s="244"/>
      <c r="V229" s="244"/>
      <c r="W229" s="245"/>
      <c r="X229" s="7"/>
      <c r="AX229" s="101"/>
      <c r="AY229" s="101"/>
      <c r="AZ229" s="102">
        <f t="shared" si="21"/>
        <v>0</v>
      </c>
      <c r="BA229" s="101">
        <f t="shared" si="22"/>
        <v>0</v>
      </c>
      <c r="BB229" s="103">
        <f t="shared" si="23"/>
        <v>0</v>
      </c>
      <c r="BC229" s="1">
        <f t="shared" si="24"/>
        <v>0</v>
      </c>
      <c r="BD229" s="1">
        <f t="shared" si="25"/>
        <v>0</v>
      </c>
      <c r="BE229" s="1">
        <f t="shared" si="26"/>
        <v>0</v>
      </c>
    </row>
    <row r="230" spans="2:57" ht="14.4" thickBot="1" x14ac:dyDescent="0.3">
      <c r="B230" s="4"/>
      <c r="C230" s="131"/>
      <c r="D230" s="132"/>
      <c r="E230" s="235"/>
      <c r="F230" s="250"/>
      <c r="G230" s="250"/>
      <c r="H230" s="236"/>
      <c r="I230" s="130"/>
      <c r="J230" s="235"/>
      <c r="K230" s="236"/>
      <c r="L230" s="130"/>
      <c r="M230" s="235"/>
      <c r="N230" s="236"/>
      <c r="O230" s="129"/>
      <c r="P230" s="246">
        <v>0</v>
      </c>
      <c r="Q230" s="247"/>
      <c r="R230" s="129"/>
      <c r="S230" s="243"/>
      <c r="T230" s="244"/>
      <c r="U230" s="244"/>
      <c r="V230" s="244"/>
      <c r="W230" s="245"/>
      <c r="X230" s="7"/>
      <c r="AX230" s="101"/>
      <c r="AY230" s="101"/>
      <c r="AZ230" s="102">
        <f t="shared" si="21"/>
        <v>0</v>
      </c>
      <c r="BA230" s="101">
        <f t="shared" si="22"/>
        <v>0</v>
      </c>
      <c r="BB230" s="103">
        <f t="shared" si="23"/>
        <v>0</v>
      </c>
      <c r="BC230" s="1">
        <f t="shared" si="24"/>
        <v>0</v>
      </c>
      <c r="BD230" s="1">
        <f t="shared" si="25"/>
        <v>0</v>
      </c>
      <c r="BE230" s="1">
        <f t="shared" si="26"/>
        <v>0</v>
      </c>
    </row>
    <row r="231" spans="2:57" ht="14.4" thickBot="1" x14ac:dyDescent="0.3">
      <c r="B231" s="4"/>
      <c r="C231" s="131"/>
      <c r="D231" s="132"/>
      <c r="E231" s="235"/>
      <c r="F231" s="250"/>
      <c r="G231" s="250"/>
      <c r="H231" s="236"/>
      <c r="I231" s="130"/>
      <c r="J231" s="235"/>
      <c r="K231" s="236"/>
      <c r="L231" s="130"/>
      <c r="M231" s="235"/>
      <c r="N231" s="236"/>
      <c r="O231" s="129"/>
      <c r="P231" s="246">
        <v>0</v>
      </c>
      <c r="Q231" s="247"/>
      <c r="R231" s="129"/>
      <c r="S231" s="243"/>
      <c r="T231" s="244"/>
      <c r="U231" s="244"/>
      <c r="V231" s="244"/>
      <c r="W231" s="245"/>
      <c r="X231" s="7"/>
      <c r="AX231" s="101"/>
      <c r="AY231" s="101"/>
      <c r="AZ231" s="102">
        <f t="shared" si="21"/>
        <v>0</v>
      </c>
      <c r="BA231" s="101">
        <f t="shared" si="22"/>
        <v>0</v>
      </c>
      <c r="BB231" s="103">
        <f t="shared" si="23"/>
        <v>0</v>
      </c>
      <c r="BC231" s="1">
        <f t="shared" si="24"/>
        <v>0</v>
      </c>
      <c r="BD231" s="1">
        <f t="shared" si="25"/>
        <v>0</v>
      </c>
      <c r="BE231" s="1">
        <f t="shared" si="26"/>
        <v>0</v>
      </c>
    </row>
    <row r="232" spans="2:57" ht="14.4" thickBot="1" x14ac:dyDescent="0.3">
      <c r="B232" s="4"/>
      <c r="C232" s="131"/>
      <c r="D232" s="132"/>
      <c r="E232" s="235"/>
      <c r="F232" s="250"/>
      <c r="G232" s="250"/>
      <c r="H232" s="236"/>
      <c r="I232" s="130"/>
      <c r="J232" s="235"/>
      <c r="K232" s="236"/>
      <c r="L232" s="130"/>
      <c r="M232" s="235"/>
      <c r="N232" s="236"/>
      <c r="O232" s="129"/>
      <c r="P232" s="246">
        <v>0</v>
      </c>
      <c r="Q232" s="247"/>
      <c r="R232" s="129"/>
      <c r="S232" s="243"/>
      <c r="T232" s="244"/>
      <c r="U232" s="244"/>
      <c r="V232" s="244"/>
      <c r="W232" s="245"/>
      <c r="X232" s="7"/>
      <c r="AX232" s="101"/>
      <c r="AY232" s="101"/>
      <c r="AZ232" s="102">
        <f t="shared" si="21"/>
        <v>0</v>
      </c>
      <c r="BA232" s="101">
        <f t="shared" si="22"/>
        <v>0</v>
      </c>
      <c r="BB232" s="103">
        <f t="shared" si="23"/>
        <v>0</v>
      </c>
      <c r="BC232" s="1">
        <f t="shared" si="24"/>
        <v>0</v>
      </c>
      <c r="BD232" s="1">
        <f t="shared" si="25"/>
        <v>0</v>
      </c>
      <c r="BE232" s="1">
        <f t="shared" si="26"/>
        <v>0</v>
      </c>
    </row>
    <row r="233" spans="2:57" ht="14.4" thickBot="1" x14ac:dyDescent="0.3">
      <c r="B233" s="4"/>
      <c r="C233" s="131"/>
      <c r="D233" s="132"/>
      <c r="E233" s="235"/>
      <c r="F233" s="250"/>
      <c r="G233" s="250"/>
      <c r="H233" s="236"/>
      <c r="I233" s="130"/>
      <c r="J233" s="235"/>
      <c r="K233" s="236"/>
      <c r="L233" s="130"/>
      <c r="M233" s="235"/>
      <c r="N233" s="236"/>
      <c r="O233" s="129"/>
      <c r="P233" s="246">
        <v>0</v>
      </c>
      <c r="Q233" s="247"/>
      <c r="R233" s="129"/>
      <c r="S233" s="243"/>
      <c r="T233" s="244"/>
      <c r="U233" s="244"/>
      <c r="V233" s="244"/>
      <c r="W233" s="245"/>
      <c r="X233" s="7"/>
      <c r="AX233" s="101"/>
      <c r="AY233" s="101"/>
      <c r="AZ233" s="102">
        <f t="shared" si="21"/>
        <v>0</v>
      </c>
      <c r="BA233" s="101">
        <f t="shared" si="22"/>
        <v>0</v>
      </c>
      <c r="BB233" s="103">
        <f t="shared" si="23"/>
        <v>0</v>
      </c>
      <c r="BC233" s="1">
        <f t="shared" si="24"/>
        <v>0</v>
      </c>
      <c r="BD233" s="1">
        <f t="shared" si="25"/>
        <v>0</v>
      </c>
      <c r="BE233" s="1">
        <f t="shared" si="26"/>
        <v>0</v>
      </c>
    </row>
    <row r="234" spans="2:57" ht="14.4" thickBot="1" x14ac:dyDescent="0.3">
      <c r="B234" s="4"/>
      <c r="C234" s="131"/>
      <c r="D234" s="132"/>
      <c r="E234" s="235"/>
      <c r="F234" s="250"/>
      <c r="G234" s="250"/>
      <c r="H234" s="236"/>
      <c r="I234" s="130"/>
      <c r="J234" s="235"/>
      <c r="K234" s="236"/>
      <c r="L234" s="130"/>
      <c r="M234" s="235"/>
      <c r="N234" s="236"/>
      <c r="O234" s="129"/>
      <c r="P234" s="246">
        <v>0</v>
      </c>
      <c r="Q234" s="247"/>
      <c r="R234" s="129"/>
      <c r="S234" s="243"/>
      <c r="T234" s="244"/>
      <c r="U234" s="244"/>
      <c r="V234" s="244"/>
      <c r="W234" s="245"/>
      <c r="X234" s="7"/>
      <c r="AX234" s="101"/>
      <c r="AY234" s="101"/>
      <c r="AZ234" s="102">
        <f t="shared" si="21"/>
        <v>0</v>
      </c>
      <c r="BA234" s="101">
        <f t="shared" si="22"/>
        <v>0</v>
      </c>
      <c r="BB234" s="103">
        <f t="shared" si="23"/>
        <v>0</v>
      </c>
      <c r="BC234" s="1">
        <f t="shared" si="24"/>
        <v>0</v>
      </c>
      <c r="BD234" s="1">
        <f t="shared" si="25"/>
        <v>0</v>
      </c>
      <c r="BE234" s="1">
        <f t="shared" si="26"/>
        <v>0</v>
      </c>
    </row>
    <row r="235" spans="2:57" ht="14.4" thickBot="1" x14ac:dyDescent="0.3">
      <c r="B235" s="4"/>
      <c r="C235" s="131"/>
      <c r="D235" s="132"/>
      <c r="E235" s="235"/>
      <c r="F235" s="250"/>
      <c r="G235" s="250"/>
      <c r="H235" s="236"/>
      <c r="I235" s="130"/>
      <c r="J235" s="235"/>
      <c r="K235" s="236"/>
      <c r="L235" s="130"/>
      <c r="M235" s="235"/>
      <c r="N235" s="236"/>
      <c r="O235" s="129"/>
      <c r="P235" s="246">
        <v>0</v>
      </c>
      <c r="Q235" s="247"/>
      <c r="R235" s="129"/>
      <c r="S235" s="243"/>
      <c r="T235" s="244"/>
      <c r="U235" s="244"/>
      <c r="V235" s="244"/>
      <c r="W235" s="245"/>
      <c r="X235" s="7"/>
      <c r="AX235" s="101"/>
      <c r="AY235" s="101"/>
      <c r="AZ235" s="102">
        <f t="shared" si="21"/>
        <v>0</v>
      </c>
      <c r="BA235" s="101">
        <f t="shared" si="22"/>
        <v>0</v>
      </c>
      <c r="BB235" s="103">
        <f t="shared" si="23"/>
        <v>0</v>
      </c>
      <c r="BC235" s="1">
        <f t="shared" si="24"/>
        <v>0</v>
      </c>
      <c r="BD235" s="1">
        <f t="shared" si="25"/>
        <v>0</v>
      </c>
      <c r="BE235" s="1">
        <f t="shared" si="26"/>
        <v>0</v>
      </c>
    </row>
    <row r="236" spans="2:57" ht="14.4" thickBot="1" x14ac:dyDescent="0.3">
      <c r="B236" s="4"/>
      <c r="C236" s="131"/>
      <c r="D236" s="132"/>
      <c r="E236" s="235"/>
      <c r="F236" s="250"/>
      <c r="G236" s="250"/>
      <c r="H236" s="236"/>
      <c r="I236" s="130"/>
      <c r="J236" s="235"/>
      <c r="K236" s="236"/>
      <c r="L236" s="130"/>
      <c r="M236" s="235"/>
      <c r="N236" s="236"/>
      <c r="O236" s="129"/>
      <c r="P236" s="246">
        <v>0</v>
      </c>
      <c r="Q236" s="247"/>
      <c r="R236" s="129"/>
      <c r="S236" s="243"/>
      <c r="T236" s="244"/>
      <c r="U236" s="244"/>
      <c r="V236" s="244"/>
      <c r="W236" s="245"/>
      <c r="X236" s="7"/>
      <c r="AX236" s="101"/>
      <c r="AY236" s="101"/>
      <c r="AZ236" s="102">
        <f t="shared" si="21"/>
        <v>0</v>
      </c>
      <c r="BA236" s="101">
        <f t="shared" si="22"/>
        <v>0</v>
      </c>
      <c r="BB236" s="103">
        <f t="shared" si="23"/>
        <v>0</v>
      </c>
      <c r="BC236" s="1">
        <f t="shared" si="24"/>
        <v>0</v>
      </c>
      <c r="BD236" s="1">
        <f t="shared" si="25"/>
        <v>0</v>
      </c>
      <c r="BE236" s="1">
        <f t="shared" si="26"/>
        <v>0</v>
      </c>
    </row>
    <row r="237" spans="2:57" ht="14.4" thickBot="1" x14ac:dyDescent="0.3">
      <c r="B237" s="4"/>
      <c r="C237" s="131"/>
      <c r="D237" s="132"/>
      <c r="E237" s="235"/>
      <c r="F237" s="250"/>
      <c r="G237" s="250"/>
      <c r="H237" s="236"/>
      <c r="I237" s="130"/>
      <c r="J237" s="235"/>
      <c r="K237" s="236"/>
      <c r="L237" s="130"/>
      <c r="M237" s="235"/>
      <c r="N237" s="236"/>
      <c r="O237" s="129"/>
      <c r="P237" s="246">
        <v>0</v>
      </c>
      <c r="Q237" s="247"/>
      <c r="R237" s="129"/>
      <c r="S237" s="243"/>
      <c r="T237" s="244"/>
      <c r="U237" s="244"/>
      <c r="V237" s="244"/>
      <c r="W237" s="245"/>
      <c r="X237" s="7"/>
      <c r="AX237" s="101"/>
      <c r="AY237" s="101"/>
      <c r="AZ237" s="102">
        <f t="shared" si="21"/>
        <v>0</v>
      </c>
      <c r="BA237" s="101">
        <f t="shared" si="22"/>
        <v>0</v>
      </c>
      <c r="BB237" s="103">
        <f t="shared" si="23"/>
        <v>0</v>
      </c>
      <c r="BC237" s="1">
        <f t="shared" si="24"/>
        <v>0</v>
      </c>
      <c r="BD237" s="1">
        <f t="shared" si="25"/>
        <v>0</v>
      </c>
      <c r="BE237" s="1">
        <f t="shared" si="26"/>
        <v>0</v>
      </c>
    </row>
    <row r="238" spans="2:57" ht="14.4" thickBot="1" x14ac:dyDescent="0.3">
      <c r="B238" s="4"/>
      <c r="C238" s="131"/>
      <c r="D238" s="132"/>
      <c r="E238" s="235"/>
      <c r="F238" s="250"/>
      <c r="G238" s="250"/>
      <c r="H238" s="236"/>
      <c r="I238" s="130"/>
      <c r="J238" s="235"/>
      <c r="K238" s="236"/>
      <c r="L238" s="130"/>
      <c r="M238" s="235"/>
      <c r="N238" s="236"/>
      <c r="O238" s="129"/>
      <c r="P238" s="246">
        <v>0</v>
      </c>
      <c r="Q238" s="247"/>
      <c r="R238" s="129"/>
      <c r="S238" s="243"/>
      <c r="T238" s="244"/>
      <c r="U238" s="244"/>
      <c r="V238" s="244"/>
      <c r="W238" s="245"/>
      <c r="X238" s="7"/>
      <c r="AX238" s="101"/>
      <c r="AY238" s="101"/>
      <c r="AZ238" s="102">
        <f t="shared" si="21"/>
        <v>0</v>
      </c>
      <c r="BA238" s="101">
        <f t="shared" si="22"/>
        <v>0</v>
      </c>
      <c r="BB238" s="103">
        <f t="shared" si="23"/>
        <v>0</v>
      </c>
      <c r="BC238" s="1">
        <f t="shared" si="24"/>
        <v>0</v>
      </c>
      <c r="BD238" s="1">
        <f t="shared" si="25"/>
        <v>0</v>
      </c>
      <c r="BE238" s="1">
        <f t="shared" si="26"/>
        <v>0</v>
      </c>
    </row>
    <row r="239" spans="2:57" ht="14.4" thickBot="1" x14ac:dyDescent="0.3">
      <c r="B239" s="4"/>
      <c r="C239" s="131"/>
      <c r="D239" s="132"/>
      <c r="E239" s="235"/>
      <c r="F239" s="250"/>
      <c r="G239" s="250"/>
      <c r="H239" s="236"/>
      <c r="I239" s="130"/>
      <c r="J239" s="235"/>
      <c r="K239" s="236"/>
      <c r="L239" s="130"/>
      <c r="M239" s="235"/>
      <c r="N239" s="236"/>
      <c r="O239" s="129"/>
      <c r="P239" s="246">
        <v>0</v>
      </c>
      <c r="Q239" s="247"/>
      <c r="R239" s="129"/>
      <c r="S239" s="243"/>
      <c r="T239" s="244"/>
      <c r="U239" s="244"/>
      <c r="V239" s="244"/>
      <c r="W239" s="245"/>
      <c r="X239" s="7"/>
      <c r="AX239" s="101"/>
      <c r="AY239" s="101"/>
      <c r="AZ239" s="102">
        <f t="shared" si="21"/>
        <v>0</v>
      </c>
      <c r="BA239" s="101">
        <f t="shared" si="22"/>
        <v>0</v>
      </c>
      <c r="BB239" s="103">
        <f t="shared" si="23"/>
        <v>0</v>
      </c>
      <c r="BC239" s="1">
        <f t="shared" si="24"/>
        <v>0</v>
      </c>
      <c r="BD239" s="1">
        <f t="shared" si="25"/>
        <v>0</v>
      </c>
      <c r="BE239" s="1">
        <f t="shared" si="26"/>
        <v>0</v>
      </c>
    </row>
    <row r="240" spans="2:57" ht="14.4" thickBot="1" x14ac:dyDescent="0.3">
      <c r="B240" s="4"/>
      <c r="C240" s="131"/>
      <c r="D240" s="132"/>
      <c r="E240" s="235"/>
      <c r="F240" s="250"/>
      <c r="G240" s="250"/>
      <c r="H240" s="236"/>
      <c r="I240" s="130"/>
      <c r="J240" s="235"/>
      <c r="K240" s="236"/>
      <c r="L240" s="130"/>
      <c r="M240" s="235"/>
      <c r="N240" s="236"/>
      <c r="O240" s="129"/>
      <c r="P240" s="246">
        <v>0</v>
      </c>
      <c r="Q240" s="247"/>
      <c r="R240" s="129"/>
      <c r="S240" s="243"/>
      <c r="T240" s="244"/>
      <c r="U240" s="244"/>
      <c r="V240" s="244"/>
      <c r="W240" s="245"/>
      <c r="X240" s="7"/>
      <c r="AX240" s="101"/>
      <c r="AY240" s="101"/>
      <c r="AZ240" s="102">
        <f t="shared" si="21"/>
        <v>0</v>
      </c>
      <c r="BA240" s="101">
        <f t="shared" si="22"/>
        <v>0</v>
      </c>
      <c r="BB240" s="103">
        <f t="shared" si="23"/>
        <v>0</v>
      </c>
      <c r="BC240" s="1">
        <f t="shared" si="24"/>
        <v>0</v>
      </c>
      <c r="BD240" s="1">
        <f t="shared" si="25"/>
        <v>0</v>
      </c>
      <c r="BE240" s="1">
        <f t="shared" si="26"/>
        <v>0</v>
      </c>
    </row>
    <row r="241" spans="2:57" ht="14.4" thickBot="1" x14ac:dyDescent="0.3">
      <c r="B241" s="4"/>
      <c r="C241" s="131"/>
      <c r="D241" s="132"/>
      <c r="E241" s="235"/>
      <c r="F241" s="250"/>
      <c r="G241" s="250"/>
      <c r="H241" s="236"/>
      <c r="I241" s="130"/>
      <c r="J241" s="235"/>
      <c r="K241" s="236"/>
      <c r="L241" s="130"/>
      <c r="M241" s="235"/>
      <c r="N241" s="236"/>
      <c r="O241" s="129"/>
      <c r="P241" s="246">
        <v>0</v>
      </c>
      <c r="Q241" s="247"/>
      <c r="R241" s="129"/>
      <c r="S241" s="243"/>
      <c r="T241" s="244"/>
      <c r="U241" s="244"/>
      <c r="V241" s="244"/>
      <c r="W241" s="245"/>
      <c r="X241" s="7"/>
      <c r="AX241" s="101"/>
      <c r="AY241" s="101"/>
      <c r="AZ241" s="102">
        <f t="shared" si="21"/>
        <v>0</v>
      </c>
      <c r="BA241" s="101">
        <f t="shared" si="22"/>
        <v>0</v>
      </c>
      <c r="BB241" s="103">
        <f t="shared" si="23"/>
        <v>0</v>
      </c>
      <c r="BC241" s="1">
        <f t="shared" si="24"/>
        <v>0</v>
      </c>
      <c r="BD241" s="1">
        <f t="shared" si="25"/>
        <v>0</v>
      </c>
      <c r="BE241" s="1">
        <f t="shared" si="26"/>
        <v>0</v>
      </c>
    </row>
    <row r="242" spans="2:57" ht="14.4" thickBot="1" x14ac:dyDescent="0.3">
      <c r="B242" s="4"/>
      <c r="C242" s="131"/>
      <c r="D242" s="132"/>
      <c r="E242" s="235"/>
      <c r="F242" s="250"/>
      <c r="G242" s="250"/>
      <c r="H242" s="236"/>
      <c r="I242" s="130"/>
      <c r="J242" s="235"/>
      <c r="K242" s="236"/>
      <c r="L242" s="130"/>
      <c r="M242" s="235"/>
      <c r="N242" s="236"/>
      <c r="O242" s="129"/>
      <c r="P242" s="246">
        <v>0</v>
      </c>
      <c r="Q242" s="247"/>
      <c r="R242" s="129"/>
      <c r="S242" s="243"/>
      <c r="T242" s="244"/>
      <c r="U242" s="244"/>
      <c r="V242" s="244"/>
      <c r="W242" s="245"/>
      <c r="X242" s="7"/>
      <c r="AX242" s="101"/>
      <c r="AY242" s="101"/>
      <c r="AZ242" s="102">
        <f t="shared" si="21"/>
        <v>0</v>
      </c>
      <c r="BA242" s="101">
        <f t="shared" si="22"/>
        <v>0</v>
      </c>
      <c r="BB242" s="103">
        <f t="shared" si="23"/>
        <v>0</v>
      </c>
      <c r="BC242" s="1">
        <f t="shared" si="24"/>
        <v>0</v>
      </c>
      <c r="BD242" s="1">
        <f t="shared" si="25"/>
        <v>0</v>
      </c>
      <c r="BE242" s="1">
        <f t="shared" si="26"/>
        <v>0</v>
      </c>
    </row>
    <row r="243" spans="2:57" ht="14.4" thickBot="1" x14ac:dyDescent="0.3">
      <c r="B243" s="4"/>
      <c r="C243" s="131"/>
      <c r="D243" s="132"/>
      <c r="E243" s="235"/>
      <c r="F243" s="250"/>
      <c r="G243" s="250"/>
      <c r="H243" s="236"/>
      <c r="I243" s="130"/>
      <c r="J243" s="235"/>
      <c r="K243" s="236"/>
      <c r="L243" s="130"/>
      <c r="M243" s="235"/>
      <c r="N243" s="236"/>
      <c r="O243" s="129"/>
      <c r="P243" s="246">
        <v>0</v>
      </c>
      <c r="Q243" s="247"/>
      <c r="R243" s="129"/>
      <c r="S243" s="243"/>
      <c r="T243" s="244"/>
      <c r="U243" s="244"/>
      <c r="V243" s="244"/>
      <c r="W243" s="245"/>
      <c r="X243" s="7"/>
      <c r="AX243" s="101"/>
      <c r="AY243" s="101"/>
      <c r="AZ243" s="102">
        <f t="shared" si="21"/>
        <v>0</v>
      </c>
      <c r="BA243" s="101">
        <f t="shared" si="22"/>
        <v>0</v>
      </c>
      <c r="BB243" s="103">
        <f t="shared" si="23"/>
        <v>0</v>
      </c>
      <c r="BC243" s="1">
        <f t="shared" si="24"/>
        <v>0</v>
      </c>
      <c r="BD243" s="1">
        <f t="shared" si="25"/>
        <v>0</v>
      </c>
      <c r="BE243" s="1">
        <f t="shared" si="26"/>
        <v>0</v>
      </c>
    </row>
    <row r="244" spans="2:57" ht="14.4" thickBot="1" x14ac:dyDescent="0.3">
      <c r="B244" s="4"/>
      <c r="C244" s="131"/>
      <c r="D244" s="132"/>
      <c r="E244" s="235"/>
      <c r="F244" s="250"/>
      <c r="G244" s="250"/>
      <c r="H244" s="236"/>
      <c r="I244" s="130"/>
      <c r="J244" s="235"/>
      <c r="K244" s="236"/>
      <c r="L244" s="130"/>
      <c r="M244" s="235"/>
      <c r="N244" s="236"/>
      <c r="O244" s="129"/>
      <c r="P244" s="246">
        <v>0</v>
      </c>
      <c r="Q244" s="247"/>
      <c r="R244" s="129"/>
      <c r="S244" s="243"/>
      <c r="T244" s="244"/>
      <c r="U244" s="244"/>
      <c r="V244" s="244"/>
      <c r="W244" s="245"/>
      <c r="X244" s="7"/>
      <c r="AX244" s="101"/>
      <c r="AY244" s="101"/>
      <c r="AZ244" s="102">
        <f t="shared" si="21"/>
        <v>0</v>
      </c>
      <c r="BA244" s="101">
        <f t="shared" si="22"/>
        <v>0</v>
      </c>
      <c r="BB244" s="103">
        <f t="shared" si="23"/>
        <v>0</v>
      </c>
      <c r="BC244" s="1">
        <f t="shared" si="24"/>
        <v>0</v>
      </c>
      <c r="BD244" s="1">
        <f t="shared" si="25"/>
        <v>0</v>
      </c>
      <c r="BE244" s="1">
        <f t="shared" si="26"/>
        <v>0</v>
      </c>
    </row>
    <row r="245" spans="2:57" ht="14.4" thickBot="1" x14ac:dyDescent="0.3">
      <c r="B245" s="4"/>
      <c r="C245" s="131"/>
      <c r="D245" s="132"/>
      <c r="E245" s="235"/>
      <c r="F245" s="250"/>
      <c r="G245" s="250"/>
      <c r="H245" s="236"/>
      <c r="I245" s="130"/>
      <c r="J245" s="235"/>
      <c r="K245" s="236"/>
      <c r="L245" s="130"/>
      <c r="M245" s="235"/>
      <c r="N245" s="236"/>
      <c r="O245" s="129"/>
      <c r="P245" s="246">
        <v>0</v>
      </c>
      <c r="Q245" s="247"/>
      <c r="R245" s="129"/>
      <c r="S245" s="243"/>
      <c r="T245" s="244"/>
      <c r="U245" s="244"/>
      <c r="V245" s="244"/>
      <c r="W245" s="245"/>
      <c r="X245" s="7"/>
      <c r="AX245" s="101"/>
      <c r="AY245" s="101"/>
      <c r="AZ245" s="102">
        <f t="shared" si="21"/>
        <v>0</v>
      </c>
      <c r="BA245" s="101">
        <f t="shared" si="22"/>
        <v>0</v>
      </c>
      <c r="BB245" s="103">
        <f t="shared" si="23"/>
        <v>0</v>
      </c>
      <c r="BC245" s="1">
        <f t="shared" si="24"/>
        <v>0</v>
      </c>
      <c r="BD245" s="1">
        <f t="shared" si="25"/>
        <v>0</v>
      </c>
      <c r="BE245" s="1">
        <f t="shared" si="26"/>
        <v>0</v>
      </c>
    </row>
    <row r="246" spans="2:57" ht="14.4" thickBot="1" x14ac:dyDescent="0.3">
      <c r="B246" s="4"/>
      <c r="C246" s="131"/>
      <c r="D246" s="132"/>
      <c r="E246" s="235"/>
      <c r="F246" s="250"/>
      <c r="G246" s="250"/>
      <c r="H246" s="236"/>
      <c r="I246" s="130"/>
      <c r="J246" s="235"/>
      <c r="K246" s="236"/>
      <c r="L246" s="130"/>
      <c r="M246" s="235"/>
      <c r="N246" s="236"/>
      <c r="O246" s="129"/>
      <c r="P246" s="246">
        <v>0</v>
      </c>
      <c r="Q246" s="247"/>
      <c r="R246" s="129"/>
      <c r="S246" s="243"/>
      <c r="T246" s="244"/>
      <c r="U246" s="244"/>
      <c r="V246" s="244"/>
      <c r="W246" s="245"/>
      <c r="X246" s="7"/>
      <c r="AX246" s="101"/>
      <c r="AY246" s="101"/>
      <c r="AZ246" s="102">
        <f t="shared" si="21"/>
        <v>0</v>
      </c>
      <c r="BA246" s="101">
        <f t="shared" si="22"/>
        <v>0</v>
      </c>
      <c r="BB246" s="103">
        <f t="shared" si="23"/>
        <v>0</v>
      </c>
      <c r="BC246" s="1">
        <f t="shared" si="24"/>
        <v>0</v>
      </c>
      <c r="BD246" s="1">
        <f t="shared" si="25"/>
        <v>0</v>
      </c>
      <c r="BE246" s="1">
        <f t="shared" si="26"/>
        <v>0</v>
      </c>
    </row>
    <row r="247" spans="2:57" ht="14.4" thickBot="1" x14ac:dyDescent="0.3">
      <c r="B247" s="4"/>
      <c r="C247" s="131"/>
      <c r="D247" s="132"/>
      <c r="E247" s="235"/>
      <c r="F247" s="250"/>
      <c r="G247" s="250"/>
      <c r="H247" s="236"/>
      <c r="I247" s="130"/>
      <c r="J247" s="235"/>
      <c r="K247" s="236"/>
      <c r="L247" s="130"/>
      <c r="M247" s="235"/>
      <c r="N247" s="236"/>
      <c r="O247" s="129"/>
      <c r="P247" s="246">
        <v>0</v>
      </c>
      <c r="Q247" s="247"/>
      <c r="R247" s="129"/>
      <c r="S247" s="243"/>
      <c r="T247" s="244"/>
      <c r="U247" s="244"/>
      <c r="V247" s="244"/>
      <c r="W247" s="245"/>
      <c r="X247" s="7"/>
      <c r="AX247" s="101"/>
      <c r="AY247" s="101"/>
      <c r="AZ247" s="102">
        <f t="shared" si="21"/>
        <v>0</v>
      </c>
      <c r="BA247" s="101">
        <f t="shared" si="22"/>
        <v>0</v>
      </c>
      <c r="BB247" s="103">
        <f t="shared" si="23"/>
        <v>0</v>
      </c>
      <c r="BC247" s="1">
        <f t="shared" si="24"/>
        <v>0</v>
      </c>
      <c r="BD247" s="1">
        <f t="shared" si="25"/>
        <v>0</v>
      </c>
      <c r="BE247" s="1">
        <f t="shared" si="26"/>
        <v>0</v>
      </c>
    </row>
    <row r="248" spans="2:57" ht="14.4" thickBot="1" x14ac:dyDescent="0.3">
      <c r="B248" s="4"/>
      <c r="C248" s="131"/>
      <c r="D248" s="132"/>
      <c r="E248" s="235"/>
      <c r="F248" s="250"/>
      <c r="G248" s="250"/>
      <c r="H248" s="236"/>
      <c r="I248" s="130"/>
      <c r="J248" s="235"/>
      <c r="K248" s="236"/>
      <c r="L248" s="130"/>
      <c r="M248" s="235"/>
      <c r="N248" s="236"/>
      <c r="O248" s="129"/>
      <c r="P248" s="246">
        <v>0</v>
      </c>
      <c r="Q248" s="247"/>
      <c r="R248" s="129"/>
      <c r="S248" s="243"/>
      <c r="T248" s="244"/>
      <c r="U248" s="244"/>
      <c r="V248" s="244"/>
      <c r="W248" s="245"/>
      <c r="X248" s="7"/>
      <c r="AX248" s="101"/>
      <c r="AY248" s="101"/>
      <c r="AZ248" s="102">
        <f t="shared" si="21"/>
        <v>0</v>
      </c>
      <c r="BA248" s="101">
        <f t="shared" si="22"/>
        <v>0</v>
      </c>
      <c r="BB248" s="103">
        <f t="shared" si="23"/>
        <v>0</v>
      </c>
      <c r="BC248" s="1">
        <f t="shared" si="24"/>
        <v>0</v>
      </c>
      <c r="BD248" s="1">
        <f t="shared" si="25"/>
        <v>0</v>
      </c>
      <c r="BE248" s="1">
        <f t="shared" si="26"/>
        <v>0</v>
      </c>
    </row>
    <row r="249" spans="2:57" ht="14.4" thickBot="1" x14ac:dyDescent="0.3">
      <c r="B249" s="4"/>
      <c r="C249" s="131"/>
      <c r="D249" s="132"/>
      <c r="E249" s="235"/>
      <c r="F249" s="250"/>
      <c r="G249" s="250"/>
      <c r="H249" s="236"/>
      <c r="I249" s="130"/>
      <c r="J249" s="235"/>
      <c r="K249" s="236"/>
      <c r="L249" s="130"/>
      <c r="M249" s="235"/>
      <c r="N249" s="236"/>
      <c r="O249" s="129"/>
      <c r="P249" s="246">
        <v>0</v>
      </c>
      <c r="Q249" s="247"/>
      <c r="R249" s="129"/>
      <c r="S249" s="243"/>
      <c r="T249" s="244"/>
      <c r="U249" s="244"/>
      <c r="V249" s="244"/>
      <c r="W249" s="245"/>
      <c r="X249" s="7"/>
      <c r="AX249" s="101"/>
      <c r="AY249" s="101"/>
      <c r="AZ249" s="102">
        <f t="shared" si="21"/>
        <v>0</v>
      </c>
      <c r="BA249" s="101">
        <f t="shared" si="22"/>
        <v>0</v>
      </c>
      <c r="BB249" s="103">
        <f t="shared" si="23"/>
        <v>0</v>
      </c>
      <c r="BC249" s="1">
        <f t="shared" si="24"/>
        <v>0</v>
      </c>
      <c r="BD249" s="1">
        <f t="shared" si="25"/>
        <v>0</v>
      </c>
      <c r="BE249" s="1">
        <f t="shared" si="26"/>
        <v>0</v>
      </c>
    </row>
    <row r="250" spans="2:57" ht="14.4" thickBot="1" x14ac:dyDescent="0.3">
      <c r="B250" s="4"/>
      <c r="C250" s="131"/>
      <c r="D250" s="132"/>
      <c r="E250" s="235"/>
      <c r="F250" s="250"/>
      <c r="G250" s="250"/>
      <c r="H250" s="236"/>
      <c r="I250" s="130"/>
      <c r="J250" s="235"/>
      <c r="K250" s="236"/>
      <c r="L250" s="130"/>
      <c r="M250" s="235"/>
      <c r="N250" s="236"/>
      <c r="O250" s="129"/>
      <c r="P250" s="246">
        <v>0</v>
      </c>
      <c r="Q250" s="247"/>
      <c r="R250" s="129"/>
      <c r="S250" s="243"/>
      <c r="T250" s="244"/>
      <c r="U250" s="244"/>
      <c r="V250" s="244"/>
      <c r="W250" s="245"/>
      <c r="X250" s="7"/>
      <c r="AX250" s="101"/>
      <c r="AY250" s="101"/>
      <c r="AZ250" s="102">
        <f t="shared" si="21"/>
        <v>0</v>
      </c>
      <c r="BA250" s="101">
        <f t="shared" si="22"/>
        <v>0</v>
      </c>
      <c r="BB250" s="103">
        <f t="shared" si="23"/>
        <v>0</v>
      </c>
      <c r="BC250" s="1">
        <f t="shared" si="24"/>
        <v>0</v>
      </c>
      <c r="BD250" s="1">
        <f t="shared" si="25"/>
        <v>0</v>
      </c>
      <c r="BE250" s="1">
        <f t="shared" si="26"/>
        <v>0</v>
      </c>
    </row>
    <row r="251" spans="2:57" ht="14.4" thickBot="1" x14ac:dyDescent="0.3">
      <c r="B251" s="4"/>
      <c r="C251" s="131"/>
      <c r="D251" s="132"/>
      <c r="E251" s="235"/>
      <c r="F251" s="250"/>
      <c r="G251" s="250"/>
      <c r="H251" s="236"/>
      <c r="I251" s="130"/>
      <c r="J251" s="235"/>
      <c r="K251" s="236"/>
      <c r="L251" s="130"/>
      <c r="M251" s="235"/>
      <c r="N251" s="236"/>
      <c r="O251" s="129"/>
      <c r="P251" s="246">
        <v>0</v>
      </c>
      <c r="Q251" s="247"/>
      <c r="R251" s="129"/>
      <c r="S251" s="243"/>
      <c r="T251" s="244"/>
      <c r="U251" s="244"/>
      <c r="V251" s="244"/>
      <c r="W251" s="245"/>
      <c r="X251" s="7"/>
      <c r="AX251" s="101"/>
      <c r="AY251" s="101"/>
      <c r="AZ251" s="102">
        <f t="shared" si="21"/>
        <v>0</v>
      </c>
      <c r="BA251" s="101">
        <f t="shared" si="22"/>
        <v>0</v>
      </c>
      <c r="BB251" s="103">
        <f t="shared" si="23"/>
        <v>0</v>
      </c>
      <c r="BC251" s="1">
        <f t="shared" si="24"/>
        <v>0</v>
      </c>
      <c r="BD251" s="1">
        <f t="shared" si="25"/>
        <v>0</v>
      </c>
      <c r="BE251" s="1">
        <f t="shared" si="26"/>
        <v>0</v>
      </c>
    </row>
    <row r="252" spans="2:57" ht="14.4" thickBot="1" x14ac:dyDescent="0.3">
      <c r="B252" s="4"/>
      <c r="C252" s="131"/>
      <c r="D252" s="132"/>
      <c r="E252" s="235"/>
      <c r="F252" s="250"/>
      <c r="G252" s="250"/>
      <c r="H252" s="236"/>
      <c r="I252" s="130"/>
      <c r="J252" s="235"/>
      <c r="K252" s="236"/>
      <c r="L252" s="130"/>
      <c r="M252" s="235"/>
      <c r="N252" s="236"/>
      <c r="O252" s="129"/>
      <c r="P252" s="246">
        <v>0</v>
      </c>
      <c r="Q252" s="247"/>
      <c r="R252" s="129"/>
      <c r="S252" s="243"/>
      <c r="T252" s="244"/>
      <c r="U252" s="244"/>
      <c r="V252" s="244"/>
      <c r="W252" s="245"/>
      <c r="X252" s="7"/>
      <c r="AX252" s="101"/>
      <c r="AY252" s="101"/>
      <c r="AZ252" s="102">
        <f t="shared" si="21"/>
        <v>0</v>
      </c>
      <c r="BA252" s="101">
        <f t="shared" si="22"/>
        <v>0</v>
      </c>
      <c r="BB252" s="103">
        <f t="shared" si="23"/>
        <v>0</v>
      </c>
      <c r="BC252" s="1">
        <f t="shared" si="24"/>
        <v>0</v>
      </c>
      <c r="BD252" s="1">
        <f t="shared" si="25"/>
        <v>0</v>
      </c>
      <c r="BE252" s="1">
        <f t="shared" si="26"/>
        <v>0</v>
      </c>
    </row>
    <row r="253" spans="2:57" ht="14.4" thickBot="1" x14ac:dyDescent="0.3">
      <c r="B253" s="4"/>
      <c r="C253" s="131"/>
      <c r="D253" s="132"/>
      <c r="E253" s="235"/>
      <c r="F253" s="250"/>
      <c r="G253" s="250"/>
      <c r="H253" s="236"/>
      <c r="I253" s="130"/>
      <c r="J253" s="235"/>
      <c r="K253" s="236"/>
      <c r="L253" s="130"/>
      <c r="M253" s="235"/>
      <c r="N253" s="236"/>
      <c r="O253" s="129"/>
      <c r="P253" s="246">
        <v>0</v>
      </c>
      <c r="Q253" s="247"/>
      <c r="R253" s="129"/>
      <c r="S253" s="243"/>
      <c r="T253" s="244"/>
      <c r="U253" s="244"/>
      <c r="V253" s="244"/>
      <c r="W253" s="245"/>
      <c r="X253" s="7"/>
      <c r="AX253" s="101"/>
      <c r="AY253" s="101"/>
      <c r="AZ253" s="102">
        <f t="shared" si="21"/>
        <v>0</v>
      </c>
      <c r="BA253" s="101">
        <f t="shared" si="22"/>
        <v>0</v>
      </c>
      <c r="BB253" s="103">
        <f t="shared" si="23"/>
        <v>0</v>
      </c>
      <c r="BC253" s="1">
        <f t="shared" si="24"/>
        <v>0</v>
      </c>
      <c r="BD253" s="1">
        <f t="shared" si="25"/>
        <v>0</v>
      </c>
      <c r="BE253" s="1">
        <f t="shared" si="26"/>
        <v>0</v>
      </c>
    </row>
    <row r="254" spans="2:57" ht="14.4" thickBot="1" x14ac:dyDescent="0.3">
      <c r="B254" s="4"/>
      <c r="C254" s="131"/>
      <c r="D254" s="132"/>
      <c r="E254" s="235"/>
      <c r="F254" s="250"/>
      <c r="G254" s="250"/>
      <c r="H254" s="236"/>
      <c r="I254" s="130"/>
      <c r="J254" s="235"/>
      <c r="K254" s="236"/>
      <c r="L254" s="130"/>
      <c r="M254" s="235"/>
      <c r="N254" s="236"/>
      <c r="O254" s="129"/>
      <c r="P254" s="246">
        <v>0</v>
      </c>
      <c r="Q254" s="247"/>
      <c r="R254" s="129"/>
      <c r="S254" s="243"/>
      <c r="T254" s="244"/>
      <c r="U254" s="244"/>
      <c r="V254" s="244"/>
      <c r="W254" s="245"/>
      <c r="X254" s="7"/>
      <c r="AX254" s="101"/>
      <c r="AY254" s="101"/>
      <c r="AZ254" s="102">
        <f t="shared" si="21"/>
        <v>0</v>
      </c>
      <c r="BA254" s="101">
        <f t="shared" si="22"/>
        <v>0</v>
      </c>
      <c r="BB254" s="103">
        <f t="shared" si="23"/>
        <v>0</v>
      </c>
      <c r="BC254" s="1">
        <f t="shared" si="24"/>
        <v>0</v>
      </c>
      <c r="BD254" s="1">
        <f t="shared" si="25"/>
        <v>0</v>
      </c>
      <c r="BE254" s="1">
        <f t="shared" si="26"/>
        <v>0</v>
      </c>
    </row>
    <row r="255" spans="2:57" ht="14.4" thickBot="1" x14ac:dyDescent="0.3">
      <c r="B255" s="4"/>
      <c r="C255" s="131"/>
      <c r="D255" s="132"/>
      <c r="E255" s="235"/>
      <c r="F255" s="250"/>
      <c r="G255" s="250"/>
      <c r="H255" s="236"/>
      <c r="I255" s="130"/>
      <c r="J255" s="235"/>
      <c r="K255" s="236"/>
      <c r="L255" s="130"/>
      <c r="M255" s="235"/>
      <c r="N255" s="236"/>
      <c r="O255" s="129"/>
      <c r="P255" s="246">
        <v>0</v>
      </c>
      <c r="Q255" s="247"/>
      <c r="R255" s="129"/>
      <c r="S255" s="243"/>
      <c r="T255" s="244"/>
      <c r="U255" s="244"/>
      <c r="V255" s="244"/>
      <c r="W255" s="245"/>
      <c r="X255" s="7"/>
      <c r="AX255" s="101"/>
      <c r="AY255" s="101"/>
      <c r="AZ255" s="102">
        <f t="shared" si="21"/>
        <v>0</v>
      </c>
      <c r="BA255" s="101">
        <f t="shared" si="22"/>
        <v>0</v>
      </c>
      <c r="BB255" s="103">
        <f t="shared" si="23"/>
        <v>0</v>
      </c>
      <c r="BC255" s="1">
        <f t="shared" si="24"/>
        <v>0</v>
      </c>
      <c r="BD255" s="1">
        <f t="shared" si="25"/>
        <v>0</v>
      </c>
      <c r="BE255" s="1">
        <f t="shared" si="26"/>
        <v>0</v>
      </c>
    </row>
    <row r="256" spans="2:57" ht="14.4" thickBot="1" x14ac:dyDescent="0.3">
      <c r="B256" s="4"/>
      <c r="C256" s="131"/>
      <c r="D256" s="132"/>
      <c r="E256" s="235"/>
      <c r="F256" s="250"/>
      <c r="G256" s="250"/>
      <c r="H256" s="236"/>
      <c r="I256" s="130"/>
      <c r="J256" s="235"/>
      <c r="K256" s="236"/>
      <c r="L256" s="130"/>
      <c r="M256" s="235"/>
      <c r="N256" s="236"/>
      <c r="O256" s="129"/>
      <c r="P256" s="246">
        <v>0</v>
      </c>
      <c r="Q256" s="247"/>
      <c r="R256" s="129"/>
      <c r="S256" s="243"/>
      <c r="T256" s="244"/>
      <c r="U256" s="244"/>
      <c r="V256" s="244"/>
      <c r="W256" s="245"/>
      <c r="X256" s="7"/>
      <c r="AX256" s="101"/>
      <c r="AY256" s="101"/>
      <c r="AZ256" s="102">
        <f t="shared" si="21"/>
        <v>0</v>
      </c>
      <c r="BA256" s="101">
        <f t="shared" si="22"/>
        <v>0</v>
      </c>
      <c r="BB256" s="103">
        <f t="shared" si="23"/>
        <v>0</v>
      </c>
      <c r="BC256" s="1">
        <f t="shared" si="24"/>
        <v>0</v>
      </c>
      <c r="BD256" s="1">
        <f t="shared" si="25"/>
        <v>0</v>
      </c>
      <c r="BE256" s="1">
        <f t="shared" si="26"/>
        <v>0</v>
      </c>
    </row>
    <row r="257" spans="2:57" ht="14.4" thickBot="1" x14ac:dyDescent="0.3">
      <c r="B257" s="4"/>
      <c r="C257" s="131"/>
      <c r="D257" s="132"/>
      <c r="E257" s="235"/>
      <c r="F257" s="250"/>
      <c r="G257" s="250"/>
      <c r="H257" s="236"/>
      <c r="I257" s="130"/>
      <c r="J257" s="235"/>
      <c r="K257" s="236"/>
      <c r="L257" s="130"/>
      <c r="M257" s="235"/>
      <c r="N257" s="236"/>
      <c r="O257" s="129"/>
      <c r="P257" s="246">
        <v>0</v>
      </c>
      <c r="Q257" s="247"/>
      <c r="R257" s="129"/>
      <c r="S257" s="243"/>
      <c r="T257" s="244"/>
      <c r="U257" s="244"/>
      <c r="V257" s="244"/>
      <c r="W257" s="245"/>
      <c r="X257" s="7"/>
      <c r="AX257" s="101"/>
      <c r="AY257" s="101"/>
      <c r="AZ257" s="102">
        <f t="shared" si="21"/>
        <v>0</v>
      </c>
      <c r="BA257" s="101">
        <f t="shared" si="22"/>
        <v>0</v>
      </c>
      <c r="BB257" s="103">
        <f t="shared" si="23"/>
        <v>0</v>
      </c>
      <c r="BC257" s="1">
        <f t="shared" si="24"/>
        <v>0</v>
      </c>
      <c r="BD257" s="1">
        <f t="shared" si="25"/>
        <v>0</v>
      </c>
      <c r="BE257" s="1">
        <f t="shared" si="26"/>
        <v>0</v>
      </c>
    </row>
    <row r="258" spans="2:57" ht="14.4" thickBot="1" x14ac:dyDescent="0.3">
      <c r="B258" s="4"/>
      <c r="C258" s="131"/>
      <c r="D258" s="132"/>
      <c r="E258" s="235"/>
      <c r="F258" s="250"/>
      <c r="G258" s="250"/>
      <c r="H258" s="236"/>
      <c r="I258" s="130"/>
      <c r="J258" s="235"/>
      <c r="K258" s="236"/>
      <c r="L258" s="130"/>
      <c r="M258" s="235"/>
      <c r="N258" s="236"/>
      <c r="O258" s="129"/>
      <c r="P258" s="246">
        <v>0</v>
      </c>
      <c r="Q258" s="247"/>
      <c r="R258" s="129"/>
      <c r="S258" s="243"/>
      <c r="T258" s="244"/>
      <c r="U258" s="244"/>
      <c r="V258" s="244"/>
      <c r="W258" s="245"/>
      <c r="X258" s="7"/>
      <c r="AX258" s="101"/>
      <c r="AY258" s="101"/>
      <c r="AZ258" s="102">
        <f t="shared" si="21"/>
        <v>0</v>
      </c>
      <c r="BA258" s="101">
        <f t="shared" si="22"/>
        <v>0</v>
      </c>
      <c r="BB258" s="103">
        <f t="shared" si="23"/>
        <v>0</v>
      </c>
      <c r="BC258" s="1">
        <f t="shared" si="24"/>
        <v>0</v>
      </c>
      <c r="BD258" s="1">
        <f t="shared" si="25"/>
        <v>0</v>
      </c>
      <c r="BE258" s="1">
        <f t="shared" si="26"/>
        <v>0</v>
      </c>
    </row>
    <row r="259" spans="2:57" ht="14.4" thickBot="1" x14ac:dyDescent="0.3">
      <c r="B259" s="4"/>
      <c r="C259" s="131"/>
      <c r="D259" s="132"/>
      <c r="E259" s="235"/>
      <c r="F259" s="250"/>
      <c r="G259" s="250"/>
      <c r="H259" s="236"/>
      <c r="I259" s="130"/>
      <c r="J259" s="235"/>
      <c r="K259" s="236"/>
      <c r="L259" s="130"/>
      <c r="M259" s="235"/>
      <c r="N259" s="236"/>
      <c r="O259" s="129"/>
      <c r="P259" s="246">
        <v>0</v>
      </c>
      <c r="Q259" s="247"/>
      <c r="R259" s="129"/>
      <c r="S259" s="243"/>
      <c r="T259" s="244"/>
      <c r="U259" s="244"/>
      <c r="V259" s="244"/>
      <c r="W259" s="245"/>
      <c r="X259" s="7"/>
      <c r="AX259" s="101"/>
      <c r="AY259" s="101"/>
      <c r="AZ259" s="102">
        <f t="shared" si="21"/>
        <v>0</v>
      </c>
      <c r="BA259" s="101">
        <f t="shared" si="22"/>
        <v>0</v>
      </c>
      <c r="BB259" s="103">
        <f t="shared" si="23"/>
        <v>0</v>
      </c>
      <c r="BC259" s="1">
        <f t="shared" si="24"/>
        <v>0</v>
      </c>
      <c r="BD259" s="1">
        <f t="shared" si="25"/>
        <v>0</v>
      </c>
      <c r="BE259" s="1">
        <f t="shared" si="26"/>
        <v>0</v>
      </c>
    </row>
    <row r="260" spans="2:57" ht="14.4" thickBot="1" x14ac:dyDescent="0.3">
      <c r="B260" s="4"/>
      <c r="C260" s="131"/>
      <c r="D260" s="132"/>
      <c r="E260" s="235"/>
      <c r="F260" s="250"/>
      <c r="G260" s="250"/>
      <c r="H260" s="236"/>
      <c r="I260" s="130"/>
      <c r="J260" s="235"/>
      <c r="K260" s="236"/>
      <c r="L260" s="130"/>
      <c r="M260" s="235"/>
      <c r="N260" s="236"/>
      <c r="O260" s="129"/>
      <c r="P260" s="246">
        <v>0</v>
      </c>
      <c r="Q260" s="247"/>
      <c r="R260" s="129"/>
      <c r="S260" s="243"/>
      <c r="T260" s="244"/>
      <c r="U260" s="244"/>
      <c r="V260" s="244"/>
      <c r="W260" s="245"/>
      <c r="X260" s="7"/>
      <c r="AX260" s="101"/>
      <c r="AY260" s="101"/>
      <c r="AZ260" s="102">
        <f t="shared" si="21"/>
        <v>0</v>
      </c>
      <c r="BA260" s="101">
        <f t="shared" si="22"/>
        <v>0</v>
      </c>
      <c r="BB260" s="103">
        <f t="shared" si="23"/>
        <v>0</v>
      </c>
      <c r="BC260" s="1">
        <f t="shared" si="24"/>
        <v>0</v>
      </c>
      <c r="BD260" s="1">
        <f t="shared" si="25"/>
        <v>0</v>
      </c>
      <c r="BE260" s="1">
        <f t="shared" si="26"/>
        <v>0</v>
      </c>
    </row>
    <row r="261" spans="2:57" ht="14.4" thickBot="1" x14ac:dyDescent="0.3">
      <c r="B261" s="4"/>
      <c r="C261" s="131"/>
      <c r="D261" s="132"/>
      <c r="E261" s="235"/>
      <c r="F261" s="250"/>
      <c r="G261" s="250"/>
      <c r="H261" s="236"/>
      <c r="I261" s="130"/>
      <c r="J261" s="235"/>
      <c r="K261" s="236"/>
      <c r="L261" s="130"/>
      <c r="M261" s="235"/>
      <c r="N261" s="236"/>
      <c r="O261" s="129"/>
      <c r="P261" s="246">
        <v>0</v>
      </c>
      <c r="Q261" s="247"/>
      <c r="R261" s="129"/>
      <c r="S261" s="243"/>
      <c r="T261" s="244"/>
      <c r="U261" s="244"/>
      <c r="V261" s="244"/>
      <c r="W261" s="245"/>
      <c r="X261" s="7"/>
      <c r="AX261" s="101"/>
      <c r="AY261" s="101"/>
      <c r="AZ261" s="102">
        <f t="shared" si="21"/>
        <v>0</v>
      </c>
      <c r="BA261" s="101">
        <f t="shared" si="22"/>
        <v>0</v>
      </c>
      <c r="BB261" s="103">
        <f t="shared" si="23"/>
        <v>0</v>
      </c>
      <c r="BC261" s="1">
        <f t="shared" si="24"/>
        <v>0</v>
      </c>
      <c r="BD261" s="1">
        <f t="shared" si="25"/>
        <v>0</v>
      </c>
      <c r="BE261" s="1">
        <f t="shared" si="26"/>
        <v>0</v>
      </c>
    </row>
    <row r="262" spans="2:57" ht="14.4" thickBot="1" x14ac:dyDescent="0.3">
      <c r="B262" s="4"/>
      <c r="C262" s="131"/>
      <c r="D262" s="132"/>
      <c r="E262" s="235"/>
      <c r="F262" s="250"/>
      <c r="G262" s="250"/>
      <c r="H262" s="236"/>
      <c r="I262" s="130"/>
      <c r="J262" s="235"/>
      <c r="K262" s="236"/>
      <c r="L262" s="130"/>
      <c r="M262" s="235"/>
      <c r="N262" s="236"/>
      <c r="O262" s="129"/>
      <c r="P262" s="246">
        <v>0</v>
      </c>
      <c r="Q262" s="247"/>
      <c r="R262" s="129"/>
      <c r="S262" s="243"/>
      <c r="T262" s="244"/>
      <c r="U262" s="244"/>
      <c r="V262" s="244"/>
      <c r="W262" s="245"/>
      <c r="X262" s="7"/>
      <c r="AX262" s="101"/>
      <c r="AY262" s="101"/>
      <c r="AZ262" s="102">
        <f t="shared" si="21"/>
        <v>0</v>
      </c>
      <c r="BA262" s="101">
        <f t="shared" si="22"/>
        <v>0</v>
      </c>
      <c r="BB262" s="103">
        <f t="shared" si="23"/>
        <v>0</v>
      </c>
      <c r="BC262" s="1">
        <f t="shared" si="24"/>
        <v>0</v>
      </c>
      <c r="BD262" s="1">
        <f t="shared" si="25"/>
        <v>0</v>
      </c>
      <c r="BE262" s="1">
        <f t="shared" si="26"/>
        <v>0</v>
      </c>
    </row>
    <row r="263" spans="2:57" ht="14.4" thickBot="1" x14ac:dyDescent="0.3">
      <c r="B263" s="4"/>
      <c r="C263" s="131"/>
      <c r="D263" s="132"/>
      <c r="E263" s="235"/>
      <c r="F263" s="250"/>
      <c r="G263" s="250"/>
      <c r="H263" s="236"/>
      <c r="I263" s="130"/>
      <c r="J263" s="235"/>
      <c r="K263" s="236"/>
      <c r="L263" s="130"/>
      <c r="M263" s="235"/>
      <c r="N263" s="236"/>
      <c r="O263" s="129"/>
      <c r="P263" s="246">
        <v>0</v>
      </c>
      <c r="Q263" s="247"/>
      <c r="R263" s="129"/>
      <c r="S263" s="243"/>
      <c r="T263" s="244"/>
      <c r="U263" s="244"/>
      <c r="V263" s="244"/>
      <c r="W263" s="245"/>
      <c r="X263" s="7"/>
      <c r="AX263" s="101"/>
      <c r="AY263" s="101"/>
      <c r="AZ263" s="102">
        <f t="shared" si="21"/>
        <v>0</v>
      </c>
      <c r="BA263" s="101">
        <f t="shared" si="22"/>
        <v>0</v>
      </c>
      <c r="BB263" s="103">
        <f t="shared" si="23"/>
        <v>0</v>
      </c>
      <c r="BC263" s="1">
        <f t="shared" si="24"/>
        <v>0</v>
      </c>
      <c r="BD263" s="1">
        <f t="shared" si="25"/>
        <v>0</v>
      </c>
      <c r="BE263" s="1">
        <f t="shared" si="26"/>
        <v>0</v>
      </c>
    </row>
    <row r="264" spans="2:57" ht="14.4" thickBot="1" x14ac:dyDescent="0.3">
      <c r="B264" s="4"/>
      <c r="C264" s="131"/>
      <c r="D264" s="132"/>
      <c r="E264" s="235"/>
      <c r="F264" s="250"/>
      <c r="G264" s="250"/>
      <c r="H264" s="236"/>
      <c r="I264" s="130"/>
      <c r="J264" s="235"/>
      <c r="K264" s="236"/>
      <c r="L264" s="130"/>
      <c r="M264" s="235"/>
      <c r="N264" s="236"/>
      <c r="O264" s="129"/>
      <c r="P264" s="246">
        <v>0</v>
      </c>
      <c r="Q264" s="247"/>
      <c r="R264" s="129"/>
      <c r="S264" s="243"/>
      <c r="T264" s="244"/>
      <c r="U264" s="244"/>
      <c r="V264" s="244"/>
      <c r="W264" s="245"/>
      <c r="X264" s="7"/>
      <c r="AX264" s="101"/>
      <c r="AY264" s="101"/>
      <c r="AZ264" s="102">
        <f t="shared" ref="AZ264:AZ327" si="27">+C264</f>
        <v>0</v>
      </c>
      <c r="BA264" s="101">
        <f t="shared" ref="BA264:BA327" si="28">+J264</f>
        <v>0</v>
      </c>
      <c r="BB264" s="103">
        <f t="shared" ref="BB264:BB327" si="29">+P264</f>
        <v>0</v>
      </c>
      <c r="BC264" s="1">
        <f t="shared" ref="BC264:BC327" si="30">SUMIFS($BB$71:$BB$371,$AZ$71:$AZ$371,$AX264,$BA$71:$BA$371,"Despesas")</f>
        <v>0</v>
      </c>
      <c r="BD264" s="1">
        <f t="shared" ref="BD264:BD327" si="31">SUMIFS($BB$71:$BB$371,$AZ$71:$AZ$371,$AX264,$BA$71:$BA$371,"Dívidas")</f>
        <v>0</v>
      </c>
      <c r="BE264" s="1">
        <f t="shared" ref="BE264:BE327" si="32">SUMIFS($BB$71:$BB$371,$AZ$71:$AZ$371,$AX264,$BA$71:$BA$371,"Investimentos")</f>
        <v>0</v>
      </c>
    </row>
    <row r="265" spans="2:57" ht="14.4" thickBot="1" x14ac:dyDescent="0.3">
      <c r="B265" s="4"/>
      <c r="C265" s="131"/>
      <c r="D265" s="132"/>
      <c r="E265" s="235"/>
      <c r="F265" s="250"/>
      <c r="G265" s="250"/>
      <c r="H265" s="236"/>
      <c r="I265" s="130"/>
      <c r="J265" s="235"/>
      <c r="K265" s="236"/>
      <c r="L265" s="130"/>
      <c r="M265" s="235"/>
      <c r="N265" s="236"/>
      <c r="O265" s="129"/>
      <c r="P265" s="246">
        <v>0</v>
      </c>
      <c r="Q265" s="247"/>
      <c r="R265" s="129"/>
      <c r="S265" s="243"/>
      <c r="T265" s="244"/>
      <c r="U265" s="244"/>
      <c r="V265" s="244"/>
      <c r="W265" s="245"/>
      <c r="X265" s="7"/>
      <c r="AX265" s="101"/>
      <c r="AY265" s="101"/>
      <c r="AZ265" s="102">
        <f t="shared" si="27"/>
        <v>0</v>
      </c>
      <c r="BA265" s="101">
        <f t="shared" si="28"/>
        <v>0</v>
      </c>
      <c r="BB265" s="103">
        <f t="shared" si="29"/>
        <v>0</v>
      </c>
      <c r="BC265" s="1">
        <f t="shared" si="30"/>
        <v>0</v>
      </c>
      <c r="BD265" s="1">
        <f t="shared" si="31"/>
        <v>0</v>
      </c>
      <c r="BE265" s="1">
        <f t="shared" si="32"/>
        <v>0</v>
      </c>
    </row>
    <row r="266" spans="2:57" ht="14.4" thickBot="1" x14ac:dyDescent="0.3">
      <c r="B266" s="4"/>
      <c r="C266" s="131"/>
      <c r="D266" s="132"/>
      <c r="E266" s="235"/>
      <c r="F266" s="250"/>
      <c r="G266" s="250"/>
      <c r="H266" s="236"/>
      <c r="I266" s="130"/>
      <c r="J266" s="235"/>
      <c r="K266" s="236"/>
      <c r="L266" s="130"/>
      <c r="M266" s="235"/>
      <c r="N266" s="236"/>
      <c r="O266" s="129"/>
      <c r="P266" s="246">
        <v>0</v>
      </c>
      <c r="Q266" s="247"/>
      <c r="R266" s="129"/>
      <c r="S266" s="243"/>
      <c r="T266" s="244"/>
      <c r="U266" s="244"/>
      <c r="V266" s="244"/>
      <c r="W266" s="245"/>
      <c r="X266" s="7"/>
      <c r="AX266" s="101"/>
      <c r="AY266" s="101"/>
      <c r="AZ266" s="102">
        <f t="shared" si="27"/>
        <v>0</v>
      </c>
      <c r="BA266" s="101">
        <f t="shared" si="28"/>
        <v>0</v>
      </c>
      <c r="BB266" s="103">
        <f t="shared" si="29"/>
        <v>0</v>
      </c>
      <c r="BC266" s="1">
        <f t="shared" si="30"/>
        <v>0</v>
      </c>
      <c r="BD266" s="1">
        <f t="shared" si="31"/>
        <v>0</v>
      </c>
      <c r="BE266" s="1">
        <f t="shared" si="32"/>
        <v>0</v>
      </c>
    </row>
    <row r="267" spans="2:57" ht="14.4" thickBot="1" x14ac:dyDescent="0.3">
      <c r="B267" s="4"/>
      <c r="C267" s="131"/>
      <c r="D267" s="132"/>
      <c r="E267" s="235"/>
      <c r="F267" s="250"/>
      <c r="G267" s="250"/>
      <c r="H267" s="236"/>
      <c r="I267" s="130"/>
      <c r="J267" s="235"/>
      <c r="K267" s="236"/>
      <c r="L267" s="130"/>
      <c r="M267" s="235"/>
      <c r="N267" s="236"/>
      <c r="O267" s="129"/>
      <c r="P267" s="246">
        <v>0</v>
      </c>
      <c r="Q267" s="247"/>
      <c r="R267" s="129"/>
      <c r="S267" s="243"/>
      <c r="T267" s="244"/>
      <c r="U267" s="244"/>
      <c r="V267" s="244"/>
      <c r="W267" s="245"/>
      <c r="X267" s="7"/>
      <c r="AX267" s="101"/>
      <c r="AY267" s="101"/>
      <c r="AZ267" s="102">
        <f t="shared" si="27"/>
        <v>0</v>
      </c>
      <c r="BA267" s="101">
        <f t="shared" si="28"/>
        <v>0</v>
      </c>
      <c r="BB267" s="103">
        <f t="shared" si="29"/>
        <v>0</v>
      </c>
      <c r="BC267" s="1">
        <f t="shared" si="30"/>
        <v>0</v>
      </c>
      <c r="BD267" s="1">
        <f t="shared" si="31"/>
        <v>0</v>
      </c>
      <c r="BE267" s="1">
        <f t="shared" si="32"/>
        <v>0</v>
      </c>
    </row>
    <row r="268" spans="2:57" ht="14.4" thickBot="1" x14ac:dyDescent="0.3">
      <c r="B268" s="4"/>
      <c r="C268" s="131"/>
      <c r="D268" s="132"/>
      <c r="E268" s="235"/>
      <c r="F268" s="250"/>
      <c r="G268" s="250"/>
      <c r="H268" s="236"/>
      <c r="I268" s="130"/>
      <c r="J268" s="235"/>
      <c r="K268" s="236"/>
      <c r="L268" s="130"/>
      <c r="M268" s="235"/>
      <c r="N268" s="236"/>
      <c r="O268" s="129"/>
      <c r="P268" s="246">
        <v>0</v>
      </c>
      <c r="Q268" s="247"/>
      <c r="R268" s="129"/>
      <c r="S268" s="243"/>
      <c r="T268" s="244"/>
      <c r="U268" s="244"/>
      <c r="V268" s="244"/>
      <c r="W268" s="245"/>
      <c r="X268" s="7"/>
      <c r="AX268" s="101"/>
      <c r="AY268" s="101"/>
      <c r="AZ268" s="102">
        <f t="shared" si="27"/>
        <v>0</v>
      </c>
      <c r="BA268" s="101">
        <f t="shared" si="28"/>
        <v>0</v>
      </c>
      <c r="BB268" s="103">
        <f t="shared" si="29"/>
        <v>0</v>
      </c>
      <c r="BC268" s="1">
        <f t="shared" si="30"/>
        <v>0</v>
      </c>
      <c r="BD268" s="1">
        <f t="shared" si="31"/>
        <v>0</v>
      </c>
      <c r="BE268" s="1">
        <f t="shared" si="32"/>
        <v>0</v>
      </c>
    </row>
    <row r="269" spans="2:57" ht="14.4" thickBot="1" x14ac:dyDescent="0.3">
      <c r="B269" s="4"/>
      <c r="C269" s="131"/>
      <c r="D269" s="132"/>
      <c r="E269" s="235"/>
      <c r="F269" s="250"/>
      <c r="G269" s="250"/>
      <c r="H269" s="236"/>
      <c r="I269" s="130"/>
      <c r="J269" s="235"/>
      <c r="K269" s="236"/>
      <c r="L269" s="130"/>
      <c r="M269" s="235"/>
      <c r="N269" s="236"/>
      <c r="O269" s="129"/>
      <c r="P269" s="246">
        <v>0</v>
      </c>
      <c r="Q269" s="247"/>
      <c r="R269" s="129"/>
      <c r="S269" s="243"/>
      <c r="T269" s="244"/>
      <c r="U269" s="244"/>
      <c r="V269" s="244"/>
      <c r="W269" s="245"/>
      <c r="X269" s="7"/>
      <c r="AX269" s="101"/>
      <c r="AY269" s="101"/>
      <c r="AZ269" s="102">
        <f t="shared" si="27"/>
        <v>0</v>
      </c>
      <c r="BA269" s="101">
        <f t="shared" si="28"/>
        <v>0</v>
      </c>
      <c r="BB269" s="103">
        <f t="shared" si="29"/>
        <v>0</v>
      </c>
      <c r="BC269" s="1">
        <f t="shared" si="30"/>
        <v>0</v>
      </c>
      <c r="BD269" s="1">
        <f t="shared" si="31"/>
        <v>0</v>
      </c>
      <c r="BE269" s="1">
        <f t="shared" si="32"/>
        <v>0</v>
      </c>
    </row>
    <row r="270" spans="2:57" ht="14.4" thickBot="1" x14ac:dyDescent="0.3">
      <c r="B270" s="4"/>
      <c r="C270" s="131"/>
      <c r="D270" s="132"/>
      <c r="E270" s="235"/>
      <c r="F270" s="250"/>
      <c r="G270" s="250"/>
      <c r="H270" s="236"/>
      <c r="I270" s="130"/>
      <c r="J270" s="235"/>
      <c r="K270" s="236"/>
      <c r="L270" s="130"/>
      <c r="M270" s="235"/>
      <c r="N270" s="236"/>
      <c r="O270" s="129"/>
      <c r="P270" s="246">
        <v>0</v>
      </c>
      <c r="Q270" s="247"/>
      <c r="R270" s="129"/>
      <c r="S270" s="243"/>
      <c r="T270" s="244"/>
      <c r="U270" s="244"/>
      <c r="V270" s="244"/>
      <c r="W270" s="245"/>
      <c r="X270" s="7"/>
      <c r="AX270" s="101"/>
      <c r="AY270" s="101"/>
      <c r="AZ270" s="102">
        <f t="shared" si="27"/>
        <v>0</v>
      </c>
      <c r="BA270" s="101">
        <f t="shared" si="28"/>
        <v>0</v>
      </c>
      <c r="BB270" s="103">
        <f t="shared" si="29"/>
        <v>0</v>
      </c>
      <c r="BC270" s="1">
        <f t="shared" si="30"/>
        <v>0</v>
      </c>
      <c r="BD270" s="1">
        <f t="shared" si="31"/>
        <v>0</v>
      </c>
      <c r="BE270" s="1">
        <f t="shared" si="32"/>
        <v>0</v>
      </c>
    </row>
    <row r="271" spans="2:57" ht="14.4" thickBot="1" x14ac:dyDescent="0.3">
      <c r="B271" s="4"/>
      <c r="C271" s="131"/>
      <c r="D271" s="132"/>
      <c r="E271" s="235"/>
      <c r="F271" s="250"/>
      <c r="G271" s="250"/>
      <c r="H271" s="236"/>
      <c r="I271" s="130"/>
      <c r="J271" s="235"/>
      <c r="K271" s="236"/>
      <c r="L271" s="130"/>
      <c r="M271" s="235"/>
      <c r="N271" s="236"/>
      <c r="O271" s="129"/>
      <c r="P271" s="246">
        <v>0</v>
      </c>
      <c r="Q271" s="247"/>
      <c r="R271" s="129"/>
      <c r="S271" s="243"/>
      <c r="T271" s="244"/>
      <c r="U271" s="244"/>
      <c r="V271" s="244"/>
      <c r="W271" s="245"/>
      <c r="X271" s="7"/>
      <c r="AX271" s="101"/>
      <c r="AY271" s="101"/>
      <c r="AZ271" s="102">
        <f t="shared" si="27"/>
        <v>0</v>
      </c>
      <c r="BA271" s="101">
        <f t="shared" si="28"/>
        <v>0</v>
      </c>
      <c r="BB271" s="103">
        <f t="shared" si="29"/>
        <v>0</v>
      </c>
      <c r="BC271" s="1">
        <f t="shared" si="30"/>
        <v>0</v>
      </c>
      <c r="BD271" s="1">
        <f t="shared" si="31"/>
        <v>0</v>
      </c>
      <c r="BE271" s="1">
        <f t="shared" si="32"/>
        <v>0</v>
      </c>
    </row>
    <row r="272" spans="2:57" ht="14.4" thickBot="1" x14ac:dyDescent="0.3">
      <c r="B272" s="4"/>
      <c r="C272" s="131"/>
      <c r="D272" s="132"/>
      <c r="E272" s="235"/>
      <c r="F272" s="250"/>
      <c r="G272" s="250"/>
      <c r="H272" s="236"/>
      <c r="I272" s="130"/>
      <c r="J272" s="235"/>
      <c r="K272" s="236"/>
      <c r="L272" s="130"/>
      <c r="M272" s="235"/>
      <c r="N272" s="236"/>
      <c r="O272" s="129"/>
      <c r="P272" s="246">
        <v>0</v>
      </c>
      <c r="Q272" s="247"/>
      <c r="R272" s="129"/>
      <c r="S272" s="243"/>
      <c r="T272" s="244"/>
      <c r="U272" s="244"/>
      <c r="V272" s="244"/>
      <c r="W272" s="245"/>
      <c r="X272" s="7"/>
      <c r="AX272" s="101"/>
      <c r="AY272" s="101"/>
      <c r="AZ272" s="102">
        <f t="shared" si="27"/>
        <v>0</v>
      </c>
      <c r="BA272" s="101">
        <f t="shared" si="28"/>
        <v>0</v>
      </c>
      <c r="BB272" s="103">
        <f t="shared" si="29"/>
        <v>0</v>
      </c>
      <c r="BC272" s="1">
        <f t="shared" si="30"/>
        <v>0</v>
      </c>
      <c r="BD272" s="1">
        <f t="shared" si="31"/>
        <v>0</v>
      </c>
      <c r="BE272" s="1">
        <f t="shared" si="32"/>
        <v>0</v>
      </c>
    </row>
    <row r="273" spans="2:57" ht="14.4" thickBot="1" x14ac:dyDescent="0.3">
      <c r="B273" s="4"/>
      <c r="C273" s="131"/>
      <c r="D273" s="132"/>
      <c r="E273" s="235"/>
      <c r="F273" s="250"/>
      <c r="G273" s="250"/>
      <c r="H273" s="236"/>
      <c r="I273" s="130"/>
      <c r="J273" s="235"/>
      <c r="K273" s="236"/>
      <c r="L273" s="130"/>
      <c r="M273" s="235"/>
      <c r="N273" s="236"/>
      <c r="O273" s="129"/>
      <c r="P273" s="246">
        <v>0</v>
      </c>
      <c r="Q273" s="247"/>
      <c r="R273" s="129"/>
      <c r="S273" s="243"/>
      <c r="T273" s="244"/>
      <c r="U273" s="244"/>
      <c r="V273" s="244"/>
      <c r="W273" s="245"/>
      <c r="X273" s="7"/>
      <c r="AX273" s="101"/>
      <c r="AY273" s="101"/>
      <c r="AZ273" s="102">
        <f t="shared" si="27"/>
        <v>0</v>
      </c>
      <c r="BA273" s="101">
        <f t="shared" si="28"/>
        <v>0</v>
      </c>
      <c r="BB273" s="103">
        <f t="shared" si="29"/>
        <v>0</v>
      </c>
      <c r="BC273" s="1">
        <f t="shared" si="30"/>
        <v>0</v>
      </c>
      <c r="BD273" s="1">
        <f t="shared" si="31"/>
        <v>0</v>
      </c>
      <c r="BE273" s="1">
        <f t="shared" si="32"/>
        <v>0</v>
      </c>
    </row>
    <row r="274" spans="2:57" ht="14.4" thickBot="1" x14ac:dyDescent="0.3">
      <c r="B274" s="4"/>
      <c r="C274" s="131"/>
      <c r="D274" s="132"/>
      <c r="E274" s="235"/>
      <c r="F274" s="250"/>
      <c r="G274" s="250"/>
      <c r="H274" s="236"/>
      <c r="I274" s="130"/>
      <c r="J274" s="235"/>
      <c r="K274" s="236"/>
      <c r="L274" s="130"/>
      <c r="M274" s="235"/>
      <c r="N274" s="236"/>
      <c r="O274" s="129"/>
      <c r="P274" s="246">
        <v>0</v>
      </c>
      <c r="Q274" s="247"/>
      <c r="R274" s="129"/>
      <c r="S274" s="243"/>
      <c r="T274" s="244"/>
      <c r="U274" s="244"/>
      <c r="V274" s="244"/>
      <c r="W274" s="245"/>
      <c r="X274" s="7"/>
      <c r="AX274" s="101"/>
      <c r="AY274" s="101"/>
      <c r="AZ274" s="102">
        <f t="shared" si="27"/>
        <v>0</v>
      </c>
      <c r="BA274" s="101">
        <f t="shared" si="28"/>
        <v>0</v>
      </c>
      <c r="BB274" s="103">
        <f t="shared" si="29"/>
        <v>0</v>
      </c>
      <c r="BC274" s="1">
        <f t="shared" si="30"/>
        <v>0</v>
      </c>
      <c r="BD274" s="1">
        <f t="shared" si="31"/>
        <v>0</v>
      </c>
      <c r="BE274" s="1">
        <f t="shared" si="32"/>
        <v>0</v>
      </c>
    </row>
    <row r="275" spans="2:57" ht="14.4" thickBot="1" x14ac:dyDescent="0.3">
      <c r="B275" s="4"/>
      <c r="C275" s="131"/>
      <c r="D275" s="132"/>
      <c r="E275" s="235"/>
      <c r="F275" s="250"/>
      <c r="G275" s="250"/>
      <c r="H275" s="236"/>
      <c r="I275" s="130"/>
      <c r="J275" s="235"/>
      <c r="K275" s="236"/>
      <c r="L275" s="130"/>
      <c r="M275" s="235"/>
      <c r="N275" s="236"/>
      <c r="O275" s="129"/>
      <c r="P275" s="246">
        <v>0</v>
      </c>
      <c r="Q275" s="247"/>
      <c r="R275" s="129"/>
      <c r="S275" s="243"/>
      <c r="T275" s="244"/>
      <c r="U275" s="244"/>
      <c r="V275" s="244"/>
      <c r="W275" s="245"/>
      <c r="X275" s="7"/>
      <c r="AX275" s="101"/>
      <c r="AY275" s="101"/>
      <c r="AZ275" s="102">
        <f t="shared" si="27"/>
        <v>0</v>
      </c>
      <c r="BA275" s="101">
        <f t="shared" si="28"/>
        <v>0</v>
      </c>
      <c r="BB275" s="103">
        <f t="shared" si="29"/>
        <v>0</v>
      </c>
      <c r="BC275" s="1">
        <f t="shared" si="30"/>
        <v>0</v>
      </c>
      <c r="BD275" s="1">
        <f t="shared" si="31"/>
        <v>0</v>
      </c>
      <c r="BE275" s="1">
        <f t="shared" si="32"/>
        <v>0</v>
      </c>
    </row>
    <row r="276" spans="2:57" ht="14.4" thickBot="1" x14ac:dyDescent="0.3">
      <c r="B276" s="4"/>
      <c r="C276" s="131"/>
      <c r="D276" s="132"/>
      <c r="E276" s="235"/>
      <c r="F276" s="250"/>
      <c r="G276" s="250"/>
      <c r="H276" s="236"/>
      <c r="I276" s="130"/>
      <c r="J276" s="235"/>
      <c r="K276" s="236"/>
      <c r="L276" s="130"/>
      <c r="M276" s="235"/>
      <c r="N276" s="236"/>
      <c r="O276" s="129"/>
      <c r="P276" s="246">
        <v>0</v>
      </c>
      <c r="Q276" s="247"/>
      <c r="R276" s="129"/>
      <c r="S276" s="243"/>
      <c r="T276" s="244"/>
      <c r="U276" s="244"/>
      <c r="V276" s="244"/>
      <c r="W276" s="245"/>
      <c r="X276" s="7"/>
      <c r="AX276" s="101"/>
      <c r="AY276" s="101"/>
      <c r="AZ276" s="102">
        <f t="shared" si="27"/>
        <v>0</v>
      </c>
      <c r="BA276" s="101">
        <f t="shared" si="28"/>
        <v>0</v>
      </c>
      <c r="BB276" s="103">
        <f t="shared" si="29"/>
        <v>0</v>
      </c>
      <c r="BC276" s="1">
        <f t="shared" si="30"/>
        <v>0</v>
      </c>
      <c r="BD276" s="1">
        <f t="shared" si="31"/>
        <v>0</v>
      </c>
      <c r="BE276" s="1">
        <f t="shared" si="32"/>
        <v>0</v>
      </c>
    </row>
    <row r="277" spans="2:57" ht="14.4" thickBot="1" x14ac:dyDescent="0.3">
      <c r="B277" s="4"/>
      <c r="C277" s="131"/>
      <c r="D277" s="132"/>
      <c r="E277" s="235"/>
      <c r="F277" s="250"/>
      <c r="G277" s="250"/>
      <c r="H277" s="236"/>
      <c r="I277" s="130"/>
      <c r="J277" s="235"/>
      <c r="K277" s="236"/>
      <c r="L277" s="130"/>
      <c r="M277" s="235"/>
      <c r="N277" s="236"/>
      <c r="O277" s="129"/>
      <c r="P277" s="246">
        <v>0</v>
      </c>
      <c r="Q277" s="247"/>
      <c r="R277" s="129"/>
      <c r="S277" s="243"/>
      <c r="T277" s="244"/>
      <c r="U277" s="244"/>
      <c r="V277" s="244"/>
      <c r="W277" s="245"/>
      <c r="X277" s="7"/>
      <c r="AX277" s="101"/>
      <c r="AY277" s="101"/>
      <c r="AZ277" s="102">
        <f t="shared" si="27"/>
        <v>0</v>
      </c>
      <c r="BA277" s="101">
        <f t="shared" si="28"/>
        <v>0</v>
      </c>
      <c r="BB277" s="103">
        <f t="shared" si="29"/>
        <v>0</v>
      </c>
      <c r="BC277" s="1">
        <f t="shared" si="30"/>
        <v>0</v>
      </c>
      <c r="BD277" s="1">
        <f t="shared" si="31"/>
        <v>0</v>
      </c>
      <c r="BE277" s="1">
        <f t="shared" si="32"/>
        <v>0</v>
      </c>
    </row>
    <row r="278" spans="2:57" ht="14.4" thickBot="1" x14ac:dyDescent="0.3">
      <c r="B278" s="4"/>
      <c r="C278" s="131"/>
      <c r="D278" s="132"/>
      <c r="E278" s="235"/>
      <c r="F278" s="250"/>
      <c r="G278" s="250"/>
      <c r="H278" s="236"/>
      <c r="I278" s="130"/>
      <c r="J278" s="235"/>
      <c r="K278" s="236"/>
      <c r="L278" s="130"/>
      <c r="M278" s="235"/>
      <c r="N278" s="236"/>
      <c r="O278" s="129"/>
      <c r="P278" s="246">
        <v>0</v>
      </c>
      <c r="Q278" s="247"/>
      <c r="R278" s="129"/>
      <c r="S278" s="243"/>
      <c r="T278" s="244"/>
      <c r="U278" s="244"/>
      <c r="V278" s="244"/>
      <c r="W278" s="245"/>
      <c r="X278" s="7"/>
      <c r="AX278" s="101"/>
      <c r="AY278" s="101"/>
      <c r="AZ278" s="102">
        <f t="shared" si="27"/>
        <v>0</v>
      </c>
      <c r="BA278" s="101">
        <f t="shared" si="28"/>
        <v>0</v>
      </c>
      <c r="BB278" s="103">
        <f t="shared" si="29"/>
        <v>0</v>
      </c>
      <c r="BC278" s="1">
        <f t="shared" si="30"/>
        <v>0</v>
      </c>
      <c r="BD278" s="1">
        <f t="shared" si="31"/>
        <v>0</v>
      </c>
      <c r="BE278" s="1">
        <f t="shared" si="32"/>
        <v>0</v>
      </c>
    </row>
    <row r="279" spans="2:57" ht="14.4" thickBot="1" x14ac:dyDescent="0.3">
      <c r="B279" s="4"/>
      <c r="C279" s="131"/>
      <c r="D279" s="132"/>
      <c r="E279" s="235"/>
      <c r="F279" s="250"/>
      <c r="G279" s="250"/>
      <c r="H279" s="236"/>
      <c r="I279" s="130"/>
      <c r="J279" s="235"/>
      <c r="K279" s="236"/>
      <c r="L279" s="130"/>
      <c r="M279" s="235"/>
      <c r="N279" s="236"/>
      <c r="O279" s="129"/>
      <c r="P279" s="246">
        <v>0</v>
      </c>
      <c r="Q279" s="247"/>
      <c r="R279" s="129"/>
      <c r="S279" s="243"/>
      <c r="T279" s="244"/>
      <c r="U279" s="244"/>
      <c r="V279" s="244"/>
      <c r="W279" s="245"/>
      <c r="X279" s="7"/>
      <c r="AX279" s="101"/>
      <c r="AY279" s="101"/>
      <c r="AZ279" s="102">
        <f t="shared" si="27"/>
        <v>0</v>
      </c>
      <c r="BA279" s="101">
        <f t="shared" si="28"/>
        <v>0</v>
      </c>
      <c r="BB279" s="103">
        <f t="shared" si="29"/>
        <v>0</v>
      </c>
      <c r="BC279" s="1">
        <f t="shared" si="30"/>
        <v>0</v>
      </c>
      <c r="BD279" s="1">
        <f t="shared" si="31"/>
        <v>0</v>
      </c>
      <c r="BE279" s="1">
        <f t="shared" si="32"/>
        <v>0</v>
      </c>
    </row>
    <row r="280" spans="2:57" ht="14.4" thickBot="1" x14ac:dyDescent="0.3">
      <c r="B280" s="4"/>
      <c r="C280" s="131"/>
      <c r="D280" s="132"/>
      <c r="E280" s="235"/>
      <c r="F280" s="250"/>
      <c r="G280" s="250"/>
      <c r="H280" s="236"/>
      <c r="I280" s="130"/>
      <c r="J280" s="235"/>
      <c r="K280" s="236"/>
      <c r="L280" s="130"/>
      <c r="M280" s="235"/>
      <c r="N280" s="236"/>
      <c r="O280" s="129"/>
      <c r="P280" s="246">
        <v>0</v>
      </c>
      <c r="Q280" s="247"/>
      <c r="R280" s="129"/>
      <c r="S280" s="243"/>
      <c r="T280" s="244"/>
      <c r="U280" s="244"/>
      <c r="V280" s="244"/>
      <c r="W280" s="245"/>
      <c r="X280" s="7"/>
      <c r="AX280" s="101"/>
      <c r="AY280" s="101"/>
      <c r="AZ280" s="102">
        <f t="shared" si="27"/>
        <v>0</v>
      </c>
      <c r="BA280" s="101">
        <f t="shared" si="28"/>
        <v>0</v>
      </c>
      <c r="BB280" s="103">
        <f t="shared" si="29"/>
        <v>0</v>
      </c>
      <c r="BC280" s="1">
        <f t="shared" si="30"/>
        <v>0</v>
      </c>
      <c r="BD280" s="1">
        <f t="shared" si="31"/>
        <v>0</v>
      </c>
      <c r="BE280" s="1">
        <f t="shared" si="32"/>
        <v>0</v>
      </c>
    </row>
    <row r="281" spans="2:57" ht="14.4" thickBot="1" x14ac:dyDescent="0.3">
      <c r="B281" s="4"/>
      <c r="C281" s="131"/>
      <c r="D281" s="132"/>
      <c r="E281" s="235"/>
      <c r="F281" s="250"/>
      <c r="G281" s="250"/>
      <c r="H281" s="236"/>
      <c r="I281" s="130"/>
      <c r="J281" s="235"/>
      <c r="K281" s="236"/>
      <c r="L281" s="130"/>
      <c r="M281" s="235"/>
      <c r="N281" s="236"/>
      <c r="O281" s="129"/>
      <c r="P281" s="246">
        <v>0</v>
      </c>
      <c r="Q281" s="247"/>
      <c r="R281" s="129"/>
      <c r="S281" s="243"/>
      <c r="T281" s="244"/>
      <c r="U281" s="244"/>
      <c r="V281" s="244"/>
      <c r="W281" s="245"/>
      <c r="X281" s="7"/>
      <c r="AX281" s="101"/>
      <c r="AY281" s="101"/>
      <c r="AZ281" s="102">
        <f t="shared" si="27"/>
        <v>0</v>
      </c>
      <c r="BA281" s="101">
        <f t="shared" si="28"/>
        <v>0</v>
      </c>
      <c r="BB281" s="103">
        <f t="shared" si="29"/>
        <v>0</v>
      </c>
      <c r="BC281" s="1">
        <f t="shared" si="30"/>
        <v>0</v>
      </c>
      <c r="BD281" s="1">
        <f t="shared" si="31"/>
        <v>0</v>
      </c>
      <c r="BE281" s="1">
        <f t="shared" si="32"/>
        <v>0</v>
      </c>
    </row>
    <row r="282" spans="2:57" ht="14.4" thickBot="1" x14ac:dyDescent="0.3">
      <c r="B282" s="4"/>
      <c r="C282" s="131"/>
      <c r="D282" s="132"/>
      <c r="E282" s="235"/>
      <c r="F282" s="250"/>
      <c r="G282" s="250"/>
      <c r="H282" s="236"/>
      <c r="I282" s="130"/>
      <c r="J282" s="235"/>
      <c r="K282" s="236"/>
      <c r="L282" s="130"/>
      <c r="M282" s="235"/>
      <c r="N282" s="236"/>
      <c r="O282" s="129"/>
      <c r="P282" s="246">
        <v>0</v>
      </c>
      <c r="Q282" s="247"/>
      <c r="R282" s="129"/>
      <c r="S282" s="243"/>
      <c r="T282" s="244"/>
      <c r="U282" s="244"/>
      <c r="V282" s="244"/>
      <c r="W282" s="245"/>
      <c r="X282" s="7"/>
      <c r="AX282" s="101"/>
      <c r="AY282" s="101"/>
      <c r="AZ282" s="102">
        <f t="shared" si="27"/>
        <v>0</v>
      </c>
      <c r="BA282" s="101">
        <f t="shared" si="28"/>
        <v>0</v>
      </c>
      <c r="BB282" s="103">
        <f t="shared" si="29"/>
        <v>0</v>
      </c>
      <c r="BC282" s="1">
        <f t="shared" si="30"/>
        <v>0</v>
      </c>
      <c r="BD282" s="1">
        <f t="shared" si="31"/>
        <v>0</v>
      </c>
      <c r="BE282" s="1">
        <f t="shared" si="32"/>
        <v>0</v>
      </c>
    </row>
    <row r="283" spans="2:57" ht="14.4" thickBot="1" x14ac:dyDescent="0.3">
      <c r="B283" s="4"/>
      <c r="C283" s="131"/>
      <c r="D283" s="132"/>
      <c r="E283" s="235"/>
      <c r="F283" s="250"/>
      <c r="G283" s="250"/>
      <c r="H283" s="236"/>
      <c r="I283" s="130"/>
      <c r="J283" s="235"/>
      <c r="K283" s="236"/>
      <c r="L283" s="130"/>
      <c r="M283" s="235"/>
      <c r="N283" s="236"/>
      <c r="O283" s="129"/>
      <c r="P283" s="246">
        <v>0</v>
      </c>
      <c r="Q283" s="247"/>
      <c r="R283" s="129"/>
      <c r="S283" s="243"/>
      <c r="T283" s="244"/>
      <c r="U283" s="244"/>
      <c r="V283" s="244"/>
      <c r="W283" s="245"/>
      <c r="X283" s="7"/>
      <c r="AX283" s="101"/>
      <c r="AY283" s="101"/>
      <c r="AZ283" s="102">
        <f t="shared" si="27"/>
        <v>0</v>
      </c>
      <c r="BA283" s="101">
        <f t="shared" si="28"/>
        <v>0</v>
      </c>
      <c r="BB283" s="103">
        <f t="shared" si="29"/>
        <v>0</v>
      </c>
      <c r="BC283" s="1">
        <f t="shared" si="30"/>
        <v>0</v>
      </c>
      <c r="BD283" s="1">
        <f t="shared" si="31"/>
        <v>0</v>
      </c>
      <c r="BE283" s="1">
        <f t="shared" si="32"/>
        <v>0</v>
      </c>
    </row>
    <row r="284" spans="2:57" ht="14.4" thickBot="1" x14ac:dyDescent="0.3">
      <c r="B284" s="4"/>
      <c r="C284" s="131"/>
      <c r="D284" s="132"/>
      <c r="E284" s="235"/>
      <c r="F284" s="250"/>
      <c r="G284" s="250"/>
      <c r="H284" s="236"/>
      <c r="I284" s="130"/>
      <c r="J284" s="235"/>
      <c r="K284" s="236"/>
      <c r="L284" s="130"/>
      <c r="M284" s="235"/>
      <c r="N284" s="236"/>
      <c r="O284" s="129"/>
      <c r="P284" s="246">
        <v>0</v>
      </c>
      <c r="Q284" s="247"/>
      <c r="R284" s="129"/>
      <c r="S284" s="243"/>
      <c r="T284" s="244"/>
      <c r="U284" s="244"/>
      <c r="V284" s="244"/>
      <c r="W284" s="245"/>
      <c r="X284" s="7"/>
      <c r="AX284" s="101"/>
      <c r="AY284" s="101"/>
      <c r="AZ284" s="102">
        <f t="shared" si="27"/>
        <v>0</v>
      </c>
      <c r="BA284" s="101">
        <f t="shared" si="28"/>
        <v>0</v>
      </c>
      <c r="BB284" s="103">
        <f t="shared" si="29"/>
        <v>0</v>
      </c>
      <c r="BC284" s="1">
        <f t="shared" si="30"/>
        <v>0</v>
      </c>
      <c r="BD284" s="1">
        <f t="shared" si="31"/>
        <v>0</v>
      </c>
      <c r="BE284" s="1">
        <f t="shared" si="32"/>
        <v>0</v>
      </c>
    </row>
    <row r="285" spans="2:57" ht="14.4" thickBot="1" x14ac:dyDescent="0.3">
      <c r="B285" s="4"/>
      <c r="C285" s="131"/>
      <c r="D285" s="132"/>
      <c r="E285" s="235"/>
      <c r="F285" s="250"/>
      <c r="G285" s="250"/>
      <c r="H285" s="236"/>
      <c r="I285" s="130"/>
      <c r="J285" s="235"/>
      <c r="K285" s="236"/>
      <c r="L285" s="130"/>
      <c r="M285" s="235"/>
      <c r="N285" s="236"/>
      <c r="O285" s="129"/>
      <c r="P285" s="246">
        <v>0</v>
      </c>
      <c r="Q285" s="247"/>
      <c r="R285" s="129"/>
      <c r="S285" s="243"/>
      <c r="T285" s="244"/>
      <c r="U285" s="244"/>
      <c r="V285" s="244"/>
      <c r="W285" s="245"/>
      <c r="X285" s="7"/>
      <c r="AX285" s="101"/>
      <c r="AY285" s="101"/>
      <c r="AZ285" s="102">
        <f t="shared" si="27"/>
        <v>0</v>
      </c>
      <c r="BA285" s="101">
        <f t="shared" si="28"/>
        <v>0</v>
      </c>
      <c r="BB285" s="103">
        <f t="shared" si="29"/>
        <v>0</v>
      </c>
      <c r="BC285" s="1">
        <f t="shared" si="30"/>
        <v>0</v>
      </c>
      <c r="BD285" s="1">
        <f t="shared" si="31"/>
        <v>0</v>
      </c>
      <c r="BE285" s="1">
        <f t="shared" si="32"/>
        <v>0</v>
      </c>
    </row>
    <row r="286" spans="2:57" ht="14.4" thickBot="1" x14ac:dyDescent="0.3">
      <c r="B286" s="4"/>
      <c r="C286" s="131"/>
      <c r="D286" s="132"/>
      <c r="E286" s="235"/>
      <c r="F286" s="250"/>
      <c r="G286" s="250"/>
      <c r="H286" s="236"/>
      <c r="I286" s="130"/>
      <c r="J286" s="235"/>
      <c r="K286" s="236"/>
      <c r="L286" s="130"/>
      <c r="M286" s="235"/>
      <c r="N286" s="236"/>
      <c r="O286" s="129"/>
      <c r="P286" s="246">
        <v>0</v>
      </c>
      <c r="Q286" s="247"/>
      <c r="R286" s="129"/>
      <c r="S286" s="243"/>
      <c r="T286" s="244"/>
      <c r="U286" s="244"/>
      <c r="V286" s="244"/>
      <c r="W286" s="245"/>
      <c r="X286" s="7"/>
      <c r="AX286" s="101"/>
      <c r="AY286" s="101"/>
      <c r="AZ286" s="102">
        <f t="shared" si="27"/>
        <v>0</v>
      </c>
      <c r="BA286" s="101">
        <f t="shared" si="28"/>
        <v>0</v>
      </c>
      <c r="BB286" s="103">
        <f t="shared" si="29"/>
        <v>0</v>
      </c>
      <c r="BC286" s="1">
        <f t="shared" si="30"/>
        <v>0</v>
      </c>
      <c r="BD286" s="1">
        <f t="shared" si="31"/>
        <v>0</v>
      </c>
      <c r="BE286" s="1">
        <f t="shared" si="32"/>
        <v>0</v>
      </c>
    </row>
    <row r="287" spans="2:57" ht="14.4" thickBot="1" x14ac:dyDescent="0.3">
      <c r="B287" s="4"/>
      <c r="C287" s="131"/>
      <c r="D287" s="132"/>
      <c r="E287" s="235"/>
      <c r="F287" s="250"/>
      <c r="G287" s="250"/>
      <c r="H287" s="236"/>
      <c r="I287" s="130"/>
      <c r="J287" s="235"/>
      <c r="K287" s="236"/>
      <c r="L287" s="130"/>
      <c r="M287" s="235"/>
      <c r="N287" s="236"/>
      <c r="O287" s="129"/>
      <c r="P287" s="246">
        <v>0</v>
      </c>
      <c r="Q287" s="247"/>
      <c r="R287" s="129"/>
      <c r="S287" s="243"/>
      <c r="T287" s="244"/>
      <c r="U287" s="244"/>
      <c r="V287" s="244"/>
      <c r="W287" s="245"/>
      <c r="X287" s="7"/>
      <c r="AX287" s="101"/>
      <c r="AY287" s="101"/>
      <c r="AZ287" s="102">
        <f t="shared" si="27"/>
        <v>0</v>
      </c>
      <c r="BA287" s="101">
        <f t="shared" si="28"/>
        <v>0</v>
      </c>
      <c r="BB287" s="103">
        <f t="shared" si="29"/>
        <v>0</v>
      </c>
      <c r="BC287" s="1">
        <f t="shared" si="30"/>
        <v>0</v>
      </c>
      <c r="BD287" s="1">
        <f t="shared" si="31"/>
        <v>0</v>
      </c>
      <c r="BE287" s="1">
        <f t="shared" si="32"/>
        <v>0</v>
      </c>
    </row>
    <row r="288" spans="2:57" ht="14.4" thickBot="1" x14ac:dyDescent="0.3">
      <c r="B288" s="4"/>
      <c r="C288" s="131"/>
      <c r="D288" s="132"/>
      <c r="E288" s="235"/>
      <c r="F288" s="250"/>
      <c r="G288" s="250"/>
      <c r="H288" s="236"/>
      <c r="I288" s="130"/>
      <c r="J288" s="235"/>
      <c r="K288" s="236"/>
      <c r="L288" s="130"/>
      <c r="M288" s="235"/>
      <c r="N288" s="236"/>
      <c r="O288" s="129"/>
      <c r="P288" s="246">
        <v>0</v>
      </c>
      <c r="Q288" s="247"/>
      <c r="R288" s="129"/>
      <c r="S288" s="243"/>
      <c r="T288" s="244"/>
      <c r="U288" s="244"/>
      <c r="V288" s="244"/>
      <c r="W288" s="245"/>
      <c r="X288" s="7"/>
      <c r="AX288" s="101"/>
      <c r="AY288" s="101"/>
      <c r="AZ288" s="102">
        <f t="shared" si="27"/>
        <v>0</v>
      </c>
      <c r="BA288" s="101">
        <f t="shared" si="28"/>
        <v>0</v>
      </c>
      <c r="BB288" s="103">
        <f t="shared" si="29"/>
        <v>0</v>
      </c>
      <c r="BC288" s="1">
        <f t="shared" si="30"/>
        <v>0</v>
      </c>
      <c r="BD288" s="1">
        <f t="shared" si="31"/>
        <v>0</v>
      </c>
      <c r="BE288" s="1">
        <f t="shared" si="32"/>
        <v>0</v>
      </c>
    </row>
    <row r="289" spans="2:57" ht="14.4" thickBot="1" x14ac:dyDescent="0.3">
      <c r="B289" s="4"/>
      <c r="C289" s="131"/>
      <c r="D289" s="132"/>
      <c r="E289" s="235"/>
      <c r="F289" s="250"/>
      <c r="G289" s="250"/>
      <c r="H289" s="236"/>
      <c r="I289" s="130"/>
      <c r="J289" s="235"/>
      <c r="K289" s="236"/>
      <c r="L289" s="130"/>
      <c r="M289" s="235"/>
      <c r="N289" s="236"/>
      <c r="O289" s="129"/>
      <c r="P289" s="246">
        <v>0</v>
      </c>
      <c r="Q289" s="247"/>
      <c r="R289" s="129"/>
      <c r="S289" s="243"/>
      <c r="T289" s="244"/>
      <c r="U289" s="244"/>
      <c r="V289" s="244"/>
      <c r="W289" s="245"/>
      <c r="X289" s="7"/>
      <c r="AX289" s="101"/>
      <c r="AY289" s="101"/>
      <c r="AZ289" s="102">
        <f t="shared" si="27"/>
        <v>0</v>
      </c>
      <c r="BA289" s="101">
        <f t="shared" si="28"/>
        <v>0</v>
      </c>
      <c r="BB289" s="103">
        <f t="shared" si="29"/>
        <v>0</v>
      </c>
      <c r="BC289" s="1">
        <f t="shared" si="30"/>
        <v>0</v>
      </c>
      <c r="BD289" s="1">
        <f t="shared" si="31"/>
        <v>0</v>
      </c>
      <c r="BE289" s="1">
        <f t="shared" si="32"/>
        <v>0</v>
      </c>
    </row>
    <row r="290" spans="2:57" ht="14.4" thickBot="1" x14ac:dyDescent="0.3">
      <c r="B290" s="4"/>
      <c r="C290" s="131"/>
      <c r="D290" s="132"/>
      <c r="E290" s="235"/>
      <c r="F290" s="250"/>
      <c r="G290" s="250"/>
      <c r="H290" s="236"/>
      <c r="I290" s="130"/>
      <c r="J290" s="235"/>
      <c r="K290" s="236"/>
      <c r="L290" s="130"/>
      <c r="M290" s="235"/>
      <c r="N290" s="236"/>
      <c r="O290" s="129"/>
      <c r="P290" s="246">
        <v>0</v>
      </c>
      <c r="Q290" s="247"/>
      <c r="R290" s="129"/>
      <c r="S290" s="243"/>
      <c r="T290" s="244"/>
      <c r="U290" s="244"/>
      <c r="V290" s="244"/>
      <c r="W290" s="245"/>
      <c r="X290" s="7"/>
      <c r="AX290" s="101"/>
      <c r="AY290" s="101"/>
      <c r="AZ290" s="102">
        <f t="shared" si="27"/>
        <v>0</v>
      </c>
      <c r="BA290" s="101">
        <f t="shared" si="28"/>
        <v>0</v>
      </c>
      <c r="BB290" s="103">
        <f t="shared" si="29"/>
        <v>0</v>
      </c>
      <c r="BC290" s="1">
        <f t="shared" si="30"/>
        <v>0</v>
      </c>
      <c r="BD290" s="1">
        <f t="shared" si="31"/>
        <v>0</v>
      </c>
      <c r="BE290" s="1">
        <f t="shared" si="32"/>
        <v>0</v>
      </c>
    </row>
    <row r="291" spans="2:57" ht="14.4" thickBot="1" x14ac:dyDescent="0.3">
      <c r="B291" s="4"/>
      <c r="C291" s="131"/>
      <c r="D291" s="132"/>
      <c r="E291" s="235"/>
      <c r="F291" s="250"/>
      <c r="G291" s="250"/>
      <c r="H291" s="236"/>
      <c r="I291" s="130"/>
      <c r="J291" s="235"/>
      <c r="K291" s="236"/>
      <c r="L291" s="130"/>
      <c r="M291" s="235"/>
      <c r="N291" s="236"/>
      <c r="O291" s="129"/>
      <c r="P291" s="246">
        <v>0</v>
      </c>
      <c r="Q291" s="247"/>
      <c r="R291" s="129"/>
      <c r="S291" s="243"/>
      <c r="T291" s="244"/>
      <c r="U291" s="244"/>
      <c r="V291" s="244"/>
      <c r="W291" s="245"/>
      <c r="X291" s="7"/>
      <c r="AX291" s="101"/>
      <c r="AY291" s="101"/>
      <c r="AZ291" s="102">
        <f t="shared" si="27"/>
        <v>0</v>
      </c>
      <c r="BA291" s="101">
        <f t="shared" si="28"/>
        <v>0</v>
      </c>
      <c r="BB291" s="103">
        <f t="shared" si="29"/>
        <v>0</v>
      </c>
      <c r="BC291" s="1">
        <f t="shared" si="30"/>
        <v>0</v>
      </c>
      <c r="BD291" s="1">
        <f t="shared" si="31"/>
        <v>0</v>
      </c>
      <c r="BE291" s="1">
        <f t="shared" si="32"/>
        <v>0</v>
      </c>
    </row>
    <row r="292" spans="2:57" ht="14.4" thickBot="1" x14ac:dyDescent="0.3">
      <c r="B292" s="4"/>
      <c r="C292" s="131"/>
      <c r="D292" s="132"/>
      <c r="E292" s="235"/>
      <c r="F292" s="250"/>
      <c r="G292" s="250"/>
      <c r="H292" s="236"/>
      <c r="I292" s="130"/>
      <c r="J292" s="235"/>
      <c r="K292" s="236"/>
      <c r="L292" s="130"/>
      <c r="M292" s="235"/>
      <c r="N292" s="236"/>
      <c r="O292" s="129"/>
      <c r="P292" s="246">
        <v>0</v>
      </c>
      <c r="Q292" s="247"/>
      <c r="R292" s="129"/>
      <c r="S292" s="243"/>
      <c r="T292" s="244"/>
      <c r="U292" s="244"/>
      <c r="V292" s="244"/>
      <c r="W292" s="245"/>
      <c r="X292" s="7"/>
      <c r="AX292" s="101"/>
      <c r="AY292" s="101"/>
      <c r="AZ292" s="102">
        <f t="shared" si="27"/>
        <v>0</v>
      </c>
      <c r="BA292" s="101">
        <f t="shared" si="28"/>
        <v>0</v>
      </c>
      <c r="BB292" s="103">
        <f t="shared" si="29"/>
        <v>0</v>
      </c>
      <c r="BC292" s="1">
        <f t="shared" si="30"/>
        <v>0</v>
      </c>
      <c r="BD292" s="1">
        <f t="shared" si="31"/>
        <v>0</v>
      </c>
      <c r="BE292" s="1">
        <f t="shared" si="32"/>
        <v>0</v>
      </c>
    </row>
    <row r="293" spans="2:57" ht="14.4" thickBot="1" x14ac:dyDescent="0.3">
      <c r="B293" s="4"/>
      <c r="C293" s="131"/>
      <c r="D293" s="132"/>
      <c r="E293" s="235"/>
      <c r="F293" s="250"/>
      <c r="G293" s="250"/>
      <c r="H293" s="236"/>
      <c r="I293" s="130"/>
      <c r="J293" s="235"/>
      <c r="K293" s="236"/>
      <c r="L293" s="130"/>
      <c r="M293" s="235"/>
      <c r="N293" s="236"/>
      <c r="O293" s="129"/>
      <c r="P293" s="246">
        <v>0</v>
      </c>
      <c r="Q293" s="247"/>
      <c r="R293" s="129"/>
      <c r="S293" s="243"/>
      <c r="T293" s="244"/>
      <c r="U293" s="244"/>
      <c r="V293" s="244"/>
      <c r="W293" s="245"/>
      <c r="X293" s="7"/>
      <c r="AX293" s="101"/>
      <c r="AY293" s="101"/>
      <c r="AZ293" s="102">
        <f t="shared" si="27"/>
        <v>0</v>
      </c>
      <c r="BA293" s="101">
        <f t="shared" si="28"/>
        <v>0</v>
      </c>
      <c r="BB293" s="103">
        <f t="shared" si="29"/>
        <v>0</v>
      </c>
      <c r="BC293" s="1">
        <f t="shared" si="30"/>
        <v>0</v>
      </c>
      <c r="BD293" s="1">
        <f t="shared" si="31"/>
        <v>0</v>
      </c>
      <c r="BE293" s="1">
        <f t="shared" si="32"/>
        <v>0</v>
      </c>
    </row>
    <row r="294" spans="2:57" ht="14.4" thickBot="1" x14ac:dyDescent="0.3">
      <c r="B294" s="4"/>
      <c r="C294" s="131"/>
      <c r="D294" s="132"/>
      <c r="E294" s="235"/>
      <c r="F294" s="250"/>
      <c r="G294" s="250"/>
      <c r="H294" s="236"/>
      <c r="I294" s="130"/>
      <c r="J294" s="235"/>
      <c r="K294" s="236"/>
      <c r="L294" s="130"/>
      <c r="M294" s="235"/>
      <c r="N294" s="236"/>
      <c r="O294" s="129"/>
      <c r="P294" s="246">
        <v>0</v>
      </c>
      <c r="Q294" s="247"/>
      <c r="R294" s="129"/>
      <c r="S294" s="243"/>
      <c r="T294" s="244"/>
      <c r="U294" s="244"/>
      <c r="V294" s="244"/>
      <c r="W294" s="245"/>
      <c r="X294" s="7"/>
      <c r="AX294" s="101"/>
      <c r="AY294" s="101"/>
      <c r="AZ294" s="102">
        <f t="shared" si="27"/>
        <v>0</v>
      </c>
      <c r="BA294" s="101">
        <f t="shared" si="28"/>
        <v>0</v>
      </c>
      <c r="BB294" s="103">
        <f t="shared" si="29"/>
        <v>0</v>
      </c>
      <c r="BC294" s="1">
        <f t="shared" si="30"/>
        <v>0</v>
      </c>
      <c r="BD294" s="1">
        <f t="shared" si="31"/>
        <v>0</v>
      </c>
      <c r="BE294" s="1">
        <f t="shared" si="32"/>
        <v>0</v>
      </c>
    </row>
    <row r="295" spans="2:57" ht="14.4" thickBot="1" x14ac:dyDescent="0.3">
      <c r="B295" s="4"/>
      <c r="C295" s="131"/>
      <c r="D295" s="132"/>
      <c r="E295" s="235"/>
      <c r="F295" s="250"/>
      <c r="G295" s="250"/>
      <c r="H295" s="236"/>
      <c r="I295" s="130"/>
      <c r="J295" s="235"/>
      <c r="K295" s="236"/>
      <c r="L295" s="130"/>
      <c r="M295" s="235"/>
      <c r="N295" s="236"/>
      <c r="O295" s="129"/>
      <c r="P295" s="246">
        <v>0</v>
      </c>
      <c r="Q295" s="247"/>
      <c r="R295" s="129"/>
      <c r="S295" s="243"/>
      <c r="T295" s="244"/>
      <c r="U295" s="244"/>
      <c r="V295" s="244"/>
      <c r="W295" s="245"/>
      <c r="X295" s="7"/>
      <c r="AX295" s="101"/>
      <c r="AY295" s="101"/>
      <c r="AZ295" s="102">
        <f t="shared" si="27"/>
        <v>0</v>
      </c>
      <c r="BA295" s="101">
        <f t="shared" si="28"/>
        <v>0</v>
      </c>
      <c r="BB295" s="103">
        <f t="shared" si="29"/>
        <v>0</v>
      </c>
      <c r="BC295" s="1">
        <f t="shared" si="30"/>
        <v>0</v>
      </c>
      <c r="BD295" s="1">
        <f t="shared" si="31"/>
        <v>0</v>
      </c>
      <c r="BE295" s="1">
        <f t="shared" si="32"/>
        <v>0</v>
      </c>
    </row>
    <row r="296" spans="2:57" ht="14.4" thickBot="1" x14ac:dyDescent="0.3">
      <c r="B296" s="4"/>
      <c r="C296" s="131"/>
      <c r="D296" s="132"/>
      <c r="E296" s="235"/>
      <c r="F296" s="250"/>
      <c r="G296" s="250"/>
      <c r="H296" s="236"/>
      <c r="I296" s="130"/>
      <c r="J296" s="235"/>
      <c r="K296" s="236"/>
      <c r="L296" s="130"/>
      <c r="M296" s="235"/>
      <c r="N296" s="236"/>
      <c r="O296" s="129"/>
      <c r="P296" s="246">
        <v>0</v>
      </c>
      <c r="Q296" s="247"/>
      <c r="R296" s="129"/>
      <c r="S296" s="243"/>
      <c r="T296" s="244"/>
      <c r="U296" s="244"/>
      <c r="V296" s="244"/>
      <c r="W296" s="245"/>
      <c r="X296" s="7"/>
      <c r="AX296" s="101"/>
      <c r="AY296" s="101"/>
      <c r="AZ296" s="102">
        <f t="shared" si="27"/>
        <v>0</v>
      </c>
      <c r="BA296" s="101">
        <f t="shared" si="28"/>
        <v>0</v>
      </c>
      <c r="BB296" s="103">
        <f t="shared" si="29"/>
        <v>0</v>
      </c>
      <c r="BC296" s="1">
        <f t="shared" si="30"/>
        <v>0</v>
      </c>
      <c r="BD296" s="1">
        <f t="shared" si="31"/>
        <v>0</v>
      </c>
      <c r="BE296" s="1">
        <f t="shared" si="32"/>
        <v>0</v>
      </c>
    </row>
    <row r="297" spans="2:57" ht="14.4" thickBot="1" x14ac:dyDescent="0.3">
      <c r="B297" s="4"/>
      <c r="C297" s="131"/>
      <c r="D297" s="132"/>
      <c r="E297" s="235"/>
      <c r="F297" s="250"/>
      <c r="G297" s="250"/>
      <c r="H297" s="236"/>
      <c r="I297" s="130"/>
      <c r="J297" s="235"/>
      <c r="K297" s="236"/>
      <c r="L297" s="130"/>
      <c r="M297" s="235"/>
      <c r="N297" s="236"/>
      <c r="O297" s="129"/>
      <c r="P297" s="246">
        <v>0</v>
      </c>
      <c r="Q297" s="247"/>
      <c r="R297" s="129"/>
      <c r="S297" s="243"/>
      <c r="T297" s="244"/>
      <c r="U297" s="244"/>
      <c r="V297" s="244"/>
      <c r="W297" s="245"/>
      <c r="X297" s="7"/>
      <c r="AX297" s="101"/>
      <c r="AY297" s="101"/>
      <c r="AZ297" s="102">
        <f t="shared" si="27"/>
        <v>0</v>
      </c>
      <c r="BA297" s="101">
        <f t="shared" si="28"/>
        <v>0</v>
      </c>
      <c r="BB297" s="103">
        <f t="shared" si="29"/>
        <v>0</v>
      </c>
      <c r="BC297" s="1">
        <f t="shared" si="30"/>
        <v>0</v>
      </c>
      <c r="BD297" s="1">
        <f t="shared" si="31"/>
        <v>0</v>
      </c>
      <c r="BE297" s="1">
        <f t="shared" si="32"/>
        <v>0</v>
      </c>
    </row>
    <row r="298" spans="2:57" ht="14.4" thickBot="1" x14ac:dyDescent="0.3">
      <c r="B298" s="4"/>
      <c r="C298" s="131"/>
      <c r="D298" s="132"/>
      <c r="E298" s="235"/>
      <c r="F298" s="250"/>
      <c r="G298" s="250"/>
      <c r="H298" s="236"/>
      <c r="I298" s="130"/>
      <c r="J298" s="235"/>
      <c r="K298" s="236"/>
      <c r="L298" s="130"/>
      <c r="M298" s="235"/>
      <c r="N298" s="236"/>
      <c r="O298" s="129"/>
      <c r="P298" s="246">
        <v>0</v>
      </c>
      <c r="Q298" s="247"/>
      <c r="R298" s="129"/>
      <c r="S298" s="243"/>
      <c r="T298" s="244"/>
      <c r="U298" s="244"/>
      <c r="V298" s="244"/>
      <c r="W298" s="245"/>
      <c r="X298" s="7"/>
      <c r="AX298" s="101"/>
      <c r="AY298" s="101"/>
      <c r="AZ298" s="102">
        <f t="shared" si="27"/>
        <v>0</v>
      </c>
      <c r="BA298" s="101">
        <f t="shared" si="28"/>
        <v>0</v>
      </c>
      <c r="BB298" s="103">
        <f t="shared" si="29"/>
        <v>0</v>
      </c>
      <c r="BC298" s="1">
        <f t="shared" si="30"/>
        <v>0</v>
      </c>
      <c r="BD298" s="1">
        <f t="shared" si="31"/>
        <v>0</v>
      </c>
      <c r="BE298" s="1">
        <f t="shared" si="32"/>
        <v>0</v>
      </c>
    </row>
    <row r="299" spans="2:57" ht="14.4" thickBot="1" x14ac:dyDescent="0.3">
      <c r="B299" s="4"/>
      <c r="C299" s="131"/>
      <c r="D299" s="132"/>
      <c r="E299" s="235"/>
      <c r="F299" s="250"/>
      <c r="G299" s="250"/>
      <c r="H299" s="236"/>
      <c r="I299" s="130"/>
      <c r="J299" s="235"/>
      <c r="K299" s="236"/>
      <c r="L299" s="130"/>
      <c r="M299" s="235"/>
      <c r="N299" s="236"/>
      <c r="O299" s="129"/>
      <c r="P299" s="246">
        <v>0</v>
      </c>
      <c r="Q299" s="247"/>
      <c r="R299" s="129"/>
      <c r="S299" s="243"/>
      <c r="T299" s="244"/>
      <c r="U299" s="244"/>
      <c r="V299" s="244"/>
      <c r="W299" s="245"/>
      <c r="X299" s="7"/>
      <c r="AX299" s="101"/>
      <c r="AY299" s="101"/>
      <c r="AZ299" s="102">
        <f t="shared" si="27"/>
        <v>0</v>
      </c>
      <c r="BA299" s="101">
        <f t="shared" si="28"/>
        <v>0</v>
      </c>
      <c r="BB299" s="103">
        <f t="shared" si="29"/>
        <v>0</v>
      </c>
      <c r="BC299" s="1">
        <f t="shared" si="30"/>
        <v>0</v>
      </c>
      <c r="BD299" s="1">
        <f t="shared" si="31"/>
        <v>0</v>
      </c>
      <c r="BE299" s="1">
        <f t="shared" si="32"/>
        <v>0</v>
      </c>
    </row>
    <row r="300" spans="2:57" ht="14.4" thickBot="1" x14ac:dyDescent="0.3">
      <c r="B300" s="4"/>
      <c r="C300" s="131"/>
      <c r="D300" s="132"/>
      <c r="E300" s="235"/>
      <c r="F300" s="250"/>
      <c r="G300" s="250"/>
      <c r="H300" s="236"/>
      <c r="I300" s="130"/>
      <c r="J300" s="235"/>
      <c r="K300" s="236"/>
      <c r="L300" s="130"/>
      <c r="M300" s="235"/>
      <c r="N300" s="236"/>
      <c r="O300" s="129"/>
      <c r="P300" s="246">
        <v>0</v>
      </c>
      <c r="Q300" s="247"/>
      <c r="R300" s="129"/>
      <c r="S300" s="243"/>
      <c r="T300" s="244"/>
      <c r="U300" s="244"/>
      <c r="V300" s="244"/>
      <c r="W300" s="245"/>
      <c r="X300" s="7"/>
      <c r="AX300" s="101"/>
      <c r="AY300" s="101"/>
      <c r="AZ300" s="102">
        <f t="shared" si="27"/>
        <v>0</v>
      </c>
      <c r="BA300" s="101">
        <f t="shared" si="28"/>
        <v>0</v>
      </c>
      <c r="BB300" s="103">
        <f t="shared" si="29"/>
        <v>0</v>
      </c>
      <c r="BC300" s="1">
        <f t="shared" si="30"/>
        <v>0</v>
      </c>
      <c r="BD300" s="1">
        <f t="shared" si="31"/>
        <v>0</v>
      </c>
      <c r="BE300" s="1">
        <f t="shared" si="32"/>
        <v>0</v>
      </c>
    </row>
    <row r="301" spans="2:57" ht="14.4" thickBot="1" x14ac:dyDescent="0.3">
      <c r="B301" s="4"/>
      <c r="C301" s="131"/>
      <c r="D301" s="132"/>
      <c r="E301" s="235"/>
      <c r="F301" s="250"/>
      <c r="G301" s="250"/>
      <c r="H301" s="236"/>
      <c r="I301" s="130"/>
      <c r="J301" s="235"/>
      <c r="K301" s="236"/>
      <c r="L301" s="130"/>
      <c r="M301" s="235"/>
      <c r="N301" s="236"/>
      <c r="O301" s="129"/>
      <c r="P301" s="246">
        <v>0</v>
      </c>
      <c r="Q301" s="247"/>
      <c r="R301" s="129"/>
      <c r="S301" s="243"/>
      <c r="T301" s="244"/>
      <c r="U301" s="244"/>
      <c r="V301" s="244"/>
      <c r="W301" s="245"/>
      <c r="X301" s="7"/>
      <c r="AX301" s="101"/>
      <c r="AY301" s="101"/>
      <c r="AZ301" s="102">
        <f t="shared" si="27"/>
        <v>0</v>
      </c>
      <c r="BA301" s="101">
        <f t="shared" si="28"/>
        <v>0</v>
      </c>
      <c r="BB301" s="103">
        <f t="shared" si="29"/>
        <v>0</v>
      </c>
      <c r="BC301" s="1">
        <f t="shared" si="30"/>
        <v>0</v>
      </c>
      <c r="BD301" s="1">
        <f t="shared" si="31"/>
        <v>0</v>
      </c>
      <c r="BE301" s="1">
        <f t="shared" si="32"/>
        <v>0</v>
      </c>
    </row>
    <row r="302" spans="2:57" ht="14.4" thickBot="1" x14ac:dyDescent="0.3">
      <c r="B302" s="4"/>
      <c r="C302" s="131"/>
      <c r="D302" s="132"/>
      <c r="E302" s="235"/>
      <c r="F302" s="250"/>
      <c r="G302" s="250"/>
      <c r="H302" s="236"/>
      <c r="I302" s="130"/>
      <c r="J302" s="235"/>
      <c r="K302" s="236"/>
      <c r="L302" s="130"/>
      <c r="M302" s="235"/>
      <c r="N302" s="236"/>
      <c r="O302" s="129"/>
      <c r="P302" s="246">
        <v>0</v>
      </c>
      <c r="Q302" s="247"/>
      <c r="R302" s="129"/>
      <c r="S302" s="243"/>
      <c r="T302" s="244"/>
      <c r="U302" s="244"/>
      <c r="V302" s="244"/>
      <c r="W302" s="245"/>
      <c r="X302" s="7"/>
      <c r="AX302" s="101"/>
      <c r="AY302" s="101"/>
      <c r="AZ302" s="102">
        <f t="shared" si="27"/>
        <v>0</v>
      </c>
      <c r="BA302" s="101">
        <f t="shared" si="28"/>
        <v>0</v>
      </c>
      <c r="BB302" s="103">
        <f t="shared" si="29"/>
        <v>0</v>
      </c>
      <c r="BC302" s="1">
        <f t="shared" si="30"/>
        <v>0</v>
      </c>
      <c r="BD302" s="1">
        <f t="shared" si="31"/>
        <v>0</v>
      </c>
      <c r="BE302" s="1">
        <f t="shared" si="32"/>
        <v>0</v>
      </c>
    </row>
    <row r="303" spans="2:57" ht="14.4" thickBot="1" x14ac:dyDescent="0.3">
      <c r="B303" s="4"/>
      <c r="C303" s="131"/>
      <c r="D303" s="132"/>
      <c r="E303" s="235"/>
      <c r="F303" s="250"/>
      <c r="G303" s="250"/>
      <c r="H303" s="236"/>
      <c r="I303" s="130"/>
      <c r="J303" s="235"/>
      <c r="K303" s="236"/>
      <c r="L303" s="130"/>
      <c r="M303" s="235"/>
      <c r="N303" s="236"/>
      <c r="O303" s="129"/>
      <c r="P303" s="246">
        <v>0</v>
      </c>
      <c r="Q303" s="247"/>
      <c r="R303" s="129"/>
      <c r="S303" s="243"/>
      <c r="T303" s="244"/>
      <c r="U303" s="244"/>
      <c r="V303" s="244"/>
      <c r="W303" s="245"/>
      <c r="X303" s="7"/>
      <c r="AX303" s="101"/>
      <c r="AY303" s="101"/>
      <c r="AZ303" s="102">
        <f t="shared" si="27"/>
        <v>0</v>
      </c>
      <c r="BA303" s="101">
        <f t="shared" si="28"/>
        <v>0</v>
      </c>
      <c r="BB303" s="103">
        <f t="shared" si="29"/>
        <v>0</v>
      </c>
      <c r="BC303" s="1">
        <f t="shared" si="30"/>
        <v>0</v>
      </c>
      <c r="BD303" s="1">
        <f t="shared" si="31"/>
        <v>0</v>
      </c>
      <c r="BE303" s="1">
        <f t="shared" si="32"/>
        <v>0</v>
      </c>
    </row>
    <row r="304" spans="2:57" ht="14.4" thickBot="1" x14ac:dyDescent="0.3">
      <c r="B304" s="4"/>
      <c r="C304" s="131"/>
      <c r="D304" s="132"/>
      <c r="E304" s="235"/>
      <c r="F304" s="250"/>
      <c r="G304" s="250"/>
      <c r="H304" s="236"/>
      <c r="I304" s="130"/>
      <c r="J304" s="235"/>
      <c r="K304" s="236"/>
      <c r="L304" s="130"/>
      <c r="M304" s="235"/>
      <c r="N304" s="236"/>
      <c r="O304" s="129"/>
      <c r="P304" s="246">
        <v>0</v>
      </c>
      <c r="Q304" s="247"/>
      <c r="R304" s="129"/>
      <c r="S304" s="243"/>
      <c r="T304" s="244"/>
      <c r="U304" s="244"/>
      <c r="V304" s="244"/>
      <c r="W304" s="245"/>
      <c r="X304" s="7"/>
      <c r="AX304" s="101"/>
      <c r="AY304" s="101"/>
      <c r="AZ304" s="102">
        <f t="shared" si="27"/>
        <v>0</v>
      </c>
      <c r="BA304" s="101">
        <f t="shared" si="28"/>
        <v>0</v>
      </c>
      <c r="BB304" s="103">
        <f t="shared" si="29"/>
        <v>0</v>
      </c>
      <c r="BC304" s="1">
        <f t="shared" si="30"/>
        <v>0</v>
      </c>
      <c r="BD304" s="1">
        <f t="shared" si="31"/>
        <v>0</v>
      </c>
      <c r="BE304" s="1">
        <f t="shared" si="32"/>
        <v>0</v>
      </c>
    </row>
    <row r="305" spans="2:57" ht="14.4" thickBot="1" x14ac:dyDescent="0.3">
      <c r="B305" s="4"/>
      <c r="C305" s="131"/>
      <c r="D305" s="132"/>
      <c r="E305" s="235"/>
      <c r="F305" s="250"/>
      <c r="G305" s="250"/>
      <c r="H305" s="236"/>
      <c r="I305" s="130"/>
      <c r="J305" s="235"/>
      <c r="K305" s="236"/>
      <c r="L305" s="130"/>
      <c r="M305" s="235"/>
      <c r="N305" s="236"/>
      <c r="O305" s="129"/>
      <c r="P305" s="246">
        <v>0</v>
      </c>
      <c r="Q305" s="247"/>
      <c r="R305" s="129"/>
      <c r="S305" s="243"/>
      <c r="T305" s="244"/>
      <c r="U305" s="244"/>
      <c r="V305" s="244"/>
      <c r="W305" s="245"/>
      <c r="X305" s="7"/>
      <c r="AX305" s="101"/>
      <c r="AY305" s="101"/>
      <c r="AZ305" s="102">
        <f t="shared" si="27"/>
        <v>0</v>
      </c>
      <c r="BA305" s="101">
        <f t="shared" si="28"/>
        <v>0</v>
      </c>
      <c r="BB305" s="103">
        <f t="shared" si="29"/>
        <v>0</v>
      </c>
      <c r="BC305" s="1">
        <f t="shared" si="30"/>
        <v>0</v>
      </c>
      <c r="BD305" s="1">
        <f t="shared" si="31"/>
        <v>0</v>
      </c>
      <c r="BE305" s="1">
        <f t="shared" si="32"/>
        <v>0</v>
      </c>
    </row>
    <row r="306" spans="2:57" ht="14.4" thickBot="1" x14ac:dyDescent="0.3">
      <c r="B306" s="4"/>
      <c r="C306" s="131"/>
      <c r="D306" s="132"/>
      <c r="E306" s="235"/>
      <c r="F306" s="250"/>
      <c r="G306" s="250"/>
      <c r="H306" s="236"/>
      <c r="I306" s="130"/>
      <c r="J306" s="235"/>
      <c r="K306" s="236"/>
      <c r="L306" s="130"/>
      <c r="M306" s="235"/>
      <c r="N306" s="236"/>
      <c r="O306" s="129"/>
      <c r="P306" s="246">
        <v>0</v>
      </c>
      <c r="Q306" s="247"/>
      <c r="R306" s="129"/>
      <c r="S306" s="243"/>
      <c r="T306" s="244"/>
      <c r="U306" s="244"/>
      <c r="V306" s="244"/>
      <c r="W306" s="245"/>
      <c r="X306" s="7"/>
      <c r="AX306" s="101"/>
      <c r="AY306" s="101"/>
      <c r="AZ306" s="102">
        <f t="shared" si="27"/>
        <v>0</v>
      </c>
      <c r="BA306" s="101">
        <f t="shared" si="28"/>
        <v>0</v>
      </c>
      <c r="BB306" s="103">
        <f t="shared" si="29"/>
        <v>0</v>
      </c>
      <c r="BC306" s="1">
        <f t="shared" si="30"/>
        <v>0</v>
      </c>
      <c r="BD306" s="1">
        <f t="shared" si="31"/>
        <v>0</v>
      </c>
      <c r="BE306" s="1">
        <f t="shared" si="32"/>
        <v>0</v>
      </c>
    </row>
    <row r="307" spans="2:57" ht="14.4" thickBot="1" x14ac:dyDescent="0.3">
      <c r="B307" s="4"/>
      <c r="C307" s="131"/>
      <c r="D307" s="132"/>
      <c r="E307" s="235"/>
      <c r="F307" s="250"/>
      <c r="G307" s="250"/>
      <c r="H307" s="236"/>
      <c r="I307" s="130"/>
      <c r="J307" s="235"/>
      <c r="K307" s="236"/>
      <c r="L307" s="130"/>
      <c r="M307" s="235"/>
      <c r="N307" s="236"/>
      <c r="O307" s="129"/>
      <c r="P307" s="246">
        <v>0</v>
      </c>
      <c r="Q307" s="247"/>
      <c r="R307" s="129"/>
      <c r="S307" s="243"/>
      <c r="T307" s="244"/>
      <c r="U307" s="244"/>
      <c r="V307" s="244"/>
      <c r="W307" s="245"/>
      <c r="X307" s="7"/>
      <c r="AX307" s="101"/>
      <c r="AY307" s="101"/>
      <c r="AZ307" s="102">
        <f t="shared" si="27"/>
        <v>0</v>
      </c>
      <c r="BA307" s="101">
        <f t="shared" si="28"/>
        <v>0</v>
      </c>
      <c r="BB307" s="103">
        <f t="shared" si="29"/>
        <v>0</v>
      </c>
      <c r="BC307" s="1">
        <f t="shared" si="30"/>
        <v>0</v>
      </c>
      <c r="BD307" s="1">
        <f t="shared" si="31"/>
        <v>0</v>
      </c>
      <c r="BE307" s="1">
        <f t="shared" si="32"/>
        <v>0</v>
      </c>
    </row>
    <row r="308" spans="2:57" ht="14.4" thickBot="1" x14ac:dyDescent="0.3">
      <c r="B308" s="4"/>
      <c r="C308" s="131"/>
      <c r="D308" s="132"/>
      <c r="E308" s="235"/>
      <c r="F308" s="250"/>
      <c r="G308" s="250"/>
      <c r="H308" s="236"/>
      <c r="I308" s="130"/>
      <c r="J308" s="235"/>
      <c r="K308" s="236"/>
      <c r="L308" s="130"/>
      <c r="M308" s="235"/>
      <c r="N308" s="236"/>
      <c r="O308" s="129"/>
      <c r="P308" s="246">
        <v>0</v>
      </c>
      <c r="Q308" s="247"/>
      <c r="R308" s="129"/>
      <c r="S308" s="243"/>
      <c r="T308" s="244"/>
      <c r="U308" s="244"/>
      <c r="V308" s="244"/>
      <c r="W308" s="245"/>
      <c r="X308" s="7"/>
      <c r="AX308" s="101"/>
      <c r="AY308" s="101"/>
      <c r="AZ308" s="102">
        <f t="shared" si="27"/>
        <v>0</v>
      </c>
      <c r="BA308" s="101">
        <f t="shared" si="28"/>
        <v>0</v>
      </c>
      <c r="BB308" s="103">
        <f t="shared" si="29"/>
        <v>0</v>
      </c>
      <c r="BC308" s="1">
        <f t="shared" si="30"/>
        <v>0</v>
      </c>
      <c r="BD308" s="1">
        <f t="shared" si="31"/>
        <v>0</v>
      </c>
      <c r="BE308" s="1">
        <f t="shared" si="32"/>
        <v>0</v>
      </c>
    </row>
    <row r="309" spans="2:57" ht="14.4" thickBot="1" x14ac:dyDescent="0.3">
      <c r="B309" s="4"/>
      <c r="C309" s="131"/>
      <c r="D309" s="132"/>
      <c r="E309" s="235"/>
      <c r="F309" s="250"/>
      <c r="G309" s="250"/>
      <c r="H309" s="236"/>
      <c r="I309" s="130"/>
      <c r="J309" s="235"/>
      <c r="K309" s="236"/>
      <c r="L309" s="130"/>
      <c r="M309" s="235"/>
      <c r="N309" s="236"/>
      <c r="O309" s="129"/>
      <c r="P309" s="246">
        <v>0</v>
      </c>
      <c r="Q309" s="247"/>
      <c r="R309" s="129"/>
      <c r="S309" s="243"/>
      <c r="T309" s="244"/>
      <c r="U309" s="244"/>
      <c r="V309" s="244"/>
      <c r="W309" s="245"/>
      <c r="X309" s="7"/>
      <c r="AX309" s="101"/>
      <c r="AY309" s="101"/>
      <c r="AZ309" s="102">
        <f t="shared" si="27"/>
        <v>0</v>
      </c>
      <c r="BA309" s="101">
        <f t="shared" si="28"/>
        <v>0</v>
      </c>
      <c r="BB309" s="103">
        <f t="shared" si="29"/>
        <v>0</v>
      </c>
      <c r="BC309" s="1">
        <f t="shared" si="30"/>
        <v>0</v>
      </c>
      <c r="BD309" s="1">
        <f t="shared" si="31"/>
        <v>0</v>
      </c>
      <c r="BE309" s="1">
        <f t="shared" si="32"/>
        <v>0</v>
      </c>
    </row>
    <row r="310" spans="2:57" ht="14.4" thickBot="1" x14ac:dyDescent="0.3">
      <c r="B310" s="4"/>
      <c r="C310" s="131"/>
      <c r="D310" s="132"/>
      <c r="E310" s="235"/>
      <c r="F310" s="250"/>
      <c r="G310" s="250"/>
      <c r="H310" s="236"/>
      <c r="I310" s="130"/>
      <c r="J310" s="235"/>
      <c r="K310" s="236"/>
      <c r="L310" s="130"/>
      <c r="M310" s="235"/>
      <c r="N310" s="236"/>
      <c r="O310" s="129"/>
      <c r="P310" s="246">
        <v>0</v>
      </c>
      <c r="Q310" s="247"/>
      <c r="R310" s="129"/>
      <c r="S310" s="243"/>
      <c r="T310" s="244"/>
      <c r="U310" s="244"/>
      <c r="V310" s="244"/>
      <c r="W310" s="245"/>
      <c r="X310" s="7"/>
      <c r="AX310" s="101"/>
      <c r="AY310" s="101"/>
      <c r="AZ310" s="102">
        <f t="shared" si="27"/>
        <v>0</v>
      </c>
      <c r="BA310" s="101">
        <f t="shared" si="28"/>
        <v>0</v>
      </c>
      <c r="BB310" s="103">
        <f t="shared" si="29"/>
        <v>0</v>
      </c>
      <c r="BC310" s="1">
        <f t="shared" si="30"/>
        <v>0</v>
      </c>
      <c r="BD310" s="1">
        <f t="shared" si="31"/>
        <v>0</v>
      </c>
      <c r="BE310" s="1">
        <f t="shared" si="32"/>
        <v>0</v>
      </c>
    </row>
    <row r="311" spans="2:57" ht="14.4" thickBot="1" x14ac:dyDescent="0.3">
      <c r="B311" s="4"/>
      <c r="C311" s="131"/>
      <c r="D311" s="132"/>
      <c r="E311" s="235"/>
      <c r="F311" s="250"/>
      <c r="G311" s="250"/>
      <c r="H311" s="236"/>
      <c r="I311" s="130"/>
      <c r="J311" s="235"/>
      <c r="K311" s="236"/>
      <c r="L311" s="130"/>
      <c r="M311" s="235"/>
      <c r="N311" s="236"/>
      <c r="O311" s="129"/>
      <c r="P311" s="246">
        <v>0</v>
      </c>
      <c r="Q311" s="247"/>
      <c r="R311" s="129"/>
      <c r="S311" s="243"/>
      <c r="T311" s="244"/>
      <c r="U311" s="244"/>
      <c r="V311" s="244"/>
      <c r="W311" s="245"/>
      <c r="X311" s="7"/>
      <c r="AX311" s="101"/>
      <c r="AY311" s="101"/>
      <c r="AZ311" s="102">
        <f t="shared" si="27"/>
        <v>0</v>
      </c>
      <c r="BA311" s="101">
        <f t="shared" si="28"/>
        <v>0</v>
      </c>
      <c r="BB311" s="103">
        <f t="shared" si="29"/>
        <v>0</v>
      </c>
      <c r="BC311" s="1">
        <f t="shared" si="30"/>
        <v>0</v>
      </c>
      <c r="BD311" s="1">
        <f t="shared" si="31"/>
        <v>0</v>
      </c>
      <c r="BE311" s="1">
        <f t="shared" si="32"/>
        <v>0</v>
      </c>
    </row>
    <row r="312" spans="2:57" ht="14.4" thickBot="1" x14ac:dyDescent="0.3">
      <c r="B312" s="4"/>
      <c r="C312" s="131"/>
      <c r="D312" s="132"/>
      <c r="E312" s="235"/>
      <c r="F312" s="250"/>
      <c r="G312" s="250"/>
      <c r="H312" s="236"/>
      <c r="I312" s="130"/>
      <c r="J312" s="235"/>
      <c r="K312" s="236"/>
      <c r="L312" s="130"/>
      <c r="M312" s="235"/>
      <c r="N312" s="236"/>
      <c r="O312" s="129"/>
      <c r="P312" s="246">
        <v>0</v>
      </c>
      <c r="Q312" s="247"/>
      <c r="R312" s="129"/>
      <c r="S312" s="243"/>
      <c r="T312" s="244"/>
      <c r="U312" s="244"/>
      <c r="V312" s="244"/>
      <c r="W312" s="245"/>
      <c r="X312" s="7"/>
      <c r="AX312" s="101"/>
      <c r="AY312" s="101"/>
      <c r="AZ312" s="102">
        <f t="shared" si="27"/>
        <v>0</v>
      </c>
      <c r="BA312" s="101">
        <f t="shared" si="28"/>
        <v>0</v>
      </c>
      <c r="BB312" s="103">
        <f t="shared" si="29"/>
        <v>0</v>
      </c>
      <c r="BC312" s="1">
        <f t="shared" si="30"/>
        <v>0</v>
      </c>
      <c r="BD312" s="1">
        <f t="shared" si="31"/>
        <v>0</v>
      </c>
      <c r="BE312" s="1">
        <f t="shared" si="32"/>
        <v>0</v>
      </c>
    </row>
    <row r="313" spans="2:57" ht="14.4" thickBot="1" x14ac:dyDescent="0.3">
      <c r="B313" s="4"/>
      <c r="C313" s="131"/>
      <c r="D313" s="132"/>
      <c r="E313" s="235"/>
      <c r="F313" s="250"/>
      <c r="G313" s="250"/>
      <c r="H313" s="236"/>
      <c r="I313" s="130"/>
      <c r="J313" s="235"/>
      <c r="K313" s="236"/>
      <c r="L313" s="130"/>
      <c r="M313" s="235"/>
      <c r="N313" s="236"/>
      <c r="O313" s="129"/>
      <c r="P313" s="246">
        <v>0</v>
      </c>
      <c r="Q313" s="247"/>
      <c r="R313" s="129"/>
      <c r="S313" s="243"/>
      <c r="T313" s="244"/>
      <c r="U313" s="244"/>
      <c r="V313" s="244"/>
      <c r="W313" s="245"/>
      <c r="X313" s="7"/>
      <c r="AX313" s="101"/>
      <c r="AY313" s="101"/>
      <c r="AZ313" s="102">
        <f t="shared" si="27"/>
        <v>0</v>
      </c>
      <c r="BA313" s="101">
        <f t="shared" si="28"/>
        <v>0</v>
      </c>
      <c r="BB313" s="103">
        <f t="shared" si="29"/>
        <v>0</v>
      </c>
      <c r="BC313" s="1">
        <f t="shared" si="30"/>
        <v>0</v>
      </c>
      <c r="BD313" s="1">
        <f t="shared" si="31"/>
        <v>0</v>
      </c>
      <c r="BE313" s="1">
        <f t="shared" si="32"/>
        <v>0</v>
      </c>
    </row>
    <row r="314" spans="2:57" ht="14.4" thickBot="1" x14ac:dyDescent="0.3">
      <c r="B314" s="4"/>
      <c r="C314" s="131"/>
      <c r="D314" s="132"/>
      <c r="E314" s="235"/>
      <c r="F314" s="250"/>
      <c r="G314" s="250"/>
      <c r="H314" s="236"/>
      <c r="I314" s="130"/>
      <c r="J314" s="235"/>
      <c r="K314" s="236"/>
      <c r="L314" s="130"/>
      <c r="M314" s="235"/>
      <c r="N314" s="236"/>
      <c r="O314" s="129"/>
      <c r="P314" s="246">
        <v>0</v>
      </c>
      <c r="Q314" s="247"/>
      <c r="R314" s="129"/>
      <c r="S314" s="243"/>
      <c r="T314" s="244"/>
      <c r="U314" s="244"/>
      <c r="V314" s="244"/>
      <c r="W314" s="245"/>
      <c r="X314" s="7"/>
      <c r="AX314" s="101"/>
      <c r="AY314" s="101"/>
      <c r="AZ314" s="102">
        <f t="shared" si="27"/>
        <v>0</v>
      </c>
      <c r="BA314" s="101">
        <f t="shared" si="28"/>
        <v>0</v>
      </c>
      <c r="BB314" s="103">
        <f t="shared" si="29"/>
        <v>0</v>
      </c>
      <c r="BC314" s="1">
        <f t="shared" si="30"/>
        <v>0</v>
      </c>
      <c r="BD314" s="1">
        <f t="shared" si="31"/>
        <v>0</v>
      </c>
      <c r="BE314" s="1">
        <f t="shared" si="32"/>
        <v>0</v>
      </c>
    </row>
    <row r="315" spans="2:57" ht="14.4" thickBot="1" x14ac:dyDescent="0.3">
      <c r="B315" s="4"/>
      <c r="C315" s="131"/>
      <c r="D315" s="132"/>
      <c r="E315" s="235"/>
      <c r="F315" s="250"/>
      <c r="G315" s="250"/>
      <c r="H315" s="236"/>
      <c r="I315" s="130"/>
      <c r="J315" s="235"/>
      <c r="K315" s="236"/>
      <c r="L315" s="130"/>
      <c r="M315" s="235"/>
      <c r="N315" s="236"/>
      <c r="O315" s="129"/>
      <c r="P315" s="246">
        <v>0</v>
      </c>
      <c r="Q315" s="247"/>
      <c r="R315" s="129"/>
      <c r="S315" s="243"/>
      <c r="T315" s="244"/>
      <c r="U315" s="244"/>
      <c r="V315" s="244"/>
      <c r="W315" s="245"/>
      <c r="X315" s="7"/>
      <c r="AX315" s="101"/>
      <c r="AY315" s="101"/>
      <c r="AZ315" s="102">
        <f t="shared" si="27"/>
        <v>0</v>
      </c>
      <c r="BA315" s="101">
        <f t="shared" si="28"/>
        <v>0</v>
      </c>
      <c r="BB315" s="103">
        <f t="shared" si="29"/>
        <v>0</v>
      </c>
      <c r="BC315" s="1">
        <f t="shared" si="30"/>
        <v>0</v>
      </c>
      <c r="BD315" s="1">
        <f t="shared" si="31"/>
        <v>0</v>
      </c>
      <c r="BE315" s="1">
        <f t="shared" si="32"/>
        <v>0</v>
      </c>
    </row>
    <row r="316" spans="2:57" ht="14.4" thickBot="1" x14ac:dyDescent="0.3">
      <c r="B316" s="4"/>
      <c r="C316" s="131"/>
      <c r="D316" s="132"/>
      <c r="E316" s="235"/>
      <c r="F316" s="250"/>
      <c r="G316" s="250"/>
      <c r="H316" s="236"/>
      <c r="I316" s="130"/>
      <c r="J316" s="235"/>
      <c r="K316" s="236"/>
      <c r="L316" s="130"/>
      <c r="M316" s="235"/>
      <c r="N316" s="236"/>
      <c r="O316" s="129"/>
      <c r="P316" s="246">
        <v>0</v>
      </c>
      <c r="Q316" s="247"/>
      <c r="R316" s="129"/>
      <c r="S316" s="243"/>
      <c r="T316" s="244"/>
      <c r="U316" s="244"/>
      <c r="V316" s="244"/>
      <c r="W316" s="245"/>
      <c r="X316" s="7"/>
      <c r="AX316" s="101"/>
      <c r="AY316" s="101"/>
      <c r="AZ316" s="102">
        <f t="shared" si="27"/>
        <v>0</v>
      </c>
      <c r="BA316" s="101">
        <f t="shared" si="28"/>
        <v>0</v>
      </c>
      <c r="BB316" s="103">
        <f t="shared" si="29"/>
        <v>0</v>
      </c>
      <c r="BC316" s="1">
        <f t="shared" si="30"/>
        <v>0</v>
      </c>
      <c r="BD316" s="1">
        <f t="shared" si="31"/>
        <v>0</v>
      </c>
      <c r="BE316" s="1">
        <f t="shared" si="32"/>
        <v>0</v>
      </c>
    </row>
    <row r="317" spans="2:57" ht="14.4" thickBot="1" x14ac:dyDescent="0.3">
      <c r="B317" s="4"/>
      <c r="C317" s="131"/>
      <c r="D317" s="132"/>
      <c r="E317" s="235"/>
      <c r="F317" s="250"/>
      <c r="G317" s="250"/>
      <c r="H317" s="236"/>
      <c r="I317" s="130"/>
      <c r="J317" s="235"/>
      <c r="K317" s="236"/>
      <c r="L317" s="130"/>
      <c r="M317" s="235"/>
      <c r="N317" s="236"/>
      <c r="O317" s="129"/>
      <c r="P317" s="246">
        <v>0</v>
      </c>
      <c r="Q317" s="247"/>
      <c r="R317" s="129"/>
      <c r="S317" s="243"/>
      <c r="T317" s="244"/>
      <c r="U317" s="244"/>
      <c r="V317" s="244"/>
      <c r="W317" s="245"/>
      <c r="X317" s="7"/>
      <c r="AX317" s="101"/>
      <c r="AY317" s="101"/>
      <c r="AZ317" s="102">
        <f t="shared" si="27"/>
        <v>0</v>
      </c>
      <c r="BA317" s="101">
        <f t="shared" si="28"/>
        <v>0</v>
      </c>
      <c r="BB317" s="103">
        <f t="shared" si="29"/>
        <v>0</v>
      </c>
      <c r="BC317" s="1">
        <f t="shared" si="30"/>
        <v>0</v>
      </c>
      <c r="BD317" s="1">
        <f t="shared" si="31"/>
        <v>0</v>
      </c>
      <c r="BE317" s="1">
        <f t="shared" si="32"/>
        <v>0</v>
      </c>
    </row>
    <row r="318" spans="2:57" ht="14.4" thickBot="1" x14ac:dyDescent="0.3">
      <c r="B318" s="4"/>
      <c r="C318" s="131"/>
      <c r="D318" s="132"/>
      <c r="E318" s="235"/>
      <c r="F318" s="250"/>
      <c r="G318" s="250"/>
      <c r="H318" s="236"/>
      <c r="I318" s="130"/>
      <c r="J318" s="235"/>
      <c r="K318" s="236"/>
      <c r="L318" s="130"/>
      <c r="M318" s="235"/>
      <c r="N318" s="236"/>
      <c r="O318" s="129"/>
      <c r="P318" s="246">
        <v>0</v>
      </c>
      <c r="Q318" s="247"/>
      <c r="R318" s="129"/>
      <c r="S318" s="243"/>
      <c r="T318" s="244"/>
      <c r="U318" s="244"/>
      <c r="V318" s="244"/>
      <c r="W318" s="245"/>
      <c r="X318" s="7"/>
      <c r="AX318" s="101"/>
      <c r="AY318" s="101"/>
      <c r="AZ318" s="102">
        <f t="shared" si="27"/>
        <v>0</v>
      </c>
      <c r="BA318" s="101">
        <f t="shared" si="28"/>
        <v>0</v>
      </c>
      <c r="BB318" s="103">
        <f t="shared" si="29"/>
        <v>0</v>
      </c>
      <c r="BC318" s="1">
        <f t="shared" si="30"/>
        <v>0</v>
      </c>
      <c r="BD318" s="1">
        <f t="shared" si="31"/>
        <v>0</v>
      </c>
      <c r="BE318" s="1">
        <f t="shared" si="32"/>
        <v>0</v>
      </c>
    </row>
    <row r="319" spans="2:57" ht="14.4" thickBot="1" x14ac:dyDescent="0.3">
      <c r="B319" s="4"/>
      <c r="C319" s="131"/>
      <c r="D319" s="132"/>
      <c r="E319" s="235"/>
      <c r="F319" s="250"/>
      <c r="G319" s="250"/>
      <c r="H319" s="236"/>
      <c r="I319" s="130"/>
      <c r="J319" s="235"/>
      <c r="K319" s="236"/>
      <c r="L319" s="130"/>
      <c r="M319" s="235"/>
      <c r="N319" s="236"/>
      <c r="O319" s="129"/>
      <c r="P319" s="246">
        <v>0</v>
      </c>
      <c r="Q319" s="247"/>
      <c r="R319" s="129"/>
      <c r="S319" s="243"/>
      <c r="T319" s="244"/>
      <c r="U319" s="244"/>
      <c r="V319" s="244"/>
      <c r="W319" s="245"/>
      <c r="X319" s="7"/>
      <c r="AX319" s="101"/>
      <c r="AY319" s="101"/>
      <c r="AZ319" s="102">
        <f t="shared" si="27"/>
        <v>0</v>
      </c>
      <c r="BA319" s="101">
        <f t="shared" si="28"/>
        <v>0</v>
      </c>
      <c r="BB319" s="103">
        <f t="shared" si="29"/>
        <v>0</v>
      </c>
      <c r="BC319" s="1">
        <f t="shared" si="30"/>
        <v>0</v>
      </c>
      <c r="BD319" s="1">
        <f t="shared" si="31"/>
        <v>0</v>
      </c>
      <c r="BE319" s="1">
        <f t="shared" si="32"/>
        <v>0</v>
      </c>
    </row>
    <row r="320" spans="2:57" ht="14.4" thickBot="1" x14ac:dyDescent="0.3">
      <c r="B320" s="4"/>
      <c r="C320" s="131"/>
      <c r="D320" s="132"/>
      <c r="E320" s="235"/>
      <c r="F320" s="250"/>
      <c r="G320" s="250"/>
      <c r="H320" s="236"/>
      <c r="I320" s="130"/>
      <c r="J320" s="235"/>
      <c r="K320" s="236"/>
      <c r="L320" s="130"/>
      <c r="M320" s="235"/>
      <c r="N320" s="236"/>
      <c r="O320" s="129"/>
      <c r="P320" s="246">
        <v>0</v>
      </c>
      <c r="Q320" s="247"/>
      <c r="R320" s="129"/>
      <c r="S320" s="243"/>
      <c r="T320" s="244"/>
      <c r="U320" s="244"/>
      <c r="V320" s="244"/>
      <c r="W320" s="245"/>
      <c r="X320" s="7"/>
      <c r="AX320" s="101"/>
      <c r="AY320" s="101"/>
      <c r="AZ320" s="102">
        <f t="shared" si="27"/>
        <v>0</v>
      </c>
      <c r="BA320" s="101">
        <f t="shared" si="28"/>
        <v>0</v>
      </c>
      <c r="BB320" s="103">
        <f t="shared" si="29"/>
        <v>0</v>
      </c>
      <c r="BC320" s="1">
        <f t="shared" si="30"/>
        <v>0</v>
      </c>
      <c r="BD320" s="1">
        <f t="shared" si="31"/>
        <v>0</v>
      </c>
      <c r="BE320" s="1">
        <f t="shared" si="32"/>
        <v>0</v>
      </c>
    </row>
    <row r="321" spans="2:57" ht="14.4" thickBot="1" x14ac:dyDescent="0.3">
      <c r="B321" s="4"/>
      <c r="C321" s="131"/>
      <c r="D321" s="132"/>
      <c r="E321" s="235"/>
      <c r="F321" s="250"/>
      <c r="G321" s="250"/>
      <c r="H321" s="236"/>
      <c r="I321" s="130"/>
      <c r="J321" s="235"/>
      <c r="K321" s="236"/>
      <c r="L321" s="130"/>
      <c r="M321" s="235"/>
      <c r="N321" s="236"/>
      <c r="O321" s="129"/>
      <c r="P321" s="246">
        <v>0</v>
      </c>
      <c r="Q321" s="247"/>
      <c r="R321" s="129"/>
      <c r="S321" s="243"/>
      <c r="T321" s="244"/>
      <c r="U321" s="244"/>
      <c r="V321" s="244"/>
      <c r="W321" s="245"/>
      <c r="X321" s="7"/>
      <c r="AX321" s="101"/>
      <c r="AY321" s="101"/>
      <c r="AZ321" s="102">
        <f t="shared" si="27"/>
        <v>0</v>
      </c>
      <c r="BA321" s="101">
        <f t="shared" si="28"/>
        <v>0</v>
      </c>
      <c r="BB321" s="103">
        <f t="shared" si="29"/>
        <v>0</v>
      </c>
      <c r="BC321" s="1">
        <f t="shared" si="30"/>
        <v>0</v>
      </c>
      <c r="BD321" s="1">
        <f t="shared" si="31"/>
        <v>0</v>
      </c>
      <c r="BE321" s="1">
        <f t="shared" si="32"/>
        <v>0</v>
      </c>
    </row>
    <row r="322" spans="2:57" ht="14.4" thickBot="1" x14ac:dyDescent="0.3">
      <c r="B322" s="4"/>
      <c r="C322" s="131"/>
      <c r="D322" s="132"/>
      <c r="E322" s="235"/>
      <c r="F322" s="250"/>
      <c r="G322" s="250"/>
      <c r="H322" s="236"/>
      <c r="I322" s="130"/>
      <c r="J322" s="235"/>
      <c r="K322" s="236"/>
      <c r="L322" s="130"/>
      <c r="M322" s="235"/>
      <c r="N322" s="236"/>
      <c r="O322" s="129"/>
      <c r="P322" s="246">
        <v>0</v>
      </c>
      <c r="Q322" s="247"/>
      <c r="R322" s="129"/>
      <c r="S322" s="243"/>
      <c r="T322" s="244"/>
      <c r="U322" s="244"/>
      <c r="V322" s="244"/>
      <c r="W322" s="245"/>
      <c r="X322" s="7"/>
      <c r="AX322" s="101"/>
      <c r="AY322" s="101"/>
      <c r="AZ322" s="102">
        <f t="shared" si="27"/>
        <v>0</v>
      </c>
      <c r="BA322" s="101">
        <f t="shared" si="28"/>
        <v>0</v>
      </c>
      <c r="BB322" s="103">
        <f t="shared" si="29"/>
        <v>0</v>
      </c>
      <c r="BC322" s="1">
        <f t="shared" si="30"/>
        <v>0</v>
      </c>
      <c r="BD322" s="1">
        <f t="shared" si="31"/>
        <v>0</v>
      </c>
      <c r="BE322" s="1">
        <f t="shared" si="32"/>
        <v>0</v>
      </c>
    </row>
    <row r="323" spans="2:57" ht="14.4" thickBot="1" x14ac:dyDescent="0.3">
      <c r="B323" s="4"/>
      <c r="C323" s="131"/>
      <c r="D323" s="132"/>
      <c r="E323" s="235"/>
      <c r="F323" s="250"/>
      <c r="G323" s="250"/>
      <c r="H323" s="236"/>
      <c r="I323" s="130"/>
      <c r="J323" s="235"/>
      <c r="K323" s="236"/>
      <c r="L323" s="130"/>
      <c r="M323" s="235"/>
      <c r="N323" s="236"/>
      <c r="O323" s="129"/>
      <c r="P323" s="246">
        <v>0</v>
      </c>
      <c r="Q323" s="247"/>
      <c r="R323" s="129"/>
      <c r="S323" s="243"/>
      <c r="T323" s="244"/>
      <c r="U323" s="244"/>
      <c r="V323" s="244"/>
      <c r="W323" s="245"/>
      <c r="X323" s="7"/>
      <c r="AX323" s="101"/>
      <c r="AY323" s="101"/>
      <c r="AZ323" s="102">
        <f t="shared" si="27"/>
        <v>0</v>
      </c>
      <c r="BA323" s="101">
        <f t="shared" si="28"/>
        <v>0</v>
      </c>
      <c r="BB323" s="103">
        <f t="shared" si="29"/>
        <v>0</v>
      </c>
      <c r="BC323" s="1">
        <f t="shared" si="30"/>
        <v>0</v>
      </c>
      <c r="BD323" s="1">
        <f t="shared" si="31"/>
        <v>0</v>
      </c>
      <c r="BE323" s="1">
        <f t="shared" si="32"/>
        <v>0</v>
      </c>
    </row>
    <row r="324" spans="2:57" ht="14.4" thickBot="1" x14ac:dyDescent="0.3">
      <c r="B324" s="4"/>
      <c r="C324" s="131"/>
      <c r="D324" s="132"/>
      <c r="E324" s="235"/>
      <c r="F324" s="250"/>
      <c r="G324" s="250"/>
      <c r="H324" s="236"/>
      <c r="I324" s="130"/>
      <c r="J324" s="235"/>
      <c r="K324" s="236"/>
      <c r="L324" s="130"/>
      <c r="M324" s="235"/>
      <c r="N324" s="236"/>
      <c r="O324" s="129"/>
      <c r="P324" s="246">
        <v>0</v>
      </c>
      <c r="Q324" s="247"/>
      <c r="R324" s="129"/>
      <c r="S324" s="243"/>
      <c r="T324" s="244"/>
      <c r="U324" s="244"/>
      <c r="V324" s="244"/>
      <c r="W324" s="245"/>
      <c r="X324" s="7"/>
      <c r="AX324" s="101"/>
      <c r="AY324" s="101"/>
      <c r="AZ324" s="102">
        <f t="shared" si="27"/>
        <v>0</v>
      </c>
      <c r="BA324" s="101">
        <f t="shared" si="28"/>
        <v>0</v>
      </c>
      <c r="BB324" s="103">
        <f t="shared" si="29"/>
        <v>0</v>
      </c>
      <c r="BC324" s="1">
        <f t="shared" si="30"/>
        <v>0</v>
      </c>
      <c r="BD324" s="1">
        <f t="shared" si="31"/>
        <v>0</v>
      </c>
      <c r="BE324" s="1">
        <f t="shared" si="32"/>
        <v>0</v>
      </c>
    </row>
    <row r="325" spans="2:57" ht="14.4" thickBot="1" x14ac:dyDescent="0.3">
      <c r="B325" s="4"/>
      <c r="C325" s="131"/>
      <c r="D325" s="132"/>
      <c r="E325" s="235"/>
      <c r="F325" s="250"/>
      <c r="G325" s="250"/>
      <c r="H325" s="236"/>
      <c r="I325" s="130"/>
      <c r="J325" s="235"/>
      <c r="K325" s="236"/>
      <c r="L325" s="130"/>
      <c r="M325" s="235"/>
      <c r="N325" s="236"/>
      <c r="O325" s="129"/>
      <c r="P325" s="246">
        <v>0</v>
      </c>
      <c r="Q325" s="247"/>
      <c r="R325" s="129"/>
      <c r="S325" s="243"/>
      <c r="T325" s="244"/>
      <c r="U325" s="244"/>
      <c r="V325" s="244"/>
      <c r="W325" s="245"/>
      <c r="X325" s="7"/>
      <c r="AX325" s="101"/>
      <c r="AY325" s="101"/>
      <c r="AZ325" s="102">
        <f t="shared" si="27"/>
        <v>0</v>
      </c>
      <c r="BA325" s="101">
        <f t="shared" si="28"/>
        <v>0</v>
      </c>
      <c r="BB325" s="103">
        <f t="shared" si="29"/>
        <v>0</v>
      </c>
      <c r="BC325" s="1">
        <f t="shared" si="30"/>
        <v>0</v>
      </c>
      <c r="BD325" s="1">
        <f t="shared" si="31"/>
        <v>0</v>
      </c>
      <c r="BE325" s="1">
        <f t="shared" si="32"/>
        <v>0</v>
      </c>
    </row>
    <row r="326" spans="2:57" ht="14.4" thickBot="1" x14ac:dyDescent="0.3">
      <c r="B326" s="4"/>
      <c r="C326" s="131"/>
      <c r="D326" s="132"/>
      <c r="E326" s="235"/>
      <c r="F326" s="250"/>
      <c r="G326" s="250"/>
      <c r="H326" s="236"/>
      <c r="I326" s="130"/>
      <c r="J326" s="235"/>
      <c r="K326" s="236"/>
      <c r="L326" s="130"/>
      <c r="M326" s="235"/>
      <c r="N326" s="236"/>
      <c r="O326" s="129"/>
      <c r="P326" s="246">
        <v>0</v>
      </c>
      <c r="Q326" s="247"/>
      <c r="R326" s="129"/>
      <c r="S326" s="243"/>
      <c r="T326" s="244"/>
      <c r="U326" s="244"/>
      <c r="V326" s="244"/>
      <c r="W326" s="245"/>
      <c r="X326" s="7"/>
      <c r="AX326" s="101"/>
      <c r="AY326" s="101"/>
      <c r="AZ326" s="102">
        <f t="shared" si="27"/>
        <v>0</v>
      </c>
      <c r="BA326" s="101">
        <f t="shared" si="28"/>
        <v>0</v>
      </c>
      <c r="BB326" s="103">
        <f t="shared" si="29"/>
        <v>0</v>
      </c>
      <c r="BC326" s="1">
        <f t="shared" si="30"/>
        <v>0</v>
      </c>
      <c r="BD326" s="1">
        <f t="shared" si="31"/>
        <v>0</v>
      </c>
      <c r="BE326" s="1">
        <f t="shared" si="32"/>
        <v>0</v>
      </c>
    </row>
    <row r="327" spans="2:57" ht="14.4" thickBot="1" x14ac:dyDescent="0.3">
      <c r="B327" s="4"/>
      <c r="C327" s="131"/>
      <c r="D327" s="132"/>
      <c r="E327" s="235"/>
      <c r="F327" s="250"/>
      <c r="G327" s="250"/>
      <c r="H327" s="236"/>
      <c r="I327" s="130"/>
      <c r="J327" s="235"/>
      <c r="K327" s="236"/>
      <c r="L327" s="130"/>
      <c r="M327" s="235"/>
      <c r="N327" s="236"/>
      <c r="O327" s="129"/>
      <c r="P327" s="246">
        <v>0</v>
      </c>
      <c r="Q327" s="247"/>
      <c r="R327" s="129"/>
      <c r="S327" s="243"/>
      <c r="T327" s="244"/>
      <c r="U327" s="244"/>
      <c r="V327" s="244"/>
      <c r="W327" s="245"/>
      <c r="X327" s="7"/>
      <c r="AX327" s="101"/>
      <c r="AY327" s="101"/>
      <c r="AZ327" s="102">
        <f t="shared" si="27"/>
        <v>0</v>
      </c>
      <c r="BA327" s="101">
        <f t="shared" si="28"/>
        <v>0</v>
      </c>
      <c r="BB327" s="103">
        <f t="shared" si="29"/>
        <v>0</v>
      </c>
      <c r="BC327" s="1">
        <f t="shared" si="30"/>
        <v>0</v>
      </c>
      <c r="BD327" s="1">
        <f t="shared" si="31"/>
        <v>0</v>
      </c>
      <c r="BE327" s="1">
        <f t="shared" si="32"/>
        <v>0</v>
      </c>
    </row>
    <row r="328" spans="2:57" ht="14.4" thickBot="1" x14ac:dyDescent="0.3">
      <c r="B328" s="4"/>
      <c r="C328" s="131"/>
      <c r="D328" s="132"/>
      <c r="E328" s="235"/>
      <c r="F328" s="250"/>
      <c r="G328" s="250"/>
      <c r="H328" s="236"/>
      <c r="I328" s="130"/>
      <c r="J328" s="235"/>
      <c r="K328" s="236"/>
      <c r="L328" s="130"/>
      <c r="M328" s="235"/>
      <c r="N328" s="236"/>
      <c r="O328" s="129"/>
      <c r="P328" s="246">
        <v>0</v>
      </c>
      <c r="Q328" s="247"/>
      <c r="R328" s="129"/>
      <c r="S328" s="243"/>
      <c r="T328" s="244"/>
      <c r="U328" s="244"/>
      <c r="V328" s="244"/>
      <c r="W328" s="245"/>
      <c r="X328" s="7"/>
      <c r="AX328" s="101"/>
      <c r="AY328" s="101"/>
      <c r="AZ328" s="102">
        <f t="shared" ref="AZ328:AZ371" si="33">+C328</f>
        <v>0</v>
      </c>
      <c r="BA328" s="101">
        <f t="shared" ref="BA328:BA371" si="34">+J328</f>
        <v>0</v>
      </c>
      <c r="BB328" s="103">
        <f t="shared" ref="BB328:BB371" si="35">+P328</f>
        <v>0</v>
      </c>
      <c r="BC328" s="1">
        <f t="shared" ref="BC328:BC371" si="36">SUMIFS($BB$71:$BB$371,$AZ$71:$AZ$371,$AX328,$BA$71:$BA$371,"Despesas")</f>
        <v>0</v>
      </c>
      <c r="BD328" s="1">
        <f t="shared" ref="BD328:BD371" si="37">SUMIFS($BB$71:$BB$371,$AZ$71:$AZ$371,$AX328,$BA$71:$BA$371,"Dívidas")</f>
        <v>0</v>
      </c>
      <c r="BE328" s="1">
        <f t="shared" ref="BE328:BE371" si="38">SUMIFS($BB$71:$BB$371,$AZ$71:$AZ$371,$AX328,$BA$71:$BA$371,"Investimentos")</f>
        <v>0</v>
      </c>
    </row>
    <row r="329" spans="2:57" ht="14.4" thickBot="1" x14ac:dyDescent="0.3">
      <c r="B329" s="4"/>
      <c r="C329" s="131"/>
      <c r="D329" s="132"/>
      <c r="E329" s="235"/>
      <c r="F329" s="250"/>
      <c r="G329" s="250"/>
      <c r="H329" s="236"/>
      <c r="I329" s="130"/>
      <c r="J329" s="235"/>
      <c r="K329" s="236"/>
      <c r="L329" s="130"/>
      <c r="M329" s="235"/>
      <c r="N329" s="236"/>
      <c r="O329" s="129"/>
      <c r="P329" s="246">
        <v>0</v>
      </c>
      <c r="Q329" s="247"/>
      <c r="R329" s="129"/>
      <c r="S329" s="243"/>
      <c r="T329" s="244"/>
      <c r="U329" s="244"/>
      <c r="V329" s="244"/>
      <c r="W329" s="245"/>
      <c r="X329" s="7"/>
      <c r="AX329" s="101"/>
      <c r="AY329" s="101"/>
      <c r="AZ329" s="102">
        <f t="shared" si="33"/>
        <v>0</v>
      </c>
      <c r="BA329" s="101">
        <f t="shared" si="34"/>
        <v>0</v>
      </c>
      <c r="BB329" s="103">
        <f t="shared" si="35"/>
        <v>0</v>
      </c>
      <c r="BC329" s="1">
        <f t="shared" si="36"/>
        <v>0</v>
      </c>
      <c r="BD329" s="1">
        <f t="shared" si="37"/>
        <v>0</v>
      </c>
      <c r="BE329" s="1">
        <f t="shared" si="38"/>
        <v>0</v>
      </c>
    </row>
    <row r="330" spans="2:57" ht="14.4" thickBot="1" x14ac:dyDescent="0.3">
      <c r="B330" s="4"/>
      <c r="C330" s="131"/>
      <c r="D330" s="132"/>
      <c r="E330" s="235"/>
      <c r="F330" s="250"/>
      <c r="G330" s="250"/>
      <c r="H330" s="236"/>
      <c r="I330" s="130"/>
      <c r="J330" s="235"/>
      <c r="K330" s="236"/>
      <c r="L330" s="130"/>
      <c r="M330" s="235"/>
      <c r="N330" s="236"/>
      <c r="O330" s="129"/>
      <c r="P330" s="246">
        <v>0</v>
      </c>
      <c r="Q330" s="247"/>
      <c r="R330" s="129"/>
      <c r="S330" s="243"/>
      <c r="T330" s="244"/>
      <c r="U330" s="244"/>
      <c r="V330" s="244"/>
      <c r="W330" s="245"/>
      <c r="X330" s="7"/>
      <c r="AX330" s="101"/>
      <c r="AY330" s="101"/>
      <c r="AZ330" s="102">
        <f t="shared" si="33"/>
        <v>0</v>
      </c>
      <c r="BA330" s="101">
        <f t="shared" si="34"/>
        <v>0</v>
      </c>
      <c r="BB330" s="103">
        <f t="shared" si="35"/>
        <v>0</v>
      </c>
      <c r="BC330" s="1">
        <f t="shared" si="36"/>
        <v>0</v>
      </c>
      <c r="BD330" s="1">
        <f t="shared" si="37"/>
        <v>0</v>
      </c>
      <c r="BE330" s="1">
        <f t="shared" si="38"/>
        <v>0</v>
      </c>
    </row>
    <row r="331" spans="2:57" ht="14.4" thickBot="1" x14ac:dyDescent="0.3">
      <c r="B331" s="4"/>
      <c r="C331" s="131"/>
      <c r="D331" s="132"/>
      <c r="E331" s="235"/>
      <c r="F331" s="250"/>
      <c r="G331" s="250"/>
      <c r="H331" s="236"/>
      <c r="I331" s="130"/>
      <c r="J331" s="235"/>
      <c r="K331" s="236"/>
      <c r="L331" s="130"/>
      <c r="M331" s="235"/>
      <c r="N331" s="236"/>
      <c r="O331" s="129"/>
      <c r="P331" s="246">
        <v>0</v>
      </c>
      <c r="Q331" s="247"/>
      <c r="R331" s="129"/>
      <c r="S331" s="243"/>
      <c r="T331" s="244"/>
      <c r="U331" s="244"/>
      <c r="V331" s="244"/>
      <c r="W331" s="245"/>
      <c r="X331" s="7"/>
      <c r="AX331" s="101"/>
      <c r="AY331" s="101"/>
      <c r="AZ331" s="102">
        <f t="shared" si="33"/>
        <v>0</v>
      </c>
      <c r="BA331" s="101">
        <f t="shared" si="34"/>
        <v>0</v>
      </c>
      <c r="BB331" s="103">
        <f t="shared" si="35"/>
        <v>0</v>
      </c>
      <c r="BC331" s="1">
        <f t="shared" si="36"/>
        <v>0</v>
      </c>
      <c r="BD331" s="1">
        <f t="shared" si="37"/>
        <v>0</v>
      </c>
      <c r="BE331" s="1">
        <f t="shared" si="38"/>
        <v>0</v>
      </c>
    </row>
    <row r="332" spans="2:57" ht="14.4" thickBot="1" x14ac:dyDescent="0.3">
      <c r="B332" s="4"/>
      <c r="C332" s="131"/>
      <c r="D332" s="132"/>
      <c r="E332" s="235"/>
      <c r="F332" s="250"/>
      <c r="G332" s="250"/>
      <c r="H332" s="236"/>
      <c r="I332" s="130"/>
      <c r="J332" s="235"/>
      <c r="K332" s="236"/>
      <c r="L332" s="130"/>
      <c r="M332" s="235"/>
      <c r="N332" s="236"/>
      <c r="O332" s="129"/>
      <c r="P332" s="246">
        <v>0</v>
      </c>
      <c r="Q332" s="247"/>
      <c r="R332" s="129"/>
      <c r="S332" s="243"/>
      <c r="T332" s="244"/>
      <c r="U332" s="244"/>
      <c r="V332" s="244"/>
      <c r="W332" s="245"/>
      <c r="X332" s="7"/>
      <c r="AX332" s="101"/>
      <c r="AY332" s="101"/>
      <c r="AZ332" s="102">
        <f t="shared" si="33"/>
        <v>0</v>
      </c>
      <c r="BA332" s="101">
        <f t="shared" si="34"/>
        <v>0</v>
      </c>
      <c r="BB332" s="103">
        <f t="shared" si="35"/>
        <v>0</v>
      </c>
      <c r="BC332" s="1">
        <f t="shared" si="36"/>
        <v>0</v>
      </c>
      <c r="BD332" s="1">
        <f t="shared" si="37"/>
        <v>0</v>
      </c>
      <c r="BE332" s="1">
        <f t="shared" si="38"/>
        <v>0</v>
      </c>
    </row>
    <row r="333" spans="2:57" ht="14.4" thickBot="1" x14ac:dyDescent="0.3">
      <c r="B333" s="4"/>
      <c r="C333" s="131"/>
      <c r="D333" s="132"/>
      <c r="E333" s="235"/>
      <c r="F333" s="250"/>
      <c r="G333" s="250"/>
      <c r="H333" s="236"/>
      <c r="I333" s="130"/>
      <c r="J333" s="235"/>
      <c r="K333" s="236"/>
      <c r="L333" s="130"/>
      <c r="M333" s="235"/>
      <c r="N333" s="236"/>
      <c r="O333" s="129"/>
      <c r="P333" s="246">
        <v>0</v>
      </c>
      <c r="Q333" s="247"/>
      <c r="R333" s="129"/>
      <c r="S333" s="243"/>
      <c r="T333" s="244"/>
      <c r="U333" s="244"/>
      <c r="V333" s="244"/>
      <c r="W333" s="245"/>
      <c r="X333" s="7"/>
      <c r="AX333" s="101"/>
      <c r="AY333" s="101"/>
      <c r="AZ333" s="102">
        <f t="shared" si="33"/>
        <v>0</v>
      </c>
      <c r="BA333" s="101">
        <f t="shared" si="34"/>
        <v>0</v>
      </c>
      <c r="BB333" s="103">
        <f t="shared" si="35"/>
        <v>0</v>
      </c>
      <c r="BC333" s="1">
        <f t="shared" si="36"/>
        <v>0</v>
      </c>
      <c r="BD333" s="1">
        <f t="shared" si="37"/>
        <v>0</v>
      </c>
      <c r="BE333" s="1">
        <f t="shared" si="38"/>
        <v>0</v>
      </c>
    </row>
    <row r="334" spans="2:57" ht="14.4" thickBot="1" x14ac:dyDescent="0.3">
      <c r="B334" s="4"/>
      <c r="C334" s="131"/>
      <c r="D334" s="132"/>
      <c r="E334" s="235"/>
      <c r="F334" s="250"/>
      <c r="G334" s="250"/>
      <c r="H334" s="236"/>
      <c r="I334" s="130"/>
      <c r="J334" s="235"/>
      <c r="K334" s="236"/>
      <c r="L334" s="130"/>
      <c r="M334" s="235"/>
      <c r="N334" s="236"/>
      <c r="O334" s="129"/>
      <c r="P334" s="246">
        <v>0</v>
      </c>
      <c r="Q334" s="247"/>
      <c r="R334" s="129"/>
      <c r="S334" s="243"/>
      <c r="T334" s="244"/>
      <c r="U334" s="244"/>
      <c r="V334" s="244"/>
      <c r="W334" s="245"/>
      <c r="X334" s="7"/>
      <c r="AX334" s="101"/>
      <c r="AY334" s="101"/>
      <c r="AZ334" s="102">
        <f t="shared" si="33"/>
        <v>0</v>
      </c>
      <c r="BA334" s="101">
        <f t="shared" si="34"/>
        <v>0</v>
      </c>
      <c r="BB334" s="103">
        <f t="shared" si="35"/>
        <v>0</v>
      </c>
      <c r="BC334" s="1">
        <f t="shared" si="36"/>
        <v>0</v>
      </c>
      <c r="BD334" s="1">
        <f t="shared" si="37"/>
        <v>0</v>
      </c>
      <c r="BE334" s="1">
        <f t="shared" si="38"/>
        <v>0</v>
      </c>
    </row>
    <row r="335" spans="2:57" ht="14.4" thickBot="1" x14ac:dyDescent="0.3">
      <c r="B335" s="4"/>
      <c r="C335" s="131"/>
      <c r="D335" s="132"/>
      <c r="E335" s="235"/>
      <c r="F335" s="250"/>
      <c r="G335" s="250"/>
      <c r="H335" s="236"/>
      <c r="I335" s="130"/>
      <c r="J335" s="235"/>
      <c r="K335" s="236"/>
      <c r="L335" s="130"/>
      <c r="M335" s="235"/>
      <c r="N335" s="236"/>
      <c r="O335" s="129"/>
      <c r="P335" s="246">
        <v>0</v>
      </c>
      <c r="Q335" s="247"/>
      <c r="R335" s="129"/>
      <c r="S335" s="243"/>
      <c r="T335" s="244"/>
      <c r="U335" s="244"/>
      <c r="V335" s="244"/>
      <c r="W335" s="245"/>
      <c r="X335" s="7"/>
      <c r="AX335" s="101"/>
      <c r="AY335" s="101"/>
      <c r="AZ335" s="102">
        <f t="shared" si="33"/>
        <v>0</v>
      </c>
      <c r="BA335" s="101">
        <f t="shared" si="34"/>
        <v>0</v>
      </c>
      <c r="BB335" s="103">
        <f t="shared" si="35"/>
        <v>0</v>
      </c>
      <c r="BC335" s="1">
        <f t="shared" si="36"/>
        <v>0</v>
      </c>
      <c r="BD335" s="1">
        <f t="shared" si="37"/>
        <v>0</v>
      </c>
      <c r="BE335" s="1">
        <f t="shared" si="38"/>
        <v>0</v>
      </c>
    </row>
    <row r="336" spans="2:57" ht="14.4" thickBot="1" x14ac:dyDescent="0.3">
      <c r="B336" s="4"/>
      <c r="C336" s="131"/>
      <c r="D336" s="132"/>
      <c r="E336" s="235"/>
      <c r="F336" s="250"/>
      <c r="G336" s="250"/>
      <c r="H336" s="236"/>
      <c r="I336" s="130"/>
      <c r="J336" s="235"/>
      <c r="K336" s="236"/>
      <c r="L336" s="130"/>
      <c r="M336" s="235"/>
      <c r="N336" s="236"/>
      <c r="O336" s="129"/>
      <c r="P336" s="246">
        <v>0</v>
      </c>
      <c r="Q336" s="247"/>
      <c r="R336" s="129"/>
      <c r="S336" s="243"/>
      <c r="T336" s="244"/>
      <c r="U336" s="244"/>
      <c r="V336" s="244"/>
      <c r="W336" s="245"/>
      <c r="X336" s="7"/>
      <c r="AX336" s="101"/>
      <c r="AY336" s="101"/>
      <c r="AZ336" s="102">
        <f t="shared" si="33"/>
        <v>0</v>
      </c>
      <c r="BA336" s="101">
        <f t="shared" si="34"/>
        <v>0</v>
      </c>
      <c r="BB336" s="103">
        <f t="shared" si="35"/>
        <v>0</v>
      </c>
      <c r="BC336" s="1">
        <f t="shared" si="36"/>
        <v>0</v>
      </c>
      <c r="BD336" s="1">
        <f t="shared" si="37"/>
        <v>0</v>
      </c>
      <c r="BE336" s="1">
        <f t="shared" si="38"/>
        <v>0</v>
      </c>
    </row>
    <row r="337" spans="2:57" ht="14.4" thickBot="1" x14ac:dyDescent="0.3">
      <c r="B337" s="4"/>
      <c r="C337" s="131"/>
      <c r="D337" s="132"/>
      <c r="E337" s="235"/>
      <c r="F337" s="250"/>
      <c r="G337" s="250"/>
      <c r="H337" s="236"/>
      <c r="I337" s="130"/>
      <c r="J337" s="235"/>
      <c r="K337" s="236"/>
      <c r="L337" s="130"/>
      <c r="M337" s="235"/>
      <c r="N337" s="236"/>
      <c r="O337" s="129"/>
      <c r="P337" s="246">
        <v>0</v>
      </c>
      <c r="Q337" s="247"/>
      <c r="R337" s="129"/>
      <c r="S337" s="243"/>
      <c r="T337" s="244"/>
      <c r="U337" s="244"/>
      <c r="V337" s="244"/>
      <c r="W337" s="245"/>
      <c r="X337" s="7"/>
      <c r="AX337" s="101"/>
      <c r="AY337" s="101"/>
      <c r="AZ337" s="102">
        <f t="shared" si="33"/>
        <v>0</v>
      </c>
      <c r="BA337" s="101">
        <f t="shared" si="34"/>
        <v>0</v>
      </c>
      <c r="BB337" s="103">
        <f t="shared" si="35"/>
        <v>0</v>
      </c>
      <c r="BC337" s="1">
        <f t="shared" si="36"/>
        <v>0</v>
      </c>
      <c r="BD337" s="1">
        <f t="shared" si="37"/>
        <v>0</v>
      </c>
      <c r="BE337" s="1">
        <f t="shared" si="38"/>
        <v>0</v>
      </c>
    </row>
    <row r="338" spans="2:57" ht="14.4" thickBot="1" x14ac:dyDescent="0.3">
      <c r="B338" s="4"/>
      <c r="C338" s="131"/>
      <c r="D338" s="132"/>
      <c r="E338" s="235"/>
      <c r="F338" s="250"/>
      <c r="G338" s="250"/>
      <c r="H338" s="236"/>
      <c r="I338" s="130"/>
      <c r="J338" s="235"/>
      <c r="K338" s="236"/>
      <c r="L338" s="130"/>
      <c r="M338" s="235"/>
      <c r="N338" s="236"/>
      <c r="O338" s="129"/>
      <c r="P338" s="246">
        <v>0</v>
      </c>
      <c r="Q338" s="247"/>
      <c r="R338" s="129"/>
      <c r="S338" s="243"/>
      <c r="T338" s="244"/>
      <c r="U338" s="244"/>
      <c r="V338" s="244"/>
      <c r="W338" s="245"/>
      <c r="X338" s="7"/>
      <c r="AX338" s="101"/>
      <c r="AY338" s="101"/>
      <c r="AZ338" s="102">
        <f t="shared" si="33"/>
        <v>0</v>
      </c>
      <c r="BA338" s="101">
        <f t="shared" si="34"/>
        <v>0</v>
      </c>
      <c r="BB338" s="103">
        <f t="shared" si="35"/>
        <v>0</v>
      </c>
      <c r="BC338" s="1">
        <f t="shared" si="36"/>
        <v>0</v>
      </c>
      <c r="BD338" s="1">
        <f t="shared" si="37"/>
        <v>0</v>
      </c>
      <c r="BE338" s="1">
        <f t="shared" si="38"/>
        <v>0</v>
      </c>
    </row>
    <row r="339" spans="2:57" ht="14.4" thickBot="1" x14ac:dyDescent="0.3">
      <c r="B339" s="4"/>
      <c r="C339" s="131"/>
      <c r="D339" s="132"/>
      <c r="E339" s="235"/>
      <c r="F339" s="250"/>
      <c r="G339" s="250"/>
      <c r="H339" s="236"/>
      <c r="I339" s="130"/>
      <c r="J339" s="235"/>
      <c r="K339" s="236"/>
      <c r="L339" s="130"/>
      <c r="M339" s="235"/>
      <c r="N339" s="236"/>
      <c r="O339" s="129"/>
      <c r="P339" s="246">
        <v>0</v>
      </c>
      <c r="Q339" s="247"/>
      <c r="R339" s="129"/>
      <c r="S339" s="243"/>
      <c r="T339" s="244"/>
      <c r="U339" s="244"/>
      <c r="V339" s="244"/>
      <c r="W339" s="245"/>
      <c r="X339" s="7"/>
      <c r="AX339" s="101"/>
      <c r="AY339" s="101"/>
      <c r="AZ339" s="102">
        <f t="shared" si="33"/>
        <v>0</v>
      </c>
      <c r="BA339" s="101">
        <f t="shared" si="34"/>
        <v>0</v>
      </c>
      <c r="BB339" s="103">
        <f t="shared" si="35"/>
        <v>0</v>
      </c>
      <c r="BC339" s="1">
        <f t="shared" si="36"/>
        <v>0</v>
      </c>
      <c r="BD339" s="1">
        <f t="shared" si="37"/>
        <v>0</v>
      </c>
      <c r="BE339" s="1">
        <f t="shared" si="38"/>
        <v>0</v>
      </c>
    </row>
    <row r="340" spans="2:57" ht="14.4" thickBot="1" x14ac:dyDescent="0.3">
      <c r="B340" s="4"/>
      <c r="C340" s="131"/>
      <c r="D340" s="132"/>
      <c r="E340" s="235"/>
      <c r="F340" s="250"/>
      <c r="G340" s="250"/>
      <c r="H340" s="236"/>
      <c r="I340" s="130"/>
      <c r="J340" s="235"/>
      <c r="K340" s="236"/>
      <c r="L340" s="130"/>
      <c r="M340" s="235"/>
      <c r="N340" s="236"/>
      <c r="O340" s="129"/>
      <c r="P340" s="246">
        <v>0</v>
      </c>
      <c r="Q340" s="247"/>
      <c r="R340" s="129"/>
      <c r="S340" s="243"/>
      <c r="T340" s="244"/>
      <c r="U340" s="244"/>
      <c r="V340" s="244"/>
      <c r="W340" s="245"/>
      <c r="X340" s="7"/>
      <c r="AX340" s="101"/>
      <c r="AY340" s="101"/>
      <c r="AZ340" s="102">
        <f t="shared" si="33"/>
        <v>0</v>
      </c>
      <c r="BA340" s="101">
        <f t="shared" si="34"/>
        <v>0</v>
      </c>
      <c r="BB340" s="103">
        <f t="shared" si="35"/>
        <v>0</v>
      </c>
      <c r="BC340" s="1">
        <f t="shared" si="36"/>
        <v>0</v>
      </c>
      <c r="BD340" s="1">
        <f t="shared" si="37"/>
        <v>0</v>
      </c>
      <c r="BE340" s="1">
        <f t="shared" si="38"/>
        <v>0</v>
      </c>
    </row>
    <row r="341" spans="2:57" ht="14.4" thickBot="1" x14ac:dyDescent="0.3">
      <c r="B341" s="4"/>
      <c r="C341" s="131"/>
      <c r="D341" s="132"/>
      <c r="E341" s="235"/>
      <c r="F341" s="250"/>
      <c r="G341" s="250"/>
      <c r="H341" s="236"/>
      <c r="I341" s="130"/>
      <c r="J341" s="235"/>
      <c r="K341" s="236"/>
      <c r="L341" s="130"/>
      <c r="M341" s="235"/>
      <c r="N341" s="236"/>
      <c r="O341" s="129"/>
      <c r="P341" s="246">
        <v>0</v>
      </c>
      <c r="Q341" s="247"/>
      <c r="R341" s="129"/>
      <c r="S341" s="243"/>
      <c r="T341" s="244"/>
      <c r="U341" s="244"/>
      <c r="V341" s="244"/>
      <c r="W341" s="245"/>
      <c r="X341" s="7"/>
      <c r="AX341" s="101"/>
      <c r="AY341" s="101"/>
      <c r="AZ341" s="102">
        <f t="shared" si="33"/>
        <v>0</v>
      </c>
      <c r="BA341" s="101">
        <f t="shared" si="34"/>
        <v>0</v>
      </c>
      <c r="BB341" s="103">
        <f t="shared" si="35"/>
        <v>0</v>
      </c>
      <c r="BC341" s="1">
        <f t="shared" si="36"/>
        <v>0</v>
      </c>
      <c r="BD341" s="1">
        <f t="shared" si="37"/>
        <v>0</v>
      </c>
      <c r="BE341" s="1">
        <f t="shared" si="38"/>
        <v>0</v>
      </c>
    </row>
    <row r="342" spans="2:57" ht="14.4" thickBot="1" x14ac:dyDescent="0.3">
      <c r="B342" s="4"/>
      <c r="C342" s="131"/>
      <c r="D342" s="132"/>
      <c r="E342" s="235"/>
      <c r="F342" s="250"/>
      <c r="G342" s="250"/>
      <c r="H342" s="236"/>
      <c r="I342" s="130"/>
      <c r="J342" s="235"/>
      <c r="K342" s="236"/>
      <c r="L342" s="130"/>
      <c r="M342" s="235"/>
      <c r="N342" s="236"/>
      <c r="O342" s="129"/>
      <c r="P342" s="246">
        <v>0</v>
      </c>
      <c r="Q342" s="247"/>
      <c r="R342" s="129"/>
      <c r="S342" s="243"/>
      <c r="T342" s="244"/>
      <c r="U342" s="244"/>
      <c r="V342" s="244"/>
      <c r="W342" s="245"/>
      <c r="X342" s="7"/>
      <c r="AX342" s="101"/>
      <c r="AY342" s="101"/>
      <c r="AZ342" s="102">
        <f t="shared" si="33"/>
        <v>0</v>
      </c>
      <c r="BA342" s="101">
        <f t="shared" si="34"/>
        <v>0</v>
      </c>
      <c r="BB342" s="103">
        <f t="shared" si="35"/>
        <v>0</v>
      </c>
      <c r="BC342" s="1">
        <f t="shared" si="36"/>
        <v>0</v>
      </c>
      <c r="BD342" s="1">
        <f t="shared" si="37"/>
        <v>0</v>
      </c>
      <c r="BE342" s="1">
        <f t="shared" si="38"/>
        <v>0</v>
      </c>
    </row>
    <row r="343" spans="2:57" ht="14.4" thickBot="1" x14ac:dyDescent="0.3">
      <c r="B343" s="4"/>
      <c r="C343" s="131"/>
      <c r="D343" s="132"/>
      <c r="E343" s="235"/>
      <c r="F343" s="250"/>
      <c r="G343" s="250"/>
      <c r="H343" s="236"/>
      <c r="I343" s="130"/>
      <c r="J343" s="235"/>
      <c r="K343" s="236"/>
      <c r="L343" s="130"/>
      <c r="M343" s="235"/>
      <c r="N343" s="236"/>
      <c r="O343" s="129"/>
      <c r="P343" s="246">
        <v>0</v>
      </c>
      <c r="Q343" s="247"/>
      <c r="R343" s="129"/>
      <c r="S343" s="243"/>
      <c r="T343" s="244"/>
      <c r="U343" s="244"/>
      <c r="V343" s="244"/>
      <c r="W343" s="245"/>
      <c r="X343" s="7"/>
      <c r="AX343" s="101"/>
      <c r="AY343" s="101"/>
      <c r="AZ343" s="102">
        <f t="shared" si="33"/>
        <v>0</v>
      </c>
      <c r="BA343" s="101">
        <f t="shared" si="34"/>
        <v>0</v>
      </c>
      <c r="BB343" s="103">
        <f t="shared" si="35"/>
        <v>0</v>
      </c>
      <c r="BC343" s="1">
        <f t="shared" si="36"/>
        <v>0</v>
      </c>
      <c r="BD343" s="1">
        <f t="shared" si="37"/>
        <v>0</v>
      </c>
      <c r="BE343" s="1">
        <f t="shared" si="38"/>
        <v>0</v>
      </c>
    </row>
    <row r="344" spans="2:57" ht="14.4" thickBot="1" x14ac:dyDescent="0.3">
      <c r="B344" s="4"/>
      <c r="C344" s="131"/>
      <c r="D344" s="132"/>
      <c r="E344" s="235"/>
      <c r="F344" s="250"/>
      <c r="G344" s="250"/>
      <c r="H344" s="236"/>
      <c r="I344" s="130"/>
      <c r="J344" s="235"/>
      <c r="K344" s="236"/>
      <c r="L344" s="130"/>
      <c r="M344" s="235"/>
      <c r="N344" s="236"/>
      <c r="O344" s="129"/>
      <c r="P344" s="246">
        <v>0</v>
      </c>
      <c r="Q344" s="247"/>
      <c r="R344" s="129"/>
      <c r="S344" s="243"/>
      <c r="T344" s="244"/>
      <c r="U344" s="244"/>
      <c r="V344" s="244"/>
      <c r="W344" s="245"/>
      <c r="X344" s="7"/>
      <c r="AX344" s="101"/>
      <c r="AY344" s="101"/>
      <c r="AZ344" s="102">
        <f t="shared" si="33"/>
        <v>0</v>
      </c>
      <c r="BA344" s="101">
        <f t="shared" si="34"/>
        <v>0</v>
      </c>
      <c r="BB344" s="103">
        <f t="shared" si="35"/>
        <v>0</v>
      </c>
      <c r="BC344" s="1">
        <f t="shared" si="36"/>
        <v>0</v>
      </c>
      <c r="BD344" s="1">
        <f t="shared" si="37"/>
        <v>0</v>
      </c>
      <c r="BE344" s="1">
        <f t="shared" si="38"/>
        <v>0</v>
      </c>
    </row>
    <row r="345" spans="2:57" ht="14.4" thickBot="1" x14ac:dyDescent="0.3">
      <c r="B345" s="4"/>
      <c r="C345" s="131"/>
      <c r="D345" s="132"/>
      <c r="E345" s="235"/>
      <c r="F345" s="250"/>
      <c r="G345" s="250"/>
      <c r="H345" s="236"/>
      <c r="I345" s="130"/>
      <c r="J345" s="235"/>
      <c r="K345" s="236"/>
      <c r="L345" s="130"/>
      <c r="M345" s="235"/>
      <c r="N345" s="236"/>
      <c r="O345" s="129"/>
      <c r="P345" s="246">
        <v>0</v>
      </c>
      <c r="Q345" s="247"/>
      <c r="R345" s="129"/>
      <c r="S345" s="243"/>
      <c r="T345" s="244"/>
      <c r="U345" s="244"/>
      <c r="V345" s="244"/>
      <c r="W345" s="245"/>
      <c r="X345" s="7"/>
      <c r="AX345" s="101"/>
      <c r="AY345" s="101"/>
      <c r="AZ345" s="102">
        <f t="shared" si="33"/>
        <v>0</v>
      </c>
      <c r="BA345" s="101">
        <f t="shared" si="34"/>
        <v>0</v>
      </c>
      <c r="BB345" s="103">
        <f t="shared" si="35"/>
        <v>0</v>
      </c>
      <c r="BC345" s="1">
        <f t="shared" si="36"/>
        <v>0</v>
      </c>
      <c r="BD345" s="1">
        <f t="shared" si="37"/>
        <v>0</v>
      </c>
      <c r="BE345" s="1">
        <f t="shared" si="38"/>
        <v>0</v>
      </c>
    </row>
    <row r="346" spans="2:57" ht="14.4" thickBot="1" x14ac:dyDescent="0.3">
      <c r="B346" s="4"/>
      <c r="C346" s="131"/>
      <c r="D346" s="132"/>
      <c r="E346" s="235"/>
      <c r="F346" s="250"/>
      <c r="G346" s="250"/>
      <c r="H346" s="236"/>
      <c r="I346" s="130"/>
      <c r="J346" s="235"/>
      <c r="K346" s="236"/>
      <c r="L346" s="130"/>
      <c r="M346" s="235"/>
      <c r="N346" s="236"/>
      <c r="O346" s="129"/>
      <c r="P346" s="246">
        <v>0</v>
      </c>
      <c r="Q346" s="247"/>
      <c r="R346" s="129"/>
      <c r="S346" s="243"/>
      <c r="T346" s="244"/>
      <c r="U346" s="244"/>
      <c r="V346" s="244"/>
      <c r="W346" s="245"/>
      <c r="X346" s="7"/>
      <c r="AX346" s="101"/>
      <c r="AY346" s="101"/>
      <c r="AZ346" s="102">
        <f t="shared" si="33"/>
        <v>0</v>
      </c>
      <c r="BA346" s="101">
        <f t="shared" si="34"/>
        <v>0</v>
      </c>
      <c r="BB346" s="103">
        <f t="shared" si="35"/>
        <v>0</v>
      </c>
      <c r="BC346" s="1">
        <f t="shared" si="36"/>
        <v>0</v>
      </c>
      <c r="BD346" s="1">
        <f t="shared" si="37"/>
        <v>0</v>
      </c>
      <c r="BE346" s="1">
        <f t="shared" si="38"/>
        <v>0</v>
      </c>
    </row>
    <row r="347" spans="2:57" ht="14.4" thickBot="1" x14ac:dyDescent="0.3">
      <c r="B347" s="4"/>
      <c r="C347" s="131"/>
      <c r="D347" s="132"/>
      <c r="E347" s="235"/>
      <c r="F347" s="250"/>
      <c r="G347" s="250"/>
      <c r="H347" s="236"/>
      <c r="I347" s="130"/>
      <c r="J347" s="235"/>
      <c r="K347" s="236"/>
      <c r="L347" s="130"/>
      <c r="M347" s="235"/>
      <c r="N347" s="236"/>
      <c r="O347" s="129"/>
      <c r="P347" s="246">
        <v>0</v>
      </c>
      <c r="Q347" s="247"/>
      <c r="R347" s="129"/>
      <c r="S347" s="243"/>
      <c r="T347" s="244"/>
      <c r="U347" s="244"/>
      <c r="V347" s="244"/>
      <c r="W347" s="245"/>
      <c r="X347" s="7"/>
      <c r="AX347" s="101"/>
      <c r="AY347" s="101"/>
      <c r="AZ347" s="102">
        <f t="shared" si="33"/>
        <v>0</v>
      </c>
      <c r="BA347" s="101">
        <f t="shared" si="34"/>
        <v>0</v>
      </c>
      <c r="BB347" s="103">
        <f t="shared" si="35"/>
        <v>0</v>
      </c>
      <c r="BC347" s="1">
        <f t="shared" si="36"/>
        <v>0</v>
      </c>
      <c r="BD347" s="1">
        <f t="shared" si="37"/>
        <v>0</v>
      </c>
      <c r="BE347" s="1">
        <f t="shared" si="38"/>
        <v>0</v>
      </c>
    </row>
    <row r="348" spans="2:57" ht="14.4" thickBot="1" x14ac:dyDescent="0.3">
      <c r="B348" s="4"/>
      <c r="C348" s="131"/>
      <c r="D348" s="132"/>
      <c r="E348" s="235"/>
      <c r="F348" s="250"/>
      <c r="G348" s="250"/>
      <c r="H348" s="236"/>
      <c r="I348" s="130"/>
      <c r="J348" s="235"/>
      <c r="K348" s="236"/>
      <c r="L348" s="130"/>
      <c r="M348" s="235"/>
      <c r="N348" s="236"/>
      <c r="O348" s="129"/>
      <c r="P348" s="246">
        <v>0</v>
      </c>
      <c r="Q348" s="247"/>
      <c r="R348" s="129"/>
      <c r="S348" s="243"/>
      <c r="T348" s="244"/>
      <c r="U348" s="244"/>
      <c r="V348" s="244"/>
      <c r="W348" s="245"/>
      <c r="X348" s="7"/>
      <c r="AX348" s="101"/>
      <c r="AY348" s="101"/>
      <c r="AZ348" s="102">
        <f t="shared" si="33"/>
        <v>0</v>
      </c>
      <c r="BA348" s="101">
        <f t="shared" si="34"/>
        <v>0</v>
      </c>
      <c r="BB348" s="103">
        <f t="shared" si="35"/>
        <v>0</v>
      </c>
      <c r="BC348" s="1">
        <f t="shared" si="36"/>
        <v>0</v>
      </c>
      <c r="BD348" s="1">
        <f t="shared" si="37"/>
        <v>0</v>
      </c>
      <c r="BE348" s="1">
        <f t="shared" si="38"/>
        <v>0</v>
      </c>
    </row>
    <row r="349" spans="2:57" ht="14.4" thickBot="1" x14ac:dyDescent="0.3">
      <c r="B349" s="4"/>
      <c r="C349" s="131"/>
      <c r="D349" s="132"/>
      <c r="E349" s="235"/>
      <c r="F349" s="250"/>
      <c r="G349" s="250"/>
      <c r="H349" s="236"/>
      <c r="I349" s="130"/>
      <c r="J349" s="235"/>
      <c r="K349" s="236"/>
      <c r="L349" s="130"/>
      <c r="M349" s="235"/>
      <c r="N349" s="236"/>
      <c r="O349" s="129"/>
      <c r="P349" s="246">
        <v>0</v>
      </c>
      <c r="Q349" s="247"/>
      <c r="R349" s="129"/>
      <c r="S349" s="243"/>
      <c r="T349" s="244"/>
      <c r="U349" s="244"/>
      <c r="V349" s="244"/>
      <c r="W349" s="245"/>
      <c r="X349" s="7"/>
      <c r="AX349" s="101"/>
      <c r="AY349" s="101"/>
      <c r="AZ349" s="102">
        <f t="shared" si="33"/>
        <v>0</v>
      </c>
      <c r="BA349" s="101">
        <f t="shared" si="34"/>
        <v>0</v>
      </c>
      <c r="BB349" s="103">
        <f t="shared" si="35"/>
        <v>0</v>
      </c>
      <c r="BC349" s="1">
        <f t="shared" si="36"/>
        <v>0</v>
      </c>
      <c r="BD349" s="1">
        <f t="shared" si="37"/>
        <v>0</v>
      </c>
      <c r="BE349" s="1">
        <f t="shared" si="38"/>
        <v>0</v>
      </c>
    </row>
    <row r="350" spans="2:57" ht="14.4" thickBot="1" x14ac:dyDescent="0.3">
      <c r="B350" s="4"/>
      <c r="C350" s="131"/>
      <c r="D350" s="132"/>
      <c r="E350" s="235"/>
      <c r="F350" s="250"/>
      <c r="G350" s="250"/>
      <c r="H350" s="236"/>
      <c r="I350" s="130"/>
      <c r="J350" s="235"/>
      <c r="K350" s="236"/>
      <c r="L350" s="130"/>
      <c r="M350" s="235"/>
      <c r="N350" s="236"/>
      <c r="O350" s="129"/>
      <c r="P350" s="246">
        <v>0</v>
      </c>
      <c r="Q350" s="247"/>
      <c r="R350" s="129"/>
      <c r="S350" s="243"/>
      <c r="T350" s="244"/>
      <c r="U350" s="244"/>
      <c r="V350" s="244"/>
      <c r="W350" s="245"/>
      <c r="X350" s="7"/>
      <c r="AX350" s="101"/>
      <c r="AY350" s="101"/>
      <c r="AZ350" s="102">
        <f t="shared" si="33"/>
        <v>0</v>
      </c>
      <c r="BA350" s="101">
        <f t="shared" si="34"/>
        <v>0</v>
      </c>
      <c r="BB350" s="103">
        <f t="shared" si="35"/>
        <v>0</v>
      </c>
      <c r="BC350" s="1">
        <f t="shared" si="36"/>
        <v>0</v>
      </c>
      <c r="BD350" s="1">
        <f t="shared" si="37"/>
        <v>0</v>
      </c>
      <c r="BE350" s="1">
        <f t="shared" si="38"/>
        <v>0</v>
      </c>
    </row>
    <row r="351" spans="2:57" ht="14.4" thickBot="1" x14ac:dyDescent="0.3">
      <c r="B351" s="4"/>
      <c r="C351" s="131"/>
      <c r="D351" s="132"/>
      <c r="E351" s="235"/>
      <c r="F351" s="250"/>
      <c r="G351" s="250"/>
      <c r="H351" s="236"/>
      <c r="I351" s="130"/>
      <c r="J351" s="235"/>
      <c r="K351" s="236"/>
      <c r="L351" s="130"/>
      <c r="M351" s="235"/>
      <c r="N351" s="236"/>
      <c r="O351" s="129"/>
      <c r="P351" s="246">
        <v>0</v>
      </c>
      <c r="Q351" s="247"/>
      <c r="R351" s="129"/>
      <c r="S351" s="243"/>
      <c r="T351" s="244"/>
      <c r="U351" s="244"/>
      <c r="V351" s="244"/>
      <c r="W351" s="245"/>
      <c r="X351" s="7"/>
      <c r="AX351" s="101"/>
      <c r="AY351" s="101"/>
      <c r="AZ351" s="102">
        <f t="shared" si="33"/>
        <v>0</v>
      </c>
      <c r="BA351" s="101">
        <f t="shared" si="34"/>
        <v>0</v>
      </c>
      <c r="BB351" s="103">
        <f t="shared" si="35"/>
        <v>0</v>
      </c>
      <c r="BC351" s="1">
        <f t="shared" si="36"/>
        <v>0</v>
      </c>
      <c r="BD351" s="1">
        <f t="shared" si="37"/>
        <v>0</v>
      </c>
      <c r="BE351" s="1">
        <f t="shared" si="38"/>
        <v>0</v>
      </c>
    </row>
    <row r="352" spans="2:57" ht="14.4" thickBot="1" x14ac:dyDescent="0.3">
      <c r="B352" s="4"/>
      <c r="C352" s="131"/>
      <c r="D352" s="132"/>
      <c r="E352" s="235"/>
      <c r="F352" s="250"/>
      <c r="G352" s="250"/>
      <c r="H352" s="236"/>
      <c r="I352" s="130"/>
      <c r="J352" s="235"/>
      <c r="K352" s="236"/>
      <c r="L352" s="130"/>
      <c r="M352" s="235"/>
      <c r="N352" s="236"/>
      <c r="O352" s="129"/>
      <c r="P352" s="246">
        <v>0</v>
      </c>
      <c r="Q352" s="247"/>
      <c r="R352" s="129"/>
      <c r="S352" s="243"/>
      <c r="T352" s="244"/>
      <c r="U352" s="244"/>
      <c r="V352" s="244"/>
      <c r="W352" s="245"/>
      <c r="X352" s="7"/>
      <c r="AX352" s="101"/>
      <c r="AY352" s="101"/>
      <c r="AZ352" s="102">
        <f t="shared" si="33"/>
        <v>0</v>
      </c>
      <c r="BA352" s="101">
        <f t="shared" si="34"/>
        <v>0</v>
      </c>
      <c r="BB352" s="103">
        <f t="shared" si="35"/>
        <v>0</v>
      </c>
      <c r="BC352" s="1">
        <f t="shared" si="36"/>
        <v>0</v>
      </c>
      <c r="BD352" s="1">
        <f t="shared" si="37"/>
        <v>0</v>
      </c>
      <c r="BE352" s="1">
        <f t="shared" si="38"/>
        <v>0</v>
      </c>
    </row>
    <row r="353" spans="2:57" ht="14.4" thickBot="1" x14ac:dyDescent="0.3">
      <c r="B353" s="4"/>
      <c r="C353" s="131"/>
      <c r="D353" s="132"/>
      <c r="E353" s="235"/>
      <c r="F353" s="250"/>
      <c r="G353" s="250"/>
      <c r="H353" s="236"/>
      <c r="I353" s="130"/>
      <c r="J353" s="235"/>
      <c r="K353" s="236"/>
      <c r="L353" s="130"/>
      <c r="M353" s="235"/>
      <c r="N353" s="236"/>
      <c r="O353" s="129"/>
      <c r="P353" s="246">
        <v>0</v>
      </c>
      <c r="Q353" s="247"/>
      <c r="R353" s="129"/>
      <c r="S353" s="243"/>
      <c r="T353" s="244"/>
      <c r="U353" s="244"/>
      <c r="V353" s="244"/>
      <c r="W353" s="245"/>
      <c r="X353" s="7"/>
      <c r="AX353" s="101"/>
      <c r="AY353" s="101"/>
      <c r="AZ353" s="102">
        <f t="shared" si="33"/>
        <v>0</v>
      </c>
      <c r="BA353" s="101">
        <f t="shared" si="34"/>
        <v>0</v>
      </c>
      <c r="BB353" s="103">
        <f t="shared" si="35"/>
        <v>0</v>
      </c>
      <c r="BC353" s="1">
        <f t="shared" si="36"/>
        <v>0</v>
      </c>
      <c r="BD353" s="1">
        <f t="shared" si="37"/>
        <v>0</v>
      </c>
      <c r="BE353" s="1">
        <f t="shared" si="38"/>
        <v>0</v>
      </c>
    </row>
    <row r="354" spans="2:57" ht="14.4" thickBot="1" x14ac:dyDescent="0.3">
      <c r="B354" s="4"/>
      <c r="C354" s="131"/>
      <c r="D354" s="132"/>
      <c r="E354" s="235"/>
      <c r="F354" s="250"/>
      <c r="G354" s="250"/>
      <c r="H354" s="236"/>
      <c r="I354" s="130"/>
      <c r="J354" s="235"/>
      <c r="K354" s="236"/>
      <c r="L354" s="130"/>
      <c r="M354" s="235"/>
      <c r="N354" s="236"/>
      <c r="O354" s="129"/>
      <c r="P354" s="246">
        <v>0</v>
      </c>
      <c r="Q354" s="247"/>
      <c r="R354" s="129"/>
      <c r="S354" s="243"/>
      <c r="T354" s="244"/>
      <c r="U354" s="244"/>
      <c r="V354" s="244"/>
      <c r="W354" s="245"/>
      <c r="X354" s="7"/>
      <c r="AX354" s="101"/>
      <c r="AY354" s="101"/>
      <c r="AZ354" s="102">
        <f t="shared" si="33"/>
        <v>0</v>
      </c>
      <c r="BA354" s="101">
        <f t="shared" si="34"/>
        <v>0</v>
      </c>
      <c r="BB354" s="103">
        <f t="shared" si="35"/>
        <v>0</v>
      </c>
      <c r="BC354" s="1">
        <f t="shared" si="36"/>
        <v>0</v>
      </c>
      <c r="BD354" s="1">
        <f t="shared" si="37"/>
        <v>0</v>
      </c>
      <c r="BE354" s="1">
        <f t="shared" si="38"/>
        <v>0</v>
      </c>
    </row>
    <row r="355" spans="2:57" ht="14.4" thickBot="1" x14ac:dyDescent="0.3">
      <c r="B355" s="4"/>
      <c r="C355" s="131"/>
      <c r="D355" s="132"/>
      <c r="E355" s="235"/>
      <c r="F355" s="250"/>
      <c r="G355" s="250"/>
      <c r="H355" s="236"/>
      <c r="I355" s="130"/>
      <c r="J355" s="235"/>
      <c r="K355" s="236"/>
      <c r="L355" s="130"/>
      <c r="M355" s="235"/>
      <c r="N355" s="236"/>
      <c r="O355" s="129"/>
      <c r="P355" s="246">
        <v>0</v>
      </c>
      <c r="Q355" s="247"/>
      <c r="R355" s="129"/>
      <c r="S355" s="243"/>
      <c r="T355" s="244"/>
      <c r="U355" s="244"/>
      <c r="V355" s="244"/>
      <c r="W355" s="245"/>
      <c r="X355" s="7"/>
      <c r="AX355" s="101"/>
      <c r="AY355" s="101"/>
      <c r="AZ355" s="102">
        <f t="shared" si="33"/>
        <v>0</v>
      </c>
      <c r="BA355" s="101">
        <f t="shared" si="34"/>
        <v>0</v>
      </c>
      <c r="BB355" s="103">
        <f t="shared" si="35"/>
        <v>0</v>
      </c>
      <c r="BC355" s="1">
        <f t="shared" si="36"/>
        <v>0</v>
      </c>
      <c r="BD355" s="1">
        <f t="shared" si="37"/>
        <v>0</v>
      </c>
      <c r="BE355" s="1">
        <f t="shared" si="38"/>
        <v>0</v>
      </c>
    </row>
    <row r="356" spans="2:57" ht="14.4" thickBot="1" x14ac:dyDescent="0.3">
      <c r="B356" s="4"/>
      <c r="C356" s="131"/>
      <c r="D356" s="132"/>
      <c r="E356" s="235"/>
      <c r="F356" s="250"/>
      <c r="G356" s="250"/>
      <c r="H356" s="236"/>
      <c r="I356" s="130"/>
      <c r="J356" s="235"/>
      <c r="K356" s="236"/>
      <c r="L356" s="130"/>
      <c r="M356" s="235"/>
      <c r="N356" s="236"/>
      <c r="O356" s="129"/>
      <c r="P356" s="246">
        <v>0</v>
      </c>
      <c r="Q356" s="247"/>
      <c r="R356" s="129"/>
      <c r="S356" s="243"/>
      <c r="T356" s="244"/>
      <c r="U356" s="244"/>
      <c r="V356" s="244"/>
      <c r="W356" s="245"/>
      <c r="X356" s="7"/>
      <c r="AX356" s="101"/>
      <c r="AY356" s="101"/>
      <c r="AZ356" s="102">
        <f t="shared" si="33"/>
        <v>0</v>
      </c>
      <c r="BA356" s="101">
        <f t="shared" si="34"/>
        <v>0</v>
      </c>
      <c r="BB356" s="103">
        <f t="shared" si="35"/>
        <v>0</v>
      </c>
      <c r="BC356" s="1">
        <f t="shared" si="36"/>
        <v>0</v>
      </c>
      <c r="BD356" s="1">
        <f t="shared" si="37"/>
        <v>0</v>
      </c>
      <c r="BE356" s="1">
        <f t="shared" si="38"/>
        <v>0</v>
      </c>
    </row>
    <row r="357" spans="2:57" ht="14.4" thickBot="1" x14ac:dyDescent="0.3">
      <c r="B357" s="4"/>
      <c r="C357" s="131"/>
      <c r="D357" s="132"/>
      <c r="E357" s="235"/>
      <c r="F357" s="250"/>
      <c r="G357" s="250"/>
      <c r="H357" s="236"/>
      <c r="I357" s="130"/>
      <c r="J357" s="235"/>
      <c r="K357" s="236"/>
      <c r="L357" s="130"/>
      <c r="M357" s="235"/>
      <c r="N357" s="236"/>
      <c r="O357" s="129"/>
      <c r="P357" s="246">
        <v>0</v>
      </c>
      <c r="Q357" s="247"/>
      <c r="R357" s="129"/>
      <c r="S357" s="243"/>
      <c r="T357" s="244"/>
      <c r="U357" s="244"/>
      <c r="V357" s="244"/>
      <c r="W357" s="245"/>
      <c r="X357" s="7"/>
      <c r="AX357" s="101"/>
      <c r="AY357" s="101"/>
      <c r="AZ357" s="102">
        <f t="shared" si="33"/>
        <v>0</v>
      </c>
      <c r="BA357" s="101">
        <f t="shared" si="34"/>
        <v>0</v>
      </c>
      <c r="BB357" s="103">
        <f t="shared" si="35"/>
        <v>0</v>
      </c>
      <c r="BC357" s="1">
        <f t="shared" si="36"/>
        <v>0</v>
      </c>
      <c r="BD357" s="1">
        <f t="shared" si="37"/>
        <v>0</v>
      </c>
      <c r="BE357" s="1">
        <f t="shared" si="38"/>
        <v>0</v>
      </c>
    </row>
    <row r="358" spans="2:57" ht="14.4" thickBot="1" x14ac:dyDescent="0.3">
      <c r="B358" s="4"/>
      <c r="C358" s="131"/>
      <c r="D358" s="132"/>
      <c r="E358" s="235"/>
      <c r="F358" s="250"/>
      <c r="G358" s="250"/>
      <c r="H358" s="236"/>
      <c r="I358" s="130"/>
      <c r="J358" s="235"/>
      <c r="K358" s="236"/>
      <c r="L358" s="130"/>
      <c r="M358" s="235"/>
      <c r="N358" s="236"/>
      <c r="O358" s="129"/>
      <c r="P358" s="246">
        <v>0</v>
      </c>
      <c r="Q358" s="247"/>
      <c r="R358" s="129"/>
      <c r="S358" s="243"/>
      <c r="T358" s="244"/>
      <c r="U358" s="244"/>
      <c r="V358" s="244"/>
      <c r="W358" s="245"/>
      <c r="X358" s="7"/>
      <c r="AX358" s="101"/>
      <c r="AY358" s="101"/>
      <c r="AZ358" s="102">
        <f t="shared" si="33"/>
        <v>0</v>
      </c>
      <c r="BA358" s="101">
        <f t="shared" si="34"/>
        <v>0</v>
      </c>
      <c r="BB358" s="103">
        <f t="shared" si="35"/>
        <v>0</v>
      </c>
      <c r="BC358" s="1">
        <f t="shared" si="36"/>
        <v>0</v>
      </c>
      <c r="BD358" s="1">
        <f t="shared" si="37"/>
        <v>0</v>
      </c>
      <c r="BE358" s="1">
        <f t="shared" si="38"/>
        <v>0</v>
      </c>
    </row>
    <row r="359" spans="2:57" ht="14.4" thickBot="1" x14ac:dyDescent="0.3">
      <c r="B359" s="4"/>
      <c r="C359" s="131"/>
      <c r="D359" s="132"/>
      <c r="E359" s="235"/>
      <c r="F359" s="250"/>
      <c r="G359" s="250"/>
      <c r="H359" s="236"/>
      <c r="I359" s="130"/>
      <c r="J359" s="235"/>
      <c r="K359" s="236"/>
      <c r="L359" s="130"/>
      <c r="M359" s="235"/>
      <c r="N359" s="236"/>
      <c r="O359" s="129"/>
      <c r="P359" s="246">
        <v>0</v>
      </c>
      <c r="Q359" s="247"/>
      <c r="R359" s="129"/>
      <c r="S359" s="243"/>
      <c r="T359" s="244"/>
      <c r="U359" s="244"/>
      <c r="V359" s="244"/>
      <c r="W359" s="245"/>
      <c r="X359" s="7"/>
      <c r="AX359" s="101"/>
      <c r="AY359" s="101"/>
      <c r="AZ359" s="102">
        <f t="shared" si="33"/>
        <v>0</v>
      </c>
      <c r="BA359" s="101">
        <f t="shared" si="34"/>
        <v>0</v>
      </c>
      <c r="BB359" s="103">
        <f t="shared" si="35"/>
        <v>0</v>
      </c>
      <c r="BC359" s="1">
        <f t="shared" si="36"/>
        <v>0</v>
      </c>
      <c r="BD359" s="1">
        <f t="shared" si="37"/>
        <v>0</v>
      </c>
      <c r="BE359" s="1">
        <f t="shared" si="38"/>
        <v>0</v>
      </c>
    </row>
    <row r="360" spans="2:57" ht="14.4" thickBot="1" x14ac:dyDescent="0.3">
      <c r="B360" s="4"/>
      <c r="C360" s="131"/>
      <c r="D360" s="132"/>
      <c r="E360" s="235"/>
      <c r="F360" s="250"/>
      <c r="G360" s="250"/>
      <c r="H360" s="236"/>
      <c r="I360" s="130"/>
      <c r="J360" s="235"/>
      <c r="K360" s="236"/>
      <c r="L360" s="130"/>
      <c r="M360" s="235"/>
      <c r="N360" s="236"/>
      <c r="O360" s="129"/>
      <c r="P360" s="246">
        <v>0</v>
      </c>
      <c r="Q360" s="247"/>
      <c r="R360" s="129"/>
      <c r="S360" s="243"/>
      <c r="T360" s="244"/>
      <c r="U360" s="244"/>
      <c r="V360" s="244"/>
      <c r="W360" s="245"/>
      <c r="X360" s="7"/>
      <c r="AX360" s="101"/>
      <c r="AY360" s="101"/>
      <c r="AZ360" s="102">
        <f t="shared" si="33"/>
        <v>0</v>
      </c>
      <c r="BA360" s="101">
        <f t="shared" si="34"/>
        <v>0</v>
      </c>
      <c r="BB360" s="103">
        <f t="shared" si="35"/>
        <v>0</v>
      </c>
      <c r="BC360" s="1">
        <f t="shared" si="36"/>
        <v>0</v>
      </c>
      <c r="BD360" s="1">
        <f t="shared" si="37"/>
        <v>0</v>
      </c>
      <c r="BE360" s="1">
        <f t="shared" si="38"/>
        <v>0</v>
      </c>
    </row>
    <row r="361" spans="2:57" ht="14.4" thickBot="1" x14ac:dyDescent="0.3">
      <c r="B361" s="4"/>
      <c r="C361" s="131"/>
      <c r="D361" s="132"/>
      <c r="E361" s="235"/>
      <c r="F361" s="250"/>
      <c r="G361" s="250"/>
      <c r="H361" s="236"/>
      <c r="I361" s="130"/>
      <c r="J361" s="235"/>
      <c r="K361" s="236"/>
      <c r="L361" s="130"/>
      <c r="M361" s="235"/>
      <c r="N361" s="236"/>
      <c r="O361" s="129"/>
      <c r="P361" s="246">
        <v>0</v>
      </c>
      <c r="Q361" s="247"/>
      <c r="R361" s="129"/>
      <c r="S361" s="243"/>
      <c r="T361" s="244"/>
      <c r="U361" s="244"/>
      <c r="V361" s="244"/>
      <c r="W361" s="245"/>
      <c r="X361" s="7"/>
      <c r="AX361" s="101"/>
      <c r="AY361" s="101"/>
      <c r="AZ361" s="102">
        <f t="shared" si="33"/>
        <v>0</v>
      </c>
      <c r="BA361" s="101">
        <f t="shared" si="34"/>
        <v>0</v>
      </c>
      <c r="BB361" s="103">
        <f t="shared" si="35"/>
        <v>0</v>
      </c>
      <c r="BC361" s="1">
        <f t="shared" si="36"/>
        <v>0</v>
      </c>
      <c r="BD361" s="1">
        <f t="shared" si="37"/>
        <v>0</v>
      </c>
      <c r="BE361" s="1">
        <f t="shared" si="38"/>
        <v>0</v>
      </c>
    </row>
    <row r="362" spans="2:57" ht="14.4" thickBot="1" x14ac:dyDescent="0.3">
      <c r="B362" s="4"/>
      <c r="C362" s="131"/>
      <c r="D362" s="132"/>
      <c r="E362" s="235"/>
      <c r="F362" s="250"/>
      <c r="G362" s="250"/>
      <c r="H362" s="236"/>
      <c r="I362" s="130"/>
      <c r="J362" s="235"/>
      <c r="K362" s="236"/>
      <c r="L362" s="130"/>
      <c r="M362" s="235"/>
      <c r="N362" s="236"/>
      <c r="O362" s="129"/>
      <c r="P362" s="246">
        <v>0</v>
      </c>
      <c r="Q362" s="247"/>
      <c r="R362" s="129"/>
      <c r="S362" s="243"/>
      <c r="T362" s="244"/>
      <c r="U362" s="244"/>
      <c r="V362" s="244"/>
      <c r="W362" s="245"/>
      <c r="X362" s="7"/>
      <c r="AX362" s="101"/>
      <c r="AY362" s="101"/>
      <c r="AZ362" s="102">
        <f t="shared" si="33"/>
        <v>0</v>
      </c>
      <c r="BA362" s="101">
        <f t="shared" si="34"/>
        <v>0</v>
      </c>
      <c r="BB362" s="103">
        <f t="shared" si="35"/>
        <v>0</v>
      </c>
      <c r="BC362" s="1">
        <f t="shared" si="36"/>
        <v>0</v>
      </c>
      <c r="BD362" s="1">
        <f t="shared" si="37"/>
        <v>0</v>
      </c>
      <c r="BE362" s="1">
        <f t="shared" si="38"/>
        <v>0</v>
      </c>
    </row>
    <row r="363" spans="2:57" ht="14.4" thickBot="1" x14ac:dyDescent="0.3">
      <c r="B363" s="4"/>
      <c r="C363" s="131"/>
      <c r="D363" s="132"/>
      <c r="E363" s="235"/>
      <c r="F363" s="250"/>
      <c r="G363" s="250"/>
      <c r="H363" s="236"/>
      <c r="I363" s="130"/>
      <c r="J363" s="235"/>
      <c r="K363" s="236"/>
      <c r="L363" s="130"/>
      <c r="M363" s="235"/>
      <c r="N363" s="236"/>
      <c r="O363" s="129"/>
      <c r="P363" s="246">
        <v>0</v>
      </c>
      <c r="Q363" s="247"/>
      <c r="R363" s="129"/>
      <c r="S363" s="243"/>
      <c r="T363" s="244"/>
      <c r="U363" s="244"/>
      <c r="V363" s="244"/>
      <c r="W363" s="245"/>
      <c r="X363" s="7"/>
      <c r="AX363" s="101"/>
      <c r="AY363" s="101"/>
      <c r="AZ363" s="102">
        <f t="shared" si="33"/>
        <v>0</v>
      </c>
      <c r="BA363" s="101">
        <f t="shared" si="34"/>
        <v>0</v>
      </c>
      <c r="BB363" s="103">
        <f t="shared" si="35"/>
        <v>0</v>
      </c>
      <c r="BC363" s="1">
        <f t="shared" si="36"/>
        <v>0</v>
      </c>
      <c r="BD363" s="1">
        <f t="shared" si="37"/>
        <v>0</v>
      </c>
      <c r="BE363" s="1">
        <f t="shared" si="38"/>
        <v>0</v>
      </c>
    </row>
    <row r="364" spans="2:57" ht="14.4" thickBot="1" x14ac:dyDescent="0.3">
      <c r="B364" s="4"/>
      <c r="C364" s="131"/>
      <c r="D364" s="132"/>
      <c r="E364" s="235"/>
      <c r="F364" s="250"/>
      <c r="G364" s="250"/>
      <c r="H364" s="236"/>
      <c r="I364" s="130"/>
      <c r="J364" s="235"/>
      <c r="K364" s="236"/>
      <c r="L364" s="130"/>
      <c r="M364" s="235"/>
      <c r="N364" s="236"/>
      <c r="O364" s="129"/>
      <c r="P364" s="246">
        <v>0</v>
      </c>
      <c r="Q364" s="247"/>
      <c r="R364" s="129"/>
      <c r="S364" s="243"/>
      <c r="T364" s="244"/>
      <c r="U364" s="244"/>
      <c r="V364" s="244"/>
      <c r="W364" s="245"/>
      <c r="X364" s="7"/>
      <c r="AX364" s="101"/>
      <c r="AY364" s="101"/>
      <c r="AZ364" s="102">
        <f t="shared" si="33"/>
        <v>0</v>
      </c>
      <c r="BA364" s="101">
        <f t="shared" si="34"/>
        <v>0</v>
      </c>
      <c r="BB364" s="103">
        <f t="shared" si="35"/>
        <v>0</v>
      </c>
      <c r="BC364" s="1">
        <f t="shared" si="36"/>
        <v>0</v>
      </c>
      <c r="BD364" s="1">
        <f t="shared" si="37"/>
        <v>0</v>
      </c>
      <c r="BE364" s="1">
        <f t="shared" si="38"/>
        <v>0</v>
      </c>
    </row>
    <row r="365" spans="2:57" ht="14.4" thickBot="1" x14ac:dyDescent="0.3">
      <c r="B365" s="4"/>
      <c r="C365" s="131"/>
      <c r="D365" s="132"/>
      <c r="E365" s="235"/>
      <c r="F365" s="250"/>
      <c r="G365" s="250"/>
      <c r="H365" s="236"/>
      <c r="I365" s="130"/>
      <c r="J365" s="235"/>
      <c r="K365" s="236"/>
      <c r="L365" s="130"/>
      <c r="M365" s="235"/>
      <c r="N365" s="236"/>
      <c r="O365" s="129"/>
      <c r="P365" s="246">
        <v>0</v>
      </c>
      <c r="Q365" s="247"/>
      <c r="R365" s="129"/>
      <c r="S365" s="243"/>
      <c r="T365" s="244"/>
      <c r="U365" s="244"/>
      <c r="V365" s="244"/>
      <c r="W365" s="245"/>
      <c r="X365" s="7"/>
      <c r="AX365" s="101"/>
      <c r="AY365" s="101"/>
      <c r="AZ365" s="102">
        <f t="shared" si="33"/>
        <v>0</v>
      </c>
      <c r="BA365" s="101">
        <f t="shared" si="34"/>
        <v>0</v>
      </c>
      <c r="BB365" s="103">
        <f t="shared" si="35"/>
        <v>0</v>
      </c>
      <c r="BC365" s="1">
        <f t="shared" si="36"/>
        <v>0</v>
      </c>
      <c r="BD365" s="1">
        <f t="shared" si="37"/>
        <v>0</v>
      </c>
      <c r="BE365" s="1">
        <f t="shared" si="38"/>
        <v>0</v>
      </c>
    </row>
    <row r="366" spans="2:57" ht="14.4" thickBot="1" x14ac:dyDescent="0.3">
      <c r="B366" s="4"/>
      <c r="C366" s="131"/>
      <c r="D366" s="132"/>
      <c r="E366" s="235"/>
      <c r="F366" s="250"/>
      <c r="G366" s="250"/>
      <c r="H366" s="236"/>
      <c r="I366" s="130"/>
      <c r="J366" s="235"/>
      <c r="K366" s="236"/>
      <c r="L366" s="130"/>
      <c r="M366" s="235"/>
      <c r="N366" s="236"/>
      <c r="O366" s="129"/>
      <c r="P366" s="246">
        <v>0</v>
      </c>
      <c r="Q366" s="247"/>
      <c r="R366" s="129"/>
      <c r="S366" s="243"/>
      <c r="T366" s="244"/>
      <c r="U366" s="244"/>
      <c r="V366" s="244"/>
      <c r="W366" s="245"/>
      <c r="X366" s="7"/>
      <c r="AX366" s="101"/>
      <c r="AY366" s="101"/>
      <c r="AZ366" s="102">
        <f t="shared" si="33"/>
        <v>0</v>
      </c>
      <c r="BA366" s="101">
        <f t="shared" si="34"/>
        <v>0</v>
      </c>
      <c r="BB366" s="103">
        <f t="shared" si="35"/>
        <v>0</v>
      </c>
      <c r="BC366" s="1">
        <f t="shared" si="36"/>
        <v>0</v>
      </c>
      <c r="BD366" s="1">
        <f t="shared" si="37"/>
        <v>0</v>
      </c>
      <c r="BE366" s="1">
        <f t="shared" si="38"/>
        <v>0</v>
      </c>
    </row>
    <row r="367" spans="2:57" ht="14.4" thickBot="1" x14ac:dyDescent="0.3">
      <c r="B367" s="4"/>
      <c r="C367" s="131"/>
      <c r="D367" s="132"/>
      <c r="E367" s="235"/>
      <c r="F367" s="250"/>
      <c r="G367" s="250"/>
      <c r="H367" s="236"/>
      <c r="I367" s="130"/>
      <c r="J367" s="235"/>
      <c r="K367" s="236"/>
      <c r="L367" s="130"/>
      <c r="M367" s="235"/>
      <c r="N367" s="236"/>
      <c r="O367" s="129"/>
      <c r="P367" s="246">
        <v>0</v>
      </c>
      <c r="Q367" s="247"/>
      <c r="R367" s="129"/>
      <c r="S367" s="243"/>
      <c r="T367" s="244"/>
      <c r="U367" s="244"/>
      <c r="V367" s="244"/>
      <c r="W367" s="245"/>
      <c r="X367" s="7"/>
      <c r="AX367" s="101"/>
      <c r="AY367" s="101"/>
      <c r="AZ367" s="102">
        <f t="shared" si="33"/>
        <v>0</v>
      </c>
      <c r="BA367" s="101">
        <f t="shared" si="34"/>
        <v>0</v>
      </c>
      <c r="BB367" s="103">
        <f t="shared" si="35"/>
        <v>0</v>
      </c>
      <c r="BC367" s="1">
        <f t="shared" si="36"/>
        <v>0</v>
      </c>
      <c r="BD367" s="1">
        <f t="shared" si="37"/>
        <v>0</v>
      </c>
      <c r="BE367" s="1">
        <f t="shared" si="38"/>
        <v>0</v>
      </c>
    </row>
    <row r="368" spans="2:57" ht="14.4" thickBot="1" x14ac:dyDescent="0.3">
      <c r="B368" s="4"/>
      <c r="C368" s="131"/>
      <c r="D368" s="132"/>
      <c r="E368" s="235"/>
      <c r="F368" s="250"/>
      <c r="G368" s="250"/>
      <c r="H368" s="236"/>
      <c r="I368" s="130"/>
      <c r="J368" s="235"/>
      <c r="K368" s="236"/>
      <c r="L368" s="130"/>
      <c r="M368" s="235"/>
      <c r="N368" s="236"/>
      <c r="O368" s="129"/>
      <c r="P368" s="246">
        <v>0</v>
      </c>
      <c r="Q368" s="247"/>
      <c r="R368" s="129"/>
      <c r="S368" s="243"/>
      <c r="T368" s="244"/>
      <c r="U368" s="244"/>
      <c r="V368" s="244"/>
      <c r="W368" s="245"/>
      <c r="X368" s="7"/>
      <c r="AX368" s="101"/>
      <c r="AY368" s="101"/>
      <c r="AZ368" s="102">
        <f t="shared" si="33"/>
        <v>0</v>
      </c>
      <c r="BA368" s="101">
        <f t="shared" si="34"/>
        <v>0</v>
      </c>
      <c r="BB368" s="103">
        <f t="shared" si="35"/>
        <v>0</v>
      </c>
      <c r="BC368" s="1">
        <f t="shared" si="36"/>
        <v>0</v>
      </c>
      <c r="BD368" s="1">
        <f t="shared" si="37"/>
        <v>0</v>
      </c>
      <c r="BE368" s="1">
        <f t="shared" si="38"/>
        <v>0</v>
      </c>
    </row>
    <row r="369" spans="2:57" ht="14.4" thickBot="1" x14ac:dyDescent="0.3">
      <c r="B369" s="4"/>
      <c r="C369" s="131"/>
      <c r="D369" s="132"/>
      <c r="E369" s="235"/>
      <c r="F369" s="250"/>
      <c r="G369" s="250"/>
      <c r="H369" s="236"/>
      <c r="I369" s="130"/>
      <c r="J369" s="235"/>
      <c r="K369" s="236"/>
      <c r="L369" s="130"/>
      <c r="M369" s="235"/>
      <c r="N369" s="236"/>
      <c r="O369" s="129"/>
      <c r="P369" s="246">
        <v>0</v>
      </c>
      <c r="Q369" s="247"/>
      <c r="R369" s="129"/>
      <c r="S369" s="243"/>
      <c r="T369" s="244"/>
      <c r="U369" s="244"/>
      <c r="V369" s="244"/>
      <c r="W369" s="245"/>
      <c r="X369" s="7"/>
      <c r="AX369" s="101"/>
      <c r="AY369" s="101"/>
      <c r="AZ369" s="102">
        <f t="shared" si="33"/>
        <v>0</v>
      </c>
      <c r="BA369" s="101">
        <f t="shared" si="34"/>
        <v>0</v>
      </c>
      <c r="BB369" s="103">
        <f t="shared" si="35"/>
        <v>0</v>
      </c>
      <c r="BC369" s="1">
        <f t="shared" si="36"/>
        <v>0</v>
      </c>
      <c r="BD369" s="1">
        <f t="shared" si="37"/>
        <v>0</v>
      </c>
      <c r="BE369" s="1">
        <f t="shared" si="38"/>
        <v>0</v>
      </c>
    </row>
    <row r="370" spans="2:57" ht="14.4" thickBot="1" x14ac:dyDescent="0.3">
      <c r="B370" s="4"/>
      <c r="C370" s="131"/>
      <c r="D370" s="132"/>
      <c r="E370" s="235"/>
      <c r="F370" s="250"/>
      <c r="G370" s="250"/>
      <c r="H370" s="236"/>
      <c r="I370" s="130"/>
      <c r="J370" s="235"/>
      <c r="K370" s="236"/>
      <c r="L370" s="130"/>
      <c r="M370" s="235"/>
      <c r="N370" s="236"/>
      <c r="O370" s="129"/>
      <c r="P370" s="246">
        <v>0</v>
      </c>
      <c r="Q370" s="247"/>
      <c r="R370" s="129"/>
      <c r="S370" s="243"/>
      <c r="T370" s="244"/>
      <c r="U370" s="244"/>
      <c r="V370" s="244"/>
      <c r="W370" s="245"/>
      <c r="X370" s="7"/>
      <c r="AX370" s="101"/>
      <c r="AY370" s="101"/>
      <c r="AZ370" s="102">
        <f t="shared" si="33"/>
        <v>0</v>
      </c>
      <c r="BA370" s="101">
        <f t="shared" si="34"/>
        <v>0</v>
      </c>
      <c r="BB370" s="103">
        <f t="shared" si="35"/>
        <v>0</v>
      </c>
      <c r="BC370" s="1">
        <f t="shared" si="36"/>
        <v>0</v>
      </c>
      <c r="BD370" s="1">
        <f t="shared" si="37"/>
        <v>0</v>
      </c>
      <c r="BE370" s="1">
        <f t="shared" si="38"/>
        <v>0</v>
      </c>
    </row>
    <row r="371" spans="2:57" ht="14.4" thickBot="1" x14ac:dyDescent="0.3">
      <c r="B371" s="4"/>
      <c r="C371" s="131"/>
      <c r="D371" s="132"/>
      <c r="E371" s="235"/>
      <c r="F371" s="250"/>
      <c r="G371" s="250"/>
      <c r="H371" s="236"/>
      <c r="I371" s="130"/>
      <c r="J371" s="235"/>
      <c r="K371" s="236"/>
      <c r="L371" s="130"/>
      <c r="M371" s="235"/>
      <c r="N371" s="236"/>
      <c r="O371" s="129"/>
      <c r="P371" s="246">
        <v>0</v>
      </c>
      <c r="Q371" s="247"/>
      <c r="R371" s="129"/>
      <c r="S371" s="243"/>
      <c r="T371" s="244"/>
      <c r="U371" s="244"/>
      <c r="V371" s="244"/>
      <c r="W371" s="245"/>
      <c r="X371" s="7"/>
      <c r="AX371" s="101"/>
      <c r="AY371" s="101"/>
      <c r="AZ371" s="102">
        <f t="shared" si="33"/>
        <v>0</v>
      </c>
      <c r="BA371" s="101">
        <f t="shared" si="34"/>
        <v>0</v>
      </c>
      <c r="BB371" s="103">
        <f t="shared" si="35"/>
        <v>0</v>
      </c>
      <c r="BC371" s="1">
        <f t="shared" si="36"/>
        <v>0</v>
      </c>
      <c r="BD371" s="1">
        <f t="shared" si="37"/>
        <v>0</v>
      </c>
      <c r="BE371" s="1">
        <f t="shared" si="38"/>
        <v>0</v>
      </c>
    </row>
  </sheetData>
  <mergeCells count="1551">
    <mergeCell ref="E370:H370"/>
    <mergeCell ref="J370:K370"/>
    <mergeCell ref="M370:N370"/>
    <mergeCell ref="P370:Q370"/>
    <mergeCell ref="S370:W370"/>
    <mergeCell ref="E371:H371"/>
    <mergeCell ref="J371:K371"/>
    <mergeCell ref="M371:N371"/>
    <mergeCell ref="P371:Q371"/>
    <mergeCell ref="S371:W371"/>
    <mergeCell ref="E368:H368"/>
    <mergeCell ref="J368:K368"/>
    <mergeCell ref="M368:N368"/>
    <mergeCell ref="P368:Q368"/>
    <mergeCell ref="S368:W368"/>
    <mergeCell ref="E369:H369"/>
    <mergeCell ref="J369:K369"/>
    <mergeCell ref="M369:N369"/>
    <mergeCell ref="P369:Q369"/>
    <mergeCell ref="S369:W369"/>
    <mergeCell ref="E366:H366"/>
    <mergeCell ref="J366:K366"/>
    <mergeCell ref="M366:N366"/>
    <mergeCell ref="P366:Q366"/>
    <mergeCell ref="S366:W366"/>
    <mergeCell ref="E367:H367"/>
    <mergeCell ref="J367:K367"/>
    <mergeCell ref="M367:N367"/>
    <mergeCell ref="P367:Q367"/>
    <mergeCell ref="S367:W367"/>
    <mergeCell ref="E364:H364"/>
    <mergeCell ref="J364:K364"/>
    <mergeCell ref="M364:N364"/>
    <mergeCell ref="P364:Q364"/>
    <mergeCell ref="S364:W364"/>
    <mergeCell ref="E365:H365"/>
    <mergeCell ref="J365:K365"/>
    <mergeCell ref="M365:N365"/>
    <mergeCell ref="P365:Q365"/>
    <mergeCell ref="S365:W365"/>
    <mergeCell ref="E362:H362"/>
    <mergeCell ref="J362:K362"/>
    <mergeCell ref="M362:N362"/>
    <mergeCell ref="P362:Q362"/>
    <mergeCell ref="S362:W362"/>
    <mergeCell ref="E363:H363"/>
    <mergeCell ref="J363:K363"/>
    <mergeCell ref="M363:N363"/>
    <mergeCell ref="P363:Q363"/>
    <mergeCell ref="S363:W363"/>
    <mergeCell ref="E360:H360"/>
    <mergeCell ref="J360:K360"/>
    <mergeCell ref="M360:N360"/>
    <mergeCell ref="P360:Q360"/>
    <mergeCell ref="S360:W360"/>
    <mergeCell ref="E361:H361"/>
    <mergeCell ref="J361:K361"/>
    <mergeCell ref="M361:N361"/>
    <mergeCell ref="P361:Q361"/>
    <mergeCell ref="S361:W361"/>
    <mergeCell ref="E358:H358"/>
    <mergeCell ref="J358:K358"/>
    <mergeCell ref="M358:N358"/>
    <mergeCell ref="P358:Q358"/>
    <mergeCell ref="S358:W358"/>
    <mergeCell ref="E359:H359"/>
    <mergeCell ref="J359:K359"/>
    <mergeCell ref="M359:N359"/>
    <mergeCell ref="P359:Q359"/>
    <mergeCell ref="S359:W359"/>
    <mergeCell ref="E356:H356"/>
    <mergeCell ref="J356:K356"/>
    <mergeCell ref="M356:N356"/>
    <mergeCell ref="P356:Q356"/>
    <mergeCell ref="S356:W356"/>
    <mergeCell ref="E357:H357"/>
    <mergeCell ref="J357:K357"/>
    <mergeCell ref="M357:N357"/>
    <mergeCell ref="P357:Q357"/>
    <mergeCell ref="S357:W357"/>
    <mergeCell ref="E354:H354"/>
    <mergeCell ref="J354:K354"/>
    <mergeCell ref="M354:N354"/>
    <mergeCell ref="P354:Q354"/>
    <mergeCell ref="S354:W354"/>
    <mergeCell ref="E355:H355"/>
    <mergeCell ref="J355:K355"/>
    <mergeCell ref="M355:N355"/>
    <mergeCell ref="P355:Q355"/>
    <mergeCell ref="S355:W355"/>
    <mergeCell ref="E352:H352"/>
    <mergeCell ref="J352:K352"/>
    <mergeCell ref="M352:N352"/>
    <mergeCell ref="P352:Q352"/>
    <mergeCell ref="S352:W352"/>
    <mergeCell ref="E353:H353"/>
    <mergeCell ref="J353:K353"/>
    <mergeCell ref="M353:N353"/>
    <mergeCell ref="P353:Q353"/>
    <mergeCell ref="S353:W353"/>
    <mergeCell ref="E350:H350"/>
    <mergeCell ref="J350:K350"/>
    <mergeCell ref="M350:N350"/>
    <mergeCell ref="P350:Q350"/>
    <mergeCell ref="S350:W350"/>
    <mergeCell ref="E351:H351"/>
    <mergeCell ref="J351:K351"/>
    <mergeCell ref="M351:N351"/>
    <mergeCell ref="P351:Q351"/>
    <mergeCell ref="S351:W351"/>
    <mergeCell ref="E348:H348"/>
    <mergeCell ref="J348:K348"/>
    <mergeCell ref="M348:N348"/>
    <mergeCell ref="P348:Q348"/>
    <mergeCell ref="S348:W348"/>
    <mergeCell ref="E349:H349"/>
    <mergeCell ref="J349:K349"/>
    <mergeCell ref="M349:N349"/>
    <mergeCell ref="P349:Q349"/>
    <mergeCell ref="S349:W349"/>
    <mergeCell ref="E346:H346"/>
    <mergeCell ref="J346:K346"/>
    <mergeCell ref="M346:N346"/>
    <mergeCell ref="P346:Q346"/>
    <mergeCell ref="S346:W346"/>
    <mergeCell ref="E347:H347"/>
    <mergeCell ref="J347:K347"/>
    <mergeCell ref="M347:N347"/>
    <mergeCell ref="P347:Q347"/>
    <mergeCell ref="S347:W347"/>
    <mergeCell ref="E344:H344"/>
    <mergeCell ref="J344:K344"/>
    <mergeCell ref="M344:N344"/>
    <mergeCell ref="P344:Q344"/>
    <mergeCell ref="S344:W344"/>
    <mergeCell ref="E345:H345"/>
    <mergeCell ref="J345:K345"/>
    <mergeCell ref="M345:N345"/>
    <mergeCell ref="P345:Q345"/>
    <mergeCell ref="S345:W345"/>
    <mergeCell ref="E342:H342"/>
    <mergeCell ref="J342:K342"/>
    <mergeCell ref="M342:N342"/>
    <mergeCell ref="P342:Q342"/>
    <mergeCell ref="S342:W342"/>
    <mergeCell ref="E343:H343"/>
    <mergeCell ref="J343:K343"/>
    <mergeCell ref="M343:N343"/>
    <mergeCell ref="P343:Q343"/>
    <mergeCell ref="S343:W343"/>
    <mergeCell ref="E340:H340"/>
    <mergeCell ref="J340:K340"/>
    <mergeCell ref="M340:N340"/>
    <mergeCell ref="P340:Q340"/>
    <mergeCell ref="S340:W340"/>
    <mergeCell ref="E341:H341"/>
    <mergeCell ref="J341:K341"/>
    <mergeCell ref="M341:N341"/>
    <mergeCell ref="P341:Q341"/>
    <mergeCell ref="S341:W341"/>
    <mergeCell ref="E338:H338"/>
    <mergeCell ref="J338:K338"/>
    <mergeCell ref="M338:N338"/>
    <mergeCell ref="P338:Q338"/>
    <mergeCell ref="S338:W338"/>
    <mergeCell ref="E339:H339"/>
    <mergeCell ref="J339:K339"/>
    <mergeCell ref="M339:N339"/>
    <mergeCell ref="P339:Q339"/>
    <mergeCell ref="S339:W339"/>
    <mergeCell ref="E336:H336"/>
    <mergeCell ref="J336:K336"/>
    <mergeCell ref="M336:N336"/>
    <mergeCell ref="P336:Q336"/>
    <mergeCell ref="S336:W336"/>
    <mergeCell ref="E337:H337"/>
    <mergeCell ref="J337:K337"/>
    <mergeCell ref="M337:N337"/>
    <mergeCell ref="P337:Q337"/>
    <mergeCell ref="S337:W337"/>
    <mergeCell ref="E334:H334"/>
    <mergeCell ref="J334:K334"/>
    <mergeCell ref="M334:N334"/>
    <mergeCell ref="P334:Q334"/>
    <mergeCell ref="S334:W334"/>
    <mergeCell ref="E335:H335"/>
    <mergeCell ref="J335:K335"/>
    <mergeCell ref="M335:N335"/>
    <mergeCell ref="P335:Q335"/>
    <mergeCell ref="S335:W335"/>
    <mergeCell ref="E332:H332"/>
    <mergeCell ref="J332:K332"/>
    <mergeCell ref="M332:N332"/>
    <mergeCell ref="P332:Q332"/>
    <mergeCell ref="S332:W332"/>
    <mergeCell ref="E333:H333"/>
    <mergeCell ref="J333:K333"/>
    <mergeCell ref="M333:N333"/>
    <mergeCell ref="P333:Q333"/>
    <mergeCell ref="S333:W333"/>
    <mergeCell ref="E330:H330"/>
    <mergeCell ref="J330:K330"/>
    <mergeCell ref="M330:N330"/>
    <mergeCell ref="P330:Q330"/>
    <mergeCell ref="S330:W330"/>
    <mergeCell ref="E331:H331"/>
    <mergeCell ref="J331:K331"/>
    <mergeCell ref="M331:N331"/>
    <mergeCell ref="P331:Q331"/>
    <mergeCell ref="S331:W331"/>
    <mergeCell ref="E328:H328"/>
    <mergeCell ref="J328:K328"/>
    <mergeCell ref="M328:N328"/>
    <mergeCell ref="P328:Q328"/>
    <mergeCell ref="S328:W328"/>
    <mergeCell ref="E329:H329"/>
    <mergeCell ref="J329:K329"/>
    <mergeCell ref="M329:N329"/>
    <mergeCell ref="P329:Q329"/>
    <mergeCell ref="S329:W329"/>
    <mergeCell ref="E326:H326"/>
    <mergeCell ref="J326:K326"/>
    <mergeCell ref="M326:N326"/>
    <mergeCell ref="P326:Q326"/>
    <mergeCell ref="S326:W326"/>
    <mergeCell ref="E327:H327"/>
    <mergeCell ref="J327:K327"/>
    <mergeCell ref="M327:N327"/>
    <mergeCell ref="P327:Q327"/>
    <mergeCell ref="S327:W327"/>
    <mergeCell ref="E324:H324"/>
    <mergeCell ref="J324:K324"/>
    <mergeCell ref="M324:N324"/>
    <mergeCell ref="P324:Q324"/>
    <mergeCell ref="S324:W324"/>
    <mergeCell ref="E325:H325"/>
    <mergeCell ref="J325:K325"/>
    <mergeCell ref="M325:N325"/>
    <mergeCell ref="P325:Q325"/>
    <mergeCell ref="S325:W325"/>
    <mergeCell ref="E322:H322"/>
    <mergeCell ref="J322:K322"/>
    <mergeCell ref="M322:N322"/>
    <mergeCell ref="P322:Q322"/>
    <mergeCell ref="S322:W322"/>
    <mergeCell ref="E323:H323"/>
    <mergeCell ref="J323:K323"/>
    <mergeCell ref="M323:N323"/>
    <mergeCell ref="P323:Q323"/>
    <mergeCell ref="S323:W323"/>
    <mergeCell ref="E320:H320"/>
    <mergeCell ref="J320:K320"/>
    <mergeCell ref="M320:N320"/>
    <mergeCell ref="P320:Q320"/>
    <mergeCell ref="S320:W320"/>
    <mergeCell ref="E321:H321"/>
    <mergeCell ref="J321:K321"/>
    <mergeCell ref="M321:N321"/>
    <mergeCell ref="P321:Q321"/>
    <mergeCell ref="S321:W321"/>
    <mergeCell ref="E318:H318"/>
    <mergeCell ref="J318:K318"/>
    <mergeCell ref="M318:N318"/>
    <mergeCell ref="P318:Q318"/>
    <mergeCell ref="S318:W318"/>
    <mergeCell ref="E319:H319"/>
    <mergeCell ref="J319:K319"/>
    <mergeCell ref="M319:N319"/>
    <mergeCell ref="P319:Q319"/>
    <mergeCell ref="S319:W319"/>
    <mergeCell ref="E316:H316"/>
    <mergeCell ref="J316:K316"/>
    <mergeCell ref="M316:N316"/>
    <mergeCell ref="P316:Q316"/>
    <mergeCell ref="S316:W316"/>
    <mergeCell ref="E317:H317"/>
    <mergeCell ref="J317:K317"/>
    <mergeCell ref="M317:N317"/>
    <mergeCell ref="P317:Q317"/>
    <mergeCell ref="S317:W317"/>
    <mergeCell ref="E314:H314"/>
    <mergeCell ref="J314:K314"/>
    <mergeCell ref="M314:N314"/>
    <mergeCell ref="P314:Q314"/>
    <mergeCell ref="S314:W314"/>
    <mergeCell ref="E315:H315"/>
    <mergeCell ref="J315:K315"/>
    <mergeCell ref="M315:N315"/>
    <mergeCell ref="P315:Q315"/>
    <mergeCell ref="S315:W315"/>
    <mergeCell ref="E312:H312"/>
    <mergeCell ref="J312:K312"/>
    <mergeCell ref="M312:N312"/>
    <mergeCell ref="P312:Q312"/>
    <mergeCell ref="S312:W312"/>
    <mergeCell ref="E313:H313"/>
    <mergeCell ref="J313:K313"/>
    <mergeCell ref="M313:N313"/>
    <mergeCell ref="P313:Q313"/>
    <mergeCell ref="S313:W313"/>
    <mergeCell ref="E310:H310"/>
    <mergeCell ref="J310:K310"/>
    <mergeCell ref="M310:N310"/>
    <mergeCell ref="P310:Q310"/>
    <mergeCell ref="S310:W310"/>
    <mergeCell ref="E311:H311"/>
    <mergeCell ref="J311:K311"/>
    <mergeCell ref="M311:N311"/>
    <mergeCell ref="P311:Q311"/>
    <mergeCell ref="S311:W311"/>
    <mergeCell ref="E308:H308"/>
    <mergeCell ref="J308:K308"/>
    <mergeCell ref="M308:N308"/>
    <mergeCell ref="P308:Q308"/>
    <mergeCell ref="S308:W308"/>
    <mergeCell ref="E309:H309"/>
    <mergeCell ref="J309:K309"/>
    <mergeCell ref="M309:N309"/>
    <mergeCell ref="P309:Q309"/>
    <mergeCell ref="S309:W309"/>
    <mergeCell ref="E306:H306"/>
    <mergeCell ref="J306:K306"/>
    <mergeCell ref="M306:N306"/>
    <mergeCell ref="P306:Q306"/>
    <mergeCell ref="S306:W306"/>
    <mergeCell ref="E307:H307"/>
    <mergeCell ref="J307:K307"/>
    <mergeCell ref="M307:N307"/>
    <mergeCell ref="P307:Q307"/>
    <mergeCell ref="S307:W307"/>
    <mergeCell ref="E304:H304"/>
    <mergeCell ref="J304:K304"/>
    <mergeCell ref="M304:N304"/>
    <mergeCell ref="P304:Q304"/>
    <mergeCell ref="S304:W304"/>
    <mergeCell ref="E305:H305"/>
    <mergeCell ref="J305:K305"/>
    <mergeCell ref="M305:N305"/>
    <mergeCell ref="P305:Q305"/>
    <mergeCell ref="S305:W305"/>
    <mergeCell ref="E302:H302"/>
    <mergeCell ref="J302:K302"/>
    <mergeCell ref="M302:N302"/>
    <mergeCell ref="P302:Q302"/>
    <mergeCell ref="S302:W302"/>
    <mergeCell ref="E303:H303"/>
    <mergeCell ref="J303:K303"/>
    <mergeCell ref="M303:N303"/>
    <mergeCell ref="P303:Q303"/>
    <mergeCell ref="S303:W303"/>
    <mergeCell ref="E300:H300"/>
    <mergeCell ref="J300:K300"/>
    <mergeCell ref="M300:N300"/>
    <mergeCell ref="P300:Q300"/>
    <mergeCell ref="S300:W300"/>
    <mergeCell ref="E301:H301"/>
    <mergeCell ref="J301:K301"/>
    <mergeCell ref="M301:N301"/>
    <mergeCell ref="P301:Q301"/>
    <mergeCell ref="S301:W301"/>
    <mergeCell ref="E298:H298"/>
    <mergeCell ref="J298:K298"/>
    <mergeCell ref="M298:N298"/>
    <mergeCell ref="P298:Q298"/>
    <mergeCell ref="S298:W298"/>
    <mergeCell ref="E299:H299"/>
    <mergeCell ref="J299:K299"/>
    <mergeCell ref="M299:N299"/>
    <mergeCell ref="P299:Q299"/>
    <mergeCell ref="S299:W299"/>
    <mergeCell ref="E296:H296"/>
    <mergeCell ref="J296:K296"/>
    <mergeCell ref="M296:N296"/>
    <mergeCell ref="P296:Q296"/>
    <mergeCell ref="S296:W296"/>
    <mergeCell ref="E297:H297"/>
    <mergeCell ref="J297:K297"/>
    <mergeCell ref="M297:N297"/>
    <mergeCell ref="P297:Q297"/>
    <mergeCell ref="S297:W297"/>
    <mergeCell ref="E294:H294"/>
    <mergeCell ref="J294:K294"/>
    <mergeCell ref="M294:N294"/>
    <mergeCell ref="P294:Q294"/>
    <mergeCell ref="S294:W294"/>
    <mergeCell ref="E295:H295"/>
    <mergeCell ref="J295:K295"/>
    <mergeCell ref="M295:N295"/>
    <mergeCell ref="P295:Q295"/>
    <mergeCell ref="S295:W295"/>
    <mergeCell ref="E292:H292"/>
    <mergeCell ref="J292:K292"/>
    <mergeCell ref="M292:N292"/>
    <mergeCell ref="P292:Q292"/>
    <mergeCell ref="S292:W292"/>
    <mergeCell ref="E293:H293"/>
    <mergeCell ref="J293:K293"/>
    <mergeCell ref="M293:N293"/>
    <mergeCell ref="P293:Q293"/>
    <mergeCell ref="S293:W293"/>
    <mergeCell ref="E290:H290"/>
    <mergeCell ref="J290:K290"/>
    <mergeCell ref="M290:N290"/>
    <mergeCell ref="P290:Q290"/>
    <mergeCell ref="S290:W290"/>
    <mergeCell ref="E291:H291"/>
    <mergeCell ref="J291:K291"/>
    <mergeCell ref="M291:N291"/>
    <mergeCell ref="P291:Q291"/>
    <mergeCell ref="S291:W291"/>
    <mergeCell ref="E288:H288"/>
    <mergeCell ref="J288:K288"/>
    <mergeCell ref="M288:N288"/>
    <mergeCell ref="P288:Q288"/>
    <mergeCell ref="S288:W288"/>
    <mergeCell ref="E289:H289"/>
    <mergeCell ref="J289:K289"/>
    <mergeCell ref="M289:N289"/>
    <mergeCell ref="P289:Q289"/>
    <mergeCell ref="S289:W289"/>
    <mergeCell ref="E286:H286"/>
    <mergeCell ref="J286:K286"/>
    <mergeCell ref="M286:N286"/>
    <mergeCell ref="P286:Q286"/>
    <mergeCell ref="S286:W286"/>
    <mergeCell ref="E287:H287"/>
    <mergeCell ref="J287:K287"/>
    <mergeCell ref="M287:N287"/>
    <mergeCell ref="P287:Q287"/>
    <mergeCell ref="S287:W287"/>
    <mergeCell ref="E284:H284"/>
    <mergeCell ref="J284:K284"/>
    <mergeCell ref="M284:N284"/>
    <mergeCell ref="P284:Q284"/>
    <mergeCell ref="S284:W284"/>
    <mergeCell ref="E285:H285"/>
    <mergeCell ref="J285:K285"/>
    <mergeCell ref="M285:N285"/>
    <mergeCell ref="P285:Q285"/>
    <mergeCell ref="S285:W285"/>
    <mergeCell ref="E282:H282"/>
    <mergeCell ref="J282:K282"/>
    <mergeCell ref="M282:N282"/>
    <mergeCell ref="P282:Q282"/>
    <mergeCell ref="S282:W282"/>
    <mergeCell ref="E283:H283"/>
    <mergeCell ref="J283:K283"/>
    <mergeCell ref="M283:N283"/>
    <mergeCell ref="P283:Q283"/>
    <mergeCell ref="S283:W283"/>
    <mergeCell ref="E280:H280"/>
    <mergeCell ref="J280:K280"/>
    <mergeCell ref="M280:N280"/>
    <mergeCell ref="P280:Q280"/>
    <mergeCell ref="S280:W280"/>
    <mergeCell ref="E281:H281"/>
    <mergeCell ref="J281:K281"/>
    <mergeCell ref="M281:N281"/>
    <mergeCell ref="P281:Q281"/>
    <mergeCell ref="S281:W281"/>
    <mergeCell ref="E278:H278"/>
    <mergeCell ref="J278:K278"/>
    <mergeCell ref="M278:N278"/>
    <mergeCell ref="P278:Q278"/>
    <mergeCell ref="S278:W278"/>
    <mergeCell ref="E279:H279"/>
    <mergeCell ref="J279:K279"/>
    <mergeCell ref="M279:N279"/>
    <mergeCell ref="P279:Q279"/>
    <mergeCell ref="S279:W279"/>
    <mergeCell ref="E276:H276"/>
    <mergeCell ref="J276:K276"/>
    <mergeCell ref="M276:N276"/>
    <mergeCell ref="P276:Q276"/>
    <mergeCell ref="S276:W276"/>
    <mergeCell ref="E277:H277"/>
    <mergeCell ref="J277:K277"/>
    <mergeCell ref="M277:N277"/>
    <mergeCell ref="P277:Q277"/>
    <mergeCell ref="S277:W277"/>
    <mergeCell ref="E274:H274"/>
    <mergeCell ref="J274:K274"/>
    <mergeCell ref="M274:N274"/>
    <mergeCell ref="P274:Q274"/>
    <mergeCell ref="S274:W274"/>
    <mergeCell ref="E275:H275"/>
    <mergeCell ref="J275:K275"/>
    <mergeCell ref="M275:N275"/>
    <mergeCell ref="P275:Q275"/>
    <mergeCell ref="S275:W275"/>
    <mergeCell ref="E272:H272"/>
    <mergeCell ref="J272:K272"/>
    <mergeCell ref="M272:N272"/>
    <mergeCell ref="P272:Q272"/>
    <mergeCell ref="S272:W272"/>
    <mergeCell ref="E273:H273"/>
    <mergeCell ref="J273:K273"/>
    <mergeCell ref="M273:N273"/>
    <mergeCell ref="P273:Q273"/>
    <mergeCell ref="S273:W273"/>
    <mergeCell ref="E270:H270"/>
    <mergeCell ref="J270:K270"/>
    <mergeCell ref="M270:N270"/>
    <mergeCell ref="P270:Q270"/>
    <mergeCell ref="S270:W270"/>
    <mergeCell ref="E271:H271"/>
    <mergeCell ref="J271:K271"/>
    <mergeCell ref="M271:N271"/>
    <mergeCell ref="P271:Q271"/>
    <mergeCell ref="S271:W271"/>
    <mergeCell ref="E268:H268"/>
    <mergeCell ref="J268:K268"/>
    <mergeCell ref="M268:N268"/>
    <mergeCell ref="P268:Q268"/>
    <mergeCell ref="S268:W268"/>
    <mergeCell ref="E269:H269"/>
    <mergeCell ref="J269:K269"/>
    <mergeCell ref="M269:N269"/>
    <mergeCell ref="P269:Q269"/>
    <mergeCell ref="S269:W269"/>
    <mergeCell ref="E266:H266"/>
    <mergeCell ref="J266:K266"/>
    <mergeCell ref="M266:N266"/>
    <mergeCell ref="P266:Q266"/>
    <mergeCell ref="S266:W266"/>
    <mergeCell ref="E267:H267"/>
    <mergeCell ref="J267:K267"/>
    <mergeCell ref="M267:N267"/>
    <mergeCell ref="P267:Q267"/>
    <mergeCell ref="S267:W267"/>
    <mergeCell ref="E264:H264"/>
    <mergeCell ref="J264:K264"/>
    <mergeCell ref="M264:N264"/>
    <mergeCell ref="P264:Q264"/>
    <mergeCell ref="S264:W264"/>
    <mergeCell ref="E265:H265"/>
    <mergeCell ref="J265:K265"/>
    <mergeCell ref="M265:N265"/>
    <mergeCell ref="P265:Q265"/>
    <mergeCell ref="S265:W265"/>
    <mergeCell ref="E262:H262"/>
    <mergeCell ref="J262:K262"/>
    <mergeCell ref="M262:N262"/>
    <mergeCell ref="P262:Q262"/>
    <mergeCell ref="S262:W262"/>
    <mergeCell ref="E263:H263"/>
    <mergeCell ref="J263:K263"/>
    <mergeCell ref="M263:N263"/>
    <mergeCell ref="P263:Q263"/>
    <mergeCell ref="S263:W263"/>
    <mergeCell ref="E260:H260"/>
    <mergeCell ref="J260:K260"/>
    <mergeCell ref="M260:N260"/>
    <mergeCell ref="P260:Q260"/>
    <mergeCell ref="S260:W260"/>
    <mergeCell ref="E261:H261"/>
    <mergeCell ref="J261:K261"/>
    <mergeCell ref="M261:N261"/>
    <mergeCell ref="P261:Q261"/>
    <mergeCell ref="S261:W261"/>
    <mergeCell ref="E258:H258"/>
    <mergeCell ref="J258:K258"/>
    <mergeCell ref="M258:N258"/>
    <mergeCell ref="P258:Q258"/>
    <mergeCell ref="S258:W258"/>
    <mergeCell ref="E259:H259"/>
    <mergeCell ref="J259:K259"/>
    <mergeCell ref="M259:N259"/>
    <mergeCell ref="P259:Q259"/>
    <mergeCell ref="S259:W259"/>
    <mergeCell ref="E256:H256"/>
    <mergeCell ref="J256:K256"/>
    <mergeCell ref="M256:N256"/>
    <mergeCell ref="P256:Q256"/>
    <mergeCell ref="S256:W256"/>
    <mergeCell ref="E257:H257"/>
    <mergeCell ref="J257:K257"/>
    <mergeCell ref="M257:N257"/>
    <mergeCell ref="P257:Q257"/>
    <mergeCell ref="S257:W257"/>
    <mergeCell ref="E254:H254"/>
    <mergeCell ref="J254:K254"/>
    <mergeCell ref="M254:N254"/>
    <mergeCell ref="P254:Q254"/>
    <mergeCell ref="S254:W254"/>
    <mergeCell ref="E255:H255"/>
    <mergeCell ref="J255:K255"/>
    <mergeCell ref="M255:N255"/>
    <mergeCell ref="P255:Q255"/>
    <mergeCell ref="S255:W255"/>
    <mergeCell ref="E252:H252"/>
    <mergeCell ref="J252:K252"/>
    <mergeCell ref="M252:N252"/>
    <mergeCell ref="P252:Q252"/>
    <mergeCell ref="S252:W252"/>
    <mergeCell ref="E253:H253"/>
    <mergeCell ref="J253:K253"/>
    <mergeCell ref="M253:N253"/>
    <mergeCell ref="P253:Q253"/>
    <mergeCell ref="S253:W253"/>
    <mergeCell ref="E250:H250"/>
    <mergeCell ref="J250:K250"/>
    <mergeCell ref="M250:N250"/>
    <mergeCell ref="P250:Q250"/>
    <mergeCell ref="S250:W250"/>
    <mergeCell ref="E251:H251"/>
    <mergeCell ref="J251:K251"/>
    <mergeCell ref="M251:N251"/>
    <mergeCell ref="P251:Q251"/>
    <mergeCell ref="S251:W251"/>
    <mergeCell ref="E248:H248"/>
    <mergeCell ref="J248:K248"/>
    <mergeCell ref="M248:N248"/>
    <mergeCell ref="P248:Q248"/>
    <mergeCell ref="S248:W248"/>
    <mergeCell ref="E249:H249"/>
    <mergeCell ref="J249:K249"/>
    <mergeCell ref="M249:N249"/>
    <mergeCell ref="P249:Q249"/>
    <mergeCell ref="S249:W249"/>
    <mergeCell ref="E246:H246"/>
    <mergeCell ref="J246:K246"/>
    <mergeCell ref="M246:N246"/>
    <mergeCell ref="P246:Q246"/>
    <mergeCell ref="S246:W246"/>
    <mergeCell ref="E247:H247"/>
    <mergeCell ref="J247:K247"/>
    <mergeCell ref="M247:N247"/>
    <mergeCell ref="P247:Q247"/>
    <mergeCell ref="S247:W247"/>
    <mergeCell ref="E244:H244"/>
    <mergeCell ref="J244:K244"/>
    <mergeCell ref="M244:N244"/>
    <mergeCell ref="P244:Q244"/>
    <mergeCell ref="S244:W244"/>
    <mergeCell ref="E245:H245"/>
    <mergeCell ref="J245:K245"/>
    <mergeCell ref="M245:N245"/>
    <mergeCell ref="P245:Q245"/>
    <mergeCell ref="S245:W245"/>
    <mergeCell ref="E242:H242"/>
    <mergeCell ref="J242:K242"/>
    <mergeCell ref="M242:N242"/>
    <mergeCell ref="P242:Q242"/>
    <mergeCell ref="S242:W242"/>
    <mergeCell ref="E243:H243"/>
    <mergeCell ref="J243:K243"/>
    <mergeCell ref="M243:N243"/>
    <mergeCell ref="P243:Q243"/>
    <mergeCell ref="S243:W243"/>
    <mergeCell ref="E240:H240"/>
    <mergeCell ref="J240:K240"/>
    <mergeCell ref="M240:N240"/>
    <mergeCell ref="P240:Q240"/>
    <mergeCell ref="S240:W240"/>
    <mergeCell ref="E241:H241"/>
    <mergeCell ref="J241:K241"/>
    <mergeCell ref="M241:N241"/>
    <mergeCell ref="P241:Q241"/>
    <mergeCell ref="S241:W241"/>
    <mergeCell ref="E238:H238"/>
    <mergeCell ref="J238:K238"/>
    <mergeCell ref="M238:N238"/>
    <mergeCell ref="P238:Q238"/>
    <mergeCell ref="S238:W238"/>
    <mergeCell ref="E239:H239"/>
    <mergeCell ref="J239:K239"/>
    <mergeCell ref="M239:N239"/>
    <mergeCell ref="P239:Q239"/>
    <mergeCell ref="S239:W239"/>
    <mergeCell ref="E236:H236"/>
    <mergeCell ref="J236:K236"/>
    <mergeCell ref="M236:N236"/>
    <mergeCell ref="P236:Q236"/>
    <mergeCell ref="S236:W236"/>
    <mergeCell ref="E237:H237"/>
    <mergeCell ref="J237:K237"/>
    <mergeCell ref="M237:N237"/>
    <mergeCell ref="P237:Q237"/>
    <mergeCell ref="S237:W237"/>
    <mergeCell ref="E234:H234"/>
    <mergeCell ref="J234:K234"/>
    <mergeCell ref="M234:N234"/>
    <mergeCell ref="P234:Q234"/>
    <mergeCell ref="S234:W234"/>
    <mergeCell ref="E235:H235"/>
    <mergeCell ref="J235:K235"/>
    <mergeCell ref="M235:N235"/>
    <mergeCell ref="P235:Q235"/>
    <mergeCell ref="S235:W235"/>
    <mergeCell ref="E232:H232"/>
    <mergeCell ref="J232:K232"/>
    <mergeCell ref="M232:N232"/>
    <mergeCell ref="P232:Q232"/>
    <mergeCell ref="S232:W232"/>
    <mergeCell ref="E233:H233"/>
    <mergeCell ref="J233:K233"/>
    <mergeCell ref="M233:N233"/>
    <mergeCell ref="P233:Q233"/>
    <mergeCell ref="S233:W233"/>
    <mergeCell ref="E230:H230"/>
    <mergeCell ref="J230:K230"/>
    <mergeCell ref="M230:N230"/>
    <mergeCell ref="P230:Q230"/>
    <mergeCell ref="S230:W230"/>
    <mergeCell ref="E231:H231"/>
    <mergeCell ref="J231:K231"/>
    <mergeCell ref="M231:N231"/>
    <mergeCell ref="P231:Q231"/>
    <mergeCell ref="S231:W231"/>
    <mergeCell ref="E228:H228"/>
    <mergeCell ref="J228:K228"/>
    <mergeCell ref="M228:N228"/>
    <mergeCell ref="P228:Q228"/>
    <mergeCell ref="S228:W228"/>
    <mergeCell ref="E229:H229"/>
    <mergeCell ref="J229:K229"/>
    <mergeCell ref="M229:N229"/>
    <mergeCell ref="P229:Q229"/>
    <mergeCell ref="S229:W229"/>
    <mergeCell ref="E226:H226"/>
    <mergeCell ref="J226:K226"/>
    <mergeCell ref="M226:N226"/>
    <mergeCell ref="P226:Q226"/>
    <mergeCell ref="S226:W226"/>
    <mergeCell ref="E227:H227"/>
    <mergeCell ref="J227:K227"/>
    <mergeCell ref="M227:N227"/>
    <mergeCell ref="P227:Q227"/>
    <mergeCell ref="S227:W227"/>
    <mergeCell ref="E224:H224"/>
    <mergeCell ref="J224:K224"/>
    <mergeCell ref="M224:N224"/>
    <mergeCell ref="P224:Q224"/>
    <mergeCell ref="S224:W224"/>
    <mergeCell ref="E225:H225"/>
    <mergeCell ref="J225:K225"/>
    <mergeCell ref="M225:N225"/>
    <mergeCell ref="P225:Q225"/>
    <mergeCell ref="S225:W225"/>
    <mergeCell ref="E222:H222"/>
    <mergeCell ref="J222:K222"/>
    <mergeCell ref="M222:N222"/>
    <mergeCell ref="P222:Q222"/>
    <mergeCell ref="S222:W222"/>
    <mergeCell ref="E223:H223"/>
    <mergeCell ref="J223:K223"/>
    <mergeCell ref="M223:N223"/>
    <mergeCell ref="P223:Q223"/>
    <mergeCell ref="S223:W223"/>
    <mergeCell ref="E220:H220"/>
    <mergeCell ref="J220:K220"/>
    <mergeCell ref="M220:N220"/>
    <mergeCell ref="P220:Q220"/>
    <mergeCell ref="S220:W220"/>
    <mergeCell ref="E221:H221"/>
    <mergeCell ref="J221:K221"/>
    <mergeCell ref="M221:N221"/>
    <mergeCell ref="P221:Q221"/>
    <mergeCell ref="S221:W221"/>
    <mergeCell ref="E218:H218"/>
    <mergeCell ref="J218:K218"/>
    <mergeCell ref="M218:N218"/>
    <mergeCell ref="P218:Q218"/>
    <mergeCell ref="S218:W218"/>
    <mergeCell ref="E219:H219"/>
    <mergeCell ref="J219:K219"/>
    <mergeCell ref="M219:N219"/>
    <mergeCell ref="P219:Q219"/>
    <mergeCell ref="S219:W219"/>
    <mergeCell ref="E216:H216"/>
    <mergeCell ref="J216:K216"/>
    <mergeCell ref="M216:N216"/>
    <mergeCell ref="P216:Q216"/>
    <mergeCell ref="S216:W216"/>
    <mergeCell ref="E217:H217"/>
    <mergeCell ref="J217:K217"/>
    <mergeCell ref="M217:N217"/>
    <mergeCell ref="P217:Q217"/>
    <mergeCell ref="S217:W217"/>
    <mergeCell ref="E214:H214"/>
    <mergeCell ref="J214:K214"/>
    <mergeCell ref="M214:N214"/>
    <mergeCell ref="P214:Q214"/>
    <mergeCell ref="S214:W214"/>
    <mergeCell ref="E215:H215"/>
    <mergeCell ref="J215:K215"/>
    <mergeCell ref="M215:N215"/>
    <mergeCell ref="P215:Q215"/>
    <mergeCell ref="S215:W215"/>
    <mergeCell ref="E212:H212"/>
    <mergeCell ref="J212:K212"/>
    <mergeCell ref="M212:N212"/>
    <mergeCell ref="P212:Q212"/>
    <mergeCell ref="S212:W212"/>
    <mergeCell ref="E213:H213"/>
    <mergeCell ref="J213:K213"/>
    <mergeCell ref="M213:N213"/>
    <mergeCell ref="P213:Q213"/>
    <mergeCell ref="S213:W213"/>
    <mergeCell ref="E210:H210"/>
    <mergeCell ref="J210:K210"/>
    <mergeCell ref="M210:N210"/>
    <mergeCell ref="P210:Q210"/>
    <mergeCell ref="S210:W210"/>
    <mergeCell ref="E211:H211"/>
    <mergeCell ref="J211:K211"/>
    <mergeCell ref="M211:N211"/>
    <mergeCell ref="P211:Q211"/>
    <mergeCell ref="S211:W211"/>
    <mergeCell ref="E208:H208"/>
    <mergeCell ref="J208:K208"/>
    <mergeCell ref="M208:N208"/>
    <mergeCell ref="P208:Q208"/>
    <mergeCell ref="S208:W208"/>
    <mergeCell ref="E209:H209"/>
    <mergeCell ref="J209:K209"/>
    <mergeCell ref="M209:N209"/>
    <mergeCell ref="P209:Q209"/>
    <mergeCell ref="S209:W209"/>
    <mergeCell ref="E206:H206"/>
    <mergeCell ref="J206:K206"/>
    <mergeCell ref="M206:N206"/>
    <mergeCell ref="P206:Q206"/>
    <mergeCell ref="S206:W206"/>
    <mergeCell ref="E207:H207"/>
    <mergeCell ref="J207:K207"/>
    <mergeCell ref="M207:N207"/>
    <mergeCell ref="P207:Q207"/>
    <mergeCell ref="S207:W207"/>
    <mergeCell ref="E204:H204"/>
    <mergeCell ref="J204:K204"/>
    <mergeCell ref="M204:N204"/>
    <mergeCell ref="P204:Q204"/>
    <mergeCell ref="S204:W204"/>
    <mergeCell ref="E205:H205"/>
    <mergeCell ref="J205:K205"/>
    <mergeCell ref="M205:N205"/>
    <mergeCell ref="P205:Q205"/>
    <mergeCell ref="S205:W205"/>
    <mergeCell ref="E202:H202"/>
    <mergeCell ref="J202:K202"/>
    <mergeCell ref="M202:N202"/>
    <mergeCell ref="P202:Q202"/>
    <mergeCell ref="S202:W202"/>
    <mergeCell ref="E203:H203"/>
    <mergeCell ref="J203:K203"/>
    <mergeCell ref="M203:N203"/>
    <mergeCell ref="P203:Q203"/>
    <mergeCell ref="S203:W203"/>
    <mergeCell ref="E200:H200"/>
    <mergeCell ref="J200:K200"/>
    <mergeCell ref="M200:N200"/>
    <mergeCell ref="P200:Q200"/>
    <mergeCell ref="S200:W200"/>
    <mergeCell ref="E201:H201"/>
    <mergeCell ref="J201:K201"/>
    <mergeCell ref="M201:N201"/>
    <mergeCell ref="P201:Q201"/>
    <mergeCell ref="S201:W201"/>
    <mergeCell ref="E198:H198"/>
    <mergeCell ref="J198:K198"/>
    <mergeCell ref="M198:N198"/>
    <mergeCell ref="P198:Q198"/>
    <mergeCell ref="S198:W198"/>
    <mergeCell ref="E199:H199"/>
    <mergeCell ref="J199:K199"/>
    <mergeCell ref="M199:N199"/>
    <mergeCell ref="P199:Q199"/>
    <mergeCell ref="S199:W199"/>
    <mergeCell ref="E196:H196"/>
    <mergeCell ref="J196:K196"/>
    <mergeCell ref="M196:N196"/>
    <mergeCell ref="P196:Q196"/>
    <mergeCell ref="S196:W196"/>
    <mergeCell ref="E197:H197"/>
    <mergeCell ref="J197:K197"/>
    <mergeCell ref="M197:N197"/>
    <mergeCell ref="P197:Q197"/>
    <mergeCell ref="S197:W197"/>
    <mergeCell ref="E194:H194"/>
    <mergeCell ref="J194:K194"/>
    <mergeCell ref="M194:N194"/>
    <mergeCell ref="P194:Q194"/>
    <mergeCell ref="S194:W194"/>
    <mergeCell ref="E195:H195"/>
    <mergeCell ref="J195:K195"/>
    <mergeCell ref="M195:N195"/>
    <mergeCell ref="P195:Q195"/>
    <mergeCell ref="S195:W195"/>
    <mergeCell ref="E192:H192"/>
    <mergeCell ref="J192:K192"/>
    <mergeCell ref="M192:N192"/>
    <mergeCell ref="P192:Q192"/>
    <mergeCell ref="S192:W192"/>
    <mergeCell ref="E193:H193"/>
    <mergeCell ref="J193:K193"/>
    <mergeCell ref="M193:N193"/>
    <mergeCell ref="P193:Q193"/>
    <mergeCell ref="S193:W193"/>
    <mergeCell ref="E190:H190"/>
    <mergeCell ref="J190:K190"/>
    <mergeCell ref="M190:N190"/>
    <mergeCell ref="P190:Q190"/>
    <mergeCell ref="S190:W190"/>
    <mergeCell ref="E191:H191"/>
    <mergeCell ref="J191:K191"/>
    <mergeCell ref="M191:N191"/>
    <mergeCell ref="P191:Q191"/>
    <mergeCell ref="S191:W191"/>
    <mergeCell ref="E188:H188"/>
    <mergeCell ref="J188:K188"/>
    <mergeCell ref="M188:N188"/>
    <mergeCell ref="P188:Q188"/>
    <mergeCell ref="S188:W188"/>
    <mergeCell ref="E189:H189"/>
    <mergeCell ref="J189:K189"/>
    <mergeCell ref="M189:N189"/>
    <mergeCell ref="P189:Q189"/>
    <mergeCell ref="S189:W189"/>
    <mergeCell ref="E186:H186"/>
    <mergeCell ref="J186:K186"/>
    <mergeCell ref="M186:N186"/>
    <mergeCell ref="P186:Q186"/>
    <mergeCell ref="S186:W186"/>
    <mergeCell ref="E187:H187"/>
    <mergeCell ref="J187:K187"/>
    <mergeCell ref="M187:N187"/>
    <mergeCell ref="P187:Q187"/>
    <mergeCell ref="S187:W187"/>
    <mergeCell ref="E184:H184"/>
    <mergeCell ref="J184:K184"/>
    <mergeCell ref="M184:N184"/>
    <mergeCell ref="P184:Q184"/>
    <mergeCell ref="S184:W184"/>
    <mergeCell ref="E185:H185"/>
    <mergeCell ref="J185:K185"/>
    <mergeCell ref="M185:N185"/>
    <mergeCell ref="P185:Q185"/>
    <mergeCell ref="S185:W185"/>
    <mergeCell ref="E182:H182"/>
    <mergeCell ref="J182:K182"/>
    <mergeCell ref="M182:N182"/>
    <mergeCell ref="P182:Q182"/>
    <mergeCell ref="S182:W182"/>
    <mergeCell ref="E183:H183"/>
    <mergeCell ref="J183:K183"/>
    <mergeCell ref="M183:N183"/>
    <mergeCell ref="P183:Q183"/>
    <mergeCell ref="S183:W183"/>
    <mergeCell ref="E180:H180"/>
    <mergeCell ref="J180:K180"/>
    <mergeCell ref="M180:N180"/>
    <mergeCell ref="P180:Q180"/>
    <mergeCell ref="S180:W180"/>
    <mergeCell ref="E181:H181"/>
    <mergeCell ref="J181:K181"/>
    <mergeCell ref="M181:N181"/>
    <mergeCell ref="P181:Q181"/>
    <mergeCell ref="S181:W181"/>
    <mergeCell ref="E178:H178"/>
    <mergeCell ref="J178:K178"/>
    <mergeCell ref="M178:N178"/>
    <mergeCell ref="P178:Q178"/>
    <mergeCell ref="S178:W178"/>
    <mergeCell ref="E179:H179"/>
    <mergeCell ref="J179:K179"/>
    <mergeCell ref="M179:N179"/>
    <mergeCell ref="P179:Q179"/>
    <mergeCell ref="S179:W179"/>
    <mergeCell ref="E176:H176"/>
    <mergeCell ref="J176:K176"/>
    <mergeCell ref="M176:N176"/>
    <mergeCell ref="P176:Q176"/>
    <mergeCell ref="S176:W176"/>
    <mergeCell ref="E177:H177"/>
    <mergeCell ref="J177:K177"/>
    <mergeCell ref="M177:N177"/>
    <mergeCell ref="P177:Q177"/>
    <mergeCell ref="S177:W177"/>
    <mergeCell ref="E174:H174"/>
    <mergeCell ref="J174:K174"/>
    <mergeCell ref="M174:N174"/>
    <mergeCell ref="P174:Q174"/>
    <mergeCell ref="S174:W174"/>
    <mergeCell ref="E175:H175"/>
    <mergeCell ref="J175:K175"/>
    <mergeCell ref="M175:N175"/>
    <mergeCell ref="P175:Q175"/>
    <mergeCell ref="S175:W175"/>
    <mergeCell ref="E172:H172"/>
    <mergeCell ref="J172:K172"/>
    <mergeCell ref="M172:N172"/>
    <mergeCell ref="P172:Q172"/>
    <mergeCell ref="S172:W172"/>
    <mergeCell ref="E173:H173"/>
    <mergeCell ref="J173:K173"/>
    <mergeCell ref="M173:N173"/>
    <mergeCell ref="P173:Q173"/>
    <mergeCell ref="S173:W173"/>
    <mergeCell ref="E170:H170"/>
    <mergeCell ref="J170:K170"/>
    <mergeCell ref="M170:N170"/>
    <mergeCell ref="P170:Q170"/>
    <mergeCell ref="S170:W170"/>
    <mergeCell ref="E171:H171"/>
    <mergeCell ref="J171:K171"/>
    <mergeCell ref="M171:N171"/>
    <mergeCell ref="P171:Q171"/>
    <mergeCell ref="S171:W171"/>
    <mergeCell ref="E168:H168"/>
    <mergeCell ref="J168:K168"/>
    <mergeCell ref="M168:N168"/>
    <mergeCell ref="P168:Q168"/>
    <mergeCell ref="S168:W168"/>
    <mergeCell ref="E169:H169"/>
    <mergeCell ref="J169:K169"/>
    <mergeCell ref="M169:N169"/>
    <mergeCell ref="P169:Q169"/>
    <mergeCell ref="S169:W169"/>
    <mergeCell ref="E166:H166"/>
    <mergeCell ref="J166:K166"/>
    <mergeCell ref="M166:N166"/>
    <mergeCell ref="P166:Q166"/>
    <mergeCell ref="S166:W166"/>
    <mergeCell ref="E167:H167"/>
    <mergeCell ref="J167:K167"/>
    <mergeCell ref="M167:N167"/>
    <mergeCell ref="P167:Q167"/>
    <mergeCell ref="S167:W167"/>
    <mergeCell ref="E164:H164"/>
    <mergeCell ref="J164:K164"/>
    <mergeCell ref="M164:N164"/>
    <mergeCell ref="P164:Q164"/>
    <mergeCell ref="S164:W164"/>
    <mergeCell ref="E165:H165"/>
    <mergeCell ref="J165:K165"/>
    <mergeCell ref="M165:N165"/>
    <mergeCell ref="P165:Q165"/>
    <mergeCell ref="S165:W165"/>
    <mergeCell ref="E162:H162"/>
    <mergeCell ref="J162:K162"/>
    <mergeCell ref="M162:N162"/>
    <mergeCell ref="P162:Q162"/>
    <mergeCell ref="S162:W162"/>
    <mergeCell ref="E163:H163"/>
    <mergeCell ref="J163:K163"/>
    <mergeCell ref="M163:N163"/>
    <mergeCell ref="P163:Q163"/>
    <mergeCell ref="S163:W163"/>
    <mergeCell ref="E160:H160"/>
    <mergeCell ref="J160:K160"/>
    <mergeCell ref="M160:N160"/>
    <mergeCell ref="P160:Q160"/>
    <mergeCell ref="S160:W160"/>
    <mergeCell ref="E161:H161"/>
    <mergeCell ref="J161:K161"/>
    <mergeCell ref="M161:N161"/>
    <mergeCell ref="P161:Q161"/>
    <mergeCell ref="S161:W161"/>
    <mergeCell ref="E158:H158"/>
    <mergeCell ref="J158:K158"/>
    <mergeCell ref="M158:N158"/>
    <mergeCell ref="P158:Q158"/>
    <mergeCell ref="S158:W158"/>
    <mergeCell ref="E159:H159"/>
    <mergeCell ref="J159:K159"/>
    <mergeCell ref="M159:N159"/>
    <mergeCell ref="P159:Q159"/>
    <mergeCell ref="S159:W159"/>
    <mergeCell ref="E156:H156"/>
    <mergeCell ref="J156:K156"/>
    <mergeCell ref="M156:N156"/>
    <mergeCell ref="P156:Q156"/>
    <mergeCell ref="S156:W156"/>
    <mergeCell ref="E157:H157"/>
    <mergeCell ref="J157:K157"/>
    <mergeCell ref="M157:N157"/>
    <mergeCell ref="P157:Q157"/>
    <mergeCell ref="S157:W157"/>
    <mergeCell ref="E154:H154"/>
    <mergeCell ref="J154:K154"/>
    <mergeCell ref="M154:N154"/>
    <mergeCell ref="P154:Q154"/>
    <mergeCell ref="S154:W154"/>
    <mergeCell ref="E155:H155"/>
    <mergeCell ref="J155:K155"/>
    <mergeCell ref="M155:N155"/>
    <mergeCell ref="P155:Q155"/>
    <mergeCell ref="S155:W155"/>
    <mergeCell ref="E152:H152"/>
    <mergeCell ref="J152:K152"/>
    <mergeCell ref="M152:N152"/>
    <mergeCell ref="P152:Q152"/>
    <mergeCell ref="S152:W152"/>
    <mergeCell ref="E153:H153"/>
    <mergeCell ref="J153:K153"/>
    <mergeCell ref="M153:N153"/>
    <mergeCell ref="P153:Q153"/>
    <mergeCell ref="S153:W153"/>
    <mergeCell ref="E150:H150"/>
    <mergeCell ref="J150:K150"/>
    <mergeCell ref="M150:N150"/>
    <mergeCell ref="P150:Q150"/>
    <mergeCell ref="S150:W150"/>
    <mergeCell ref="E151:H151"/>
    <mergeCell ref="J151:K151"/>
    <mergeCell ref="M151:N151"/>
    <mergeCell ref="P151:Q151"/>
    <mergeCell ref="S151:W151"/>
    <mergeCell ref="E148:H148"/>
    <mergeCell ref="J148:K148"/>
    <mergeCell ref="M148:N148"/>
    <mergeCell ref="P148:Q148"/>
    <mergeCell ref="S148:W148"/>
    <mergeCell ref="E149:H149"/>
    <mergeCell ref="J149:K149"/>
    <mergeCell ref="M149:N149"/>
    <mergeCell ref="P149:Q149"/>
    <mergeCell ref="S149:W149"/>
    <mergeCell ref="E146:H146"/>
    <mergeCell ref="J146:K146"/>
    <mergeCell ref="M146:N146"/>
    <mergeCell ref="P146:Q146"/>
    <mergeCell ref="S146:W146"/>
    <mergeCell ref="E147:H147"/>
    <mergeCell ref="J147:K147"/>
    <mergeCell ref="M147:N147"/>
    <mergeCell ref="P147:Q147"/>
    <mergeCell ref="S147:W147"/>
    <mergeCell ref="E144:H144"/>
    <mergeCell ref="J144:K144"/>
    <mergeCell ref="M144:N144"/>
    <mergeCell ref="P144:Q144"/>
    <mergeCell ref="S144:W144"/>
    <mergeCell ref="E145:H145"/>
    <mergeCell ref="J145:K145"/>
    <mergeCell ref="M145:N145"/>
    <mergeCell ref="P145:Q145"/>
    <mergeCell ref="S145:W145"/>
    <mergeCell ref="E142:H142"/>
    <mergeCell ref="J142:K142"/>
    <mergeCell ref="M142:N142"/>
    <mergeCell ref="P142:Q142"/>
    <mergeCell ref="S142:W142"/>
    <mergeCell ref="E143:H143"/>
    <mergeCell ref="J143:K143"/>
    <mergeCell ref="M143:N143"/>
    <mergeCell ref="P143:Q143"/>
    <mergeCell ref="S143:W143"/>
    <mergeCell ref="E140:H140"/>
    <mergeCell ref="J140:K140"/>
    <mergeCell ref="M140:N140"/>
    <mergeCell ref="P140:Q140"/>
    <mergeCell ref="S140:W140"/>
    <mergeCell ref="E141:H141"/>
    <mergeCell ref="J141:K141"/>
    <mergeCell ref="M141:N141"/>
    <mergeCell ref="P141:Q141"/>
    <mergeCell ref="S141:W141"/>
    <mergeCell ref="E138:H138"/>
    <mergeCell ref="J138:K138"/>
    <mergeCell ref="M138:N138"/>
    <mergeCell ref="P138:Q138"/>
    <mergeCell ref="S138:W138"/>
    <mergeCell ref="E139:H139"/>
    <mergeCell ref="J139:K139"/>
    <mergeCell ref="M139:N139"/>
    <mergeCell ref="P139:Q139"/>
    <mergeCell ref="S139:W139"/>
    <mergeCell ref="E136:H136"/>
    <mergeCell ref="J136:K136"/>
    <mergeCell ref="M136:N136"/>
    <mergeCell ref="P136:Q136"/>
    <mergeCell ref="S136:W136"/>
    <mergeCell ref="E137:H137"/>
    <mergeCell ref="J137:K137"/>
    <mergeCell ref="M137:N137"/>
    <mergeCell ref="P137:Q137"/>
    <mergeCell ref="S137:W137"/>
    <mergeCell ref="E134:H134"/>
    <mergeCell ref="J134:K134"/>
    <mergeCell ref="M134:N134"/>
    <mergeCell ref="P134:Q134"/>
    <mergeCell ref="S134:W134"/>
    <mergeCell ref="E135:H135"/>
    <mergeCell ref="J135:K135"/>
    <mergeCell ref="M135:N135"/>
    <mergeCell ref="P135:Q135"/>
    <mergeCell ref="S135:W135"/>
    <mergeCell ref="E132:H132"/>
    <mergeCell ref="J132:K132"/>
    <mergeCell ref="M132:N132"/>
    <mergeCell ref="P132:Q132"/>
    <mergeCell ref="S132:W132"/>
    <mergeCell ref="E133:H133"/>
    <mergeCell ref="J133:K133"/>
    <mergeCell ref="M133:N133"/>
    <mergeCell ref="P133:Q133"/>
    <mergeCell ref="S133:W133"/>
    <mergeCell ref="E130:H130"/>
    <mergeCell ref="J130:K130"/>
    <mergeCell ref="M130:N130"/>
    <mergeCell ref="P130:Q130"/>
    <mergeCell ref="S130:W130"/>
    <mergeCell ref="E131:H131"/>
    <mergeCell ref="J131:K131"/>
    <mergeCell ref="M131:N131"/>
    <mergeCell ref="P131:Q131"/>
    <mergeCell ref="S131:W131"/>
    <mergeCell ref="E128:H128"/>
    <mergeCell ref="J128:K128"/>
    <mergeCell ref="M128:N128"/>
    <mergeCell ref="P128:Q128"/>
    <mergeCell ref="S128:W128"/>
    <mergeCell ref="E129:H129"/>
    <mergeCell ref="J129:K129"/>
    <mergeCell ref="M129:N129"/>
    <mergeCell ref="P129:Q129"/>
    <mergeCell ref="S129:W129"/>
    <mergeCell ref="E126:H126"/>
    <mergeCell ref="J126:K126"/>
    <mergeCell ref="M126:N126"/>
    <mergeCell ref="P126:Q126"/>
    <mergeCell ref="S126:W126"/>
    <mergeCell ref="E127:H127"/>
    <mergeCell ref="J127:K127"/>
    <mergeCell ref="M127:N127"/>
    <mergeCell ref="P127:Q127"/>
    <mergeCell ref="S127:W127"/>
    <mergeCell ref="E124:H124"/>
    <mergeCell ref="J124:K124"/>
    <mergeCell ref="M124:N124"/>
    <mergeCell ref="P124:Q124"/>
    <mergeCell ref="S124:W124"/>
    <mergeCell ref="E125:H125"/>
    <mergeCell ref="J125:K125"/>
    <mergeCell ref="M125:N125"/>
    <mergeCell ref="P125:Q125"/>
    <mergeCell ref="S125:W125"/>
    <mergeCell ref="E122:H122"/>
    <mergeCell ref="J122:K122"/>
    <mergeCell ref="M122:N122"/>
    <mergeCell ref="P122:Q122"/>
    <mergeCell ref="S122:W122"/>
    <mergeCell ref="E123:H123"/>
    <mergeCell ref="J123:K123"/>
    <mergeCell ref="M123:N123"/>
    <mergeCell ref="P123:Q123"/>
    <mergeCell ref="S123:W123"/>
    <mergeCell ref="E120:H120"/>
    <mergeCell ref="J120:K120"/>
    <mergeCell ref="M120:N120"/>
    <mergeCell ref="P120:Q120"/>
    <mergeCell ref="S120:W120"/>
    <mergeCell ref="E121:H121"/>
    <mergeCell ref="J121:K121"/>
    <mergeCell ref="M121:N121"/>
    <mergeCell ref="P121:Q121"/>
    <mergeCell ref="S121:W121"/>
    <mergeCell ref="E118:H118"/>
    <mergeCell ref="J118:K118"/>
    <mergeCell ref="M118:N118"/>
    <mergeCell ref="P118:Q118"/>
    <mergeCell ref="S118:W118"/>
    <mergeCell ref="E119:H119"/>
    <mergeCell ref="J119:K119"/>
    <mergeCell ref="M119:N119"/>
    <mergeCell ref="P119:Q119"/>
    <mergeCell ref="S119:W119"/>
    <mergeCell ref="E116:H116"/>
    <mergeCell ref="J116:K116"/>
    <mergeCell ref="M116:N116"/>
    <mergeCell ref="P116:Q116"/>
    <mergeCell ref="S116:W116"/>
    <mergeCell ref="E117:H117"/>
    <mergeCell ref="J117:K117"/>
    <mergeCell ref="M117:N117"/>
    <mergeCell ref="P117:Q117"/>
    <mergeCell ref="S117:W117"/>
    <mergeCell ref="E114:H114"/>
    <mergeCell ref="J114:K114"/>
    <mergeCell ref="M114:N114"/>
    <mergeCell ref="P114:Q114"/>
    <mergeCell ref="S114:W114"/>
    <mergeCell ref="E115:H115"/>
    <mergeCell ref="J115:K115"/>
    <mergeCell ref="M115:N115"/>
    <mergeCell ref="P115:Q115"/>
    <mergeCell ref="S115:W115"/>
    <mergeCell ref="E112:H112"/>
    <mergeCell ref="J112:K112"/>
    <mergeCell ref="M112:N112"/>
    <mergeCell ref="P112:Q112"/>
    <mergeCell ref="S112:W112"/>
    <mergeCell ref="E113:H113"/>
    <mergeCell ref="J113:K113"/>
    <mergeCell ref="M113:N113"/>
    <mergeCell ref="P113:Q113"/>
    <mergeCell ref="S113:W113"/>
    <mergeCell ref="E110:H110"/>
    <mergeCell ref="J110:K110"/>
    <mergeCell ref="M110:N110"/>
    <mergeCell ref="P110:Q110"/>
    <mergeCell ref="S110:W110"/>
    <mergeCell ref="E111:H111"/>
    <mergeCell ref="J111:K111"/>
    <mergeCell ref="M111:N111"/>
    <mergeCell ref="P111:Q111"/>
    <mergeCell ref="S111:W111"/>
    <mergeCell ref="E108:H108"/>
    <mergeCell ref="J108:K108"/>
    <mergeCell ref="M108:N108"/>
    <mergeCell ref="P108:Q108"/>
    <mergeCell ref="S108:W108"/>
    <mergeCell ref="E109:H109"/>
    <mergeCell ref="J109:K109"/>
    <mergeCell ref="M109:N109"/>
    <mergeCell ref="P109:Q109"/>
    <mergeCell ref="S109:W109"/>
    <mergeCell ref="E106:H106"/>
    <mergeCell ref="J106:K106"/>
    <mergeCell ref="M106:N106"/>
    <mergeCell ref="P106:Q106"/>
    <mergeCell ref="S106:W106"/>
    <mergeCell ref="E107:H107"/>
    <mergeCell ref="J107:K107"/>
    <mergeCell ref="M107:N107"/>
    <mergeCell ref="P107:Q107"/>
    <mergeCell ref="S107:W107"/>
    <mergeCell ref="E104:H104"/>
    <mergeCell ref="J104:K104"/>
    <mergeCell ref="M104:N104"/>
    <mergeCell ref="P104:Q104"/>
    <mergeCell ref="S104:W104"/>
    <mergeCell ref="E105:H105"/>
    <mergeCell ref="J105:K105"/>
    <mergeCell ref="M105:N105"/>
    <mergeCell ref="P105:Q105"/>
    <mergeCell ref="S105:W105"/>
    <mergeCell ref="E102:H102"/>
    <mergeCell ref="J102:K102"/>
    <mergeCell ref="M102:N102"/>
    <mergeCell ref="P102:Q102"/>
    <mergeCell ref="S102:W102"/>
    <mergeCell ref="E103:H103"/>
    <mergeCell ref="J103:K103"/>
    <mergeCell ref="M103:N103"/>
    <mergeCell ref="P103:Q103"/>
    <mergeCell ref="S103:W103"/>
    <mergeCell ref="E100:H100"/>
    <mergeCell ref="J100:K100"/>
    <mergeCell ref="M100:N100"/>
    <mergeCell ref="P100:Q100"/>
    <mergeCell ref="S100:W100"/>
    <mergeCell ref="E101:H101"/>
    <mergeCell ref="J101:K101"/>
    <mergeCell ref="M101:N101"/>
    <mergeCell ref="P101:Q101"/>
    <mergeCell ref="S101:W101"/>
    <mergeCell ref="E98:H98"/>
    <mergeCell ref="J98:K98"/>
    <mergeCell ref="M98:N98"/>
    <mergeCell ref="P98:Q98"/>
    <mergeCell ref="S98:W98"/>
    <mergeCell ref="E99:H99"/>
    <mergeCell ref="J99:K99"/>
    <mergeCell ref="M99:N99"/>
    <mergeCell ref="P99:Q99"/>
    <mergeCell ref="S99:W99"/>
    <mergeCell ref="E96:H96"/>
    <mergeCell ref="J96:K96"/>
    <mergeCell ref="M96:N96"/>
    <mergeCell ref="P96:Q96"/>
    <mergeCell ref="S96:W96"/>
    <mergeCell ref="E97:H97"/>
    <mergeCell ref="J97:K97"/>
    <mergeCell ref="M97:N97"/>
    <mergeCell ref="P97:Q97"/>
    <mergeCell ref="S97:W97"/>
    <mergeCell ref="E94:H94"/>
    <mergeCell ref="J94:K94"/>
    <mergeCell ref="M94:N94"/>
    <mergeCell ref="P94:Q94"/>
    <mergeCell ref="S94:W94"/>
    <mergeCell ref="E95:H95"/>
    <mergeCell ref="J95:K95"/>
    <mergeCell ref="M95:N95"/>
    <mergeCell ref="P95:Q95"/>
    <mergeCell ref="S95:W95"/>
    <mergeCell ref="E92:H92"/>
    <mergeCell ref="J92:K92"/>
    <mergeCell ref="M92:N92"/>
    <mergeCell ref="P92:Q92"/>
    <mergeCell ref="S92:W92"/>
    <mergeCell ref="E93:H93"/>
    <mergeCell ref="J93:K93"/>
    <mergeCell ref="M93:N93"/>
    <mergeCell ref="P93:Q93"/>
    <mergeCell ref="S93:W93"/>
    <mergeCell ref="E90:H90"/>
    <mergeCell ref="J90:K90"/>
    <mergeCell ref="M90:N90"/>
    <mergeCell ref="P90:Q90"/>
    <mergeCell ref="S90:W90"/>
    <mergeCell ref="E91:H91"/>
    <mergeCell ref="J91:K91"/>
    <mergeCell ref="M91:N91"/>
    <mergeCell ref="P91:Q91"/>
    <mergeCell ref="S91:W91"/>
    <mergeCell ref="E88:H88"/>
    <mergeCell ref="J88:K88"/>
    <mergeCell ref="M88:N88"/>
    <mergeCell ref="P88:Q88"/>
    <mergeCell ref="S88:W88"/>
    <mergeCell ref="E89:H89"/>
    <mergeCell ref="J89:K89"/>
    <mergeCell ref="M89:N89"/>
    <mergeCell ref="P89:Q89"/>
    <mergeCell ref="S89:W89"/>
    <mergeCell ref="E86:H86"/>
    <mergeCell ref="J86:K86"/>
    <mergeCell ref="M86:N86"/>
    <mergeCell ref="P86:Q86"/>
    <mergeCell ref="S86:W86"/>
    <mergeCell ref="E87:H87"/>
    <mergeCell ref="J87:K87"/>
    <mergeCell ref="M87:N87"/>
    <mergeCell ref="P87:Q87"/>
    <mergeCell ref="S87:W87"/>
    <mergeCell ref="E84:H84"/>
    <mergeCell ref="J84:K84"/>
    <mergeCell ref="M84:N84"/>
    <mergeCell ref="P84:Q84"/>
    <mergeCell ref="S84:W84"/>
    <mergeCell ref="E85:H85"/>
    <mergeCell ref="J85:K85"/>
    <mergeCell ref="M85:N85"/>
    <mergeCell ref="P85:Q85"/>
    <mergeCell ref="S85:W85"/>
    <mergeCell ref="E82:H82"/>
    <mergeCell ref="J82:K82"/>
    <mergeCell ref="M82:N82"/>
    <mergeCell ref="P82:Q82"/>
    <mergeCell ref="S82:W82"/>
    <mergeCell ref="E83:H83"/>
    <mergeCell ref="J83:K83"/>
    <mergeCell ref="M83:N83"/>
    <mergeCell ref="P83:Q83"/>
    <mergeCell ref="S83:W83"/>
    <mergeCell ref="E80:H80"/>
    <mergeCell ref="J80:K80"/>
    <mergeCell ref="M80:N80"/>
    <mergeCell ref="P80:Q80"/>
    <mergeCell ref="S80:W80"/>
    <mergeCell ref="E81:H81"/>
    <mergeCell ref="J81:K81"/>
    <mergeCell ref="M81:N81"/>
    <mergeCell ref="P81:Q81"/>
    <mergeCell ref="S81:W81"/>
    <mergeCell ref="E78:H78"/>
    <mergeCell ref="J78:K78"/>
    <mergeCell ref="M78:N78"/>
    <mergeCell ref="P78:Q78"/>
    <mergeCell ref="S78:W78"/>
    <mergeCell ref="E79:H79"/>
    <mergeCell ref="J79:K79"/>
    <mergeCell ref="M79:N79"/>
    <mergeCell ref="P79:Q79"/>
    <mergeCell ref="S79:W79"/>
    <mergeCell ref="E76:H76"/>
    <mergeCell ref="J76:K76"/>
    <mergeCell ref="M76:N76"/>
    <mergeCell ref="P76:Q76"/>
    <mergeCell ref="S76:W76"/>
    <mergeCell ref="E77:H77"/>
    <mergeCell ref="J77:K77"/>
    <mergeCell ref="M77:N77"/>
    <mergeCell ref="P77:Q77"/>
    <mergeCell ref="S77:W77"/>
    <mergeCell ref="E74:H74"/>
    <mergeCell ref="J74:K74"/>
    <mergeCell ref="M74:N74"/>
    <mergeCell ref="P74:Q74"/>
    <mergeCell ref="S74:W74"/>
    <mergeCell ref="E75:H75"/>
    <mergeCell ref="J75:K75"/>
    <mergeCell ref="M75:N75"/>
    <mergeCell ref="P75:Q75"/>
    <mergeCell ref="S75:W75"/>
    <mergeCell ref="E72:H72"/>
    <mergeCell ref="J72:K72"/>
    <mergeCell ref="M72:N72"/>
    <mergeCell ref="P72:Q72"/>
    <mergeCell ref="S72:W72"/>
    <mergeCell ref="E73:H73"/>
    <mergeCell ref="J73:K73"/>
    <mergeCell ref="M73:N73"/>
    <mergeCell ref="P73:Q73"/>
    <mergeCell ref="S73:W73"/>
    <mergeCell ref="E70:H70"/>
    <mergeCell ref="J70:K70"/>
    <mergeCell ref="M70:N70"/>
    <mergeCell ref="P70:Q70"/>
    <mergeCell ref="S70:W70"/>
    <mergeCell ref="E71:H71"/>
    <mergeCell ref="J71:K71"/>
    <mergeCell ref="M71:N71"/>
    <mergeCell ref="P71:Q71"/>
    <mergeCell ref="S71:W71"/>
    <mergeCell ref="J52:K52"/>
    <mergeCell ref="P58:T58"/>
    <mergeCell ref="J61:K61"/>
    <mergeCell ref="J63:K64"/>
    <mergeCell ref="J65:K65"/>
    <mergeCell ref="C69:W69"/>
    <mergeCell ref="K35:L35"/>
    <mergeCell ref="P45:T45"/>
    <mergeCell ref="V47:W47"/>
    <mergeCell ref="J48:K48"/>
    <mergeCell ref="J50:K51"/>
    <mergeCell ref="V51:W51"/>
    <mergeCell ref="J19:K19"/>
    <mergeCell ref="B22:C22"/>
    <mergeCell ref="M24:Q24"/>
    <mergeCell ref="J27:K27"/>
    <mergeCell ref="J29:K30"/>
    <mergeCell ref="J31:K31"/>
    <mergeCell ref="C6:G6"/>
    <mergeCell ref="B9:C9"/>
    <mergeCell ref="V14:W14"/>
    <mergeCell ref="J15:K15"/>
    <mergeCell ref="J16:K16"/>
    <mergeCell ref="J17:K18"/>
    <mergeCell ref="V18:W18"/>
    <mergeCell ref="V4:W4"/>
    <mergeCell ref="J5:K5"/>
    <mergeCell ref="M5:N5"/>
    <mergeCell ref="P5:Q5"/>
    <mergeCell ref="S5:T5"/>
    <mergeCell ref="V5:W5"/>
    <mergeCell ref="C2:G5"/>
    <mergeCell ref="J3:K3"/>
    <mergeCell ref="M3:N3"/>
    <mergeCell ref="P3:Q3"/>
    <mergeCell ref="S3:T3"/>
    <mergeCell ref="V3:W3"/>
    <mergeCell ref="J4:K4"/>
    <mergeCell ref="M4:N4"/>
    <mergeCell ref="P4:Q4"/>
    <mergeCell ref="S4:T4"/>
  </mergeCells>
  <conditionalFormatting sqref="G12:G20">
    <cfRule type="cellIs" dxfId="135" priority="11" operator="lessThan">
      <formula>0</formula>
    </cfRule>
    <cfRule type="cellIs" dxfId="134" priority="14" operator="greaterThan">
      <formula>"&gt;=0"</formula>
    </cfRule>
    <cfRule type="cellIs" dxfId="133" priority="15" operator="greaterThan">
      <formula>0</formula>
    </cfRule>
    <cfRule type="cellIs" dxfId="132" priority="16" operator="lessThan">
      <formula>0</formula>
    </cfRule>
    <cfRule type="cellIs" dxfId="131" priority="17" operator="greaterThan">
      <formula>1</formula>
    </cfRule>
  </conditionalFormatting>
  <conditionalFormatting sqref="G25:G41">
    <cfRule type="cellIs" dxfId="130" priority="12" operator="lessThan">
      <formula>0</formula>
    </cfRule>
    <cfRule type="cellIs" dxfId="129" priority="13" operator="greaterThan">
      <formula>1</formula>
    </cfRule>
  </conditionalFormatting>
  <conditionalFormatting sqref="G46:G54">
    <cfRule type="cellIs" dxfId="128" priority="9" operator="lessThan">
      <formula>0</formula>
    </cfRule>
    <cfRule type="cellIs" dxfId="127" priority="10" operator="greaterThan">
      <formula>1</formula>
    </cfRule>
  </conditionalFormatting>
  <conditionalFormatting sqref="G59:G67">
    <cfRule type="cellIs" dxfId="126" priority="7" operator="greaterThan">
      <formula>0</formula>
    </cfRule>
    <cfRule type="cellIs" dxfId="125" priority="8" operator="lessThan">
      <formula>0</formula>
    </cfRule>
  </conditionalFormatting>
  <conditionalFormatting sqref="J29:K30">
    <cfRule type="cellIs" dxfId="124" priority="5" operator="lessThan">
      <formula>1</formula>
    </cfRule>
    <cfRule type="cellIs" dxfId="123" priority="6" operator="greaterThan">
      <formula>1</formula>
    </cfRule>
  </conditionalFormatting>
  <conditionalFormatting sqref="J50:K51">
    <cfRule type="cellIs" dxfId="122" priority="1" operator="greaterThan">
      <formula>1</formula>
    </cfRule>
    <cfRule type="cellIs" dxfId="121" priority="2" operator="lessThan">
      <formula>1</formula>
    </cfRule>
  </conditionalFormatting>
  <conditionalFormatting sqref="J63:K64">
    <cfRule type="cellIs" dxfId="120" priority="3" operator="lessThan">
      <formula>1</formula>
    </cfRule>
    <cfRule type="cellIs" dxfId="119" priority="4" operator="greaterThan">
      <formula>1</formula>
    </cfRule>
  </conditionalFormatting>
  <dataValidations count="2">
    <dataValidation type="list" allowBlank="1" showInputMessage="1" showErrorMessage="1" sqref="J71:K78" xr:uid="{4607A6C8-851D-4A62-8DE3-6A531A54B28A}">
      <formula1>Tipo</formula1>
    </dataValidation>
    <dataValidation type="list" allowBlank="1" showInputMessage="1" showErrorMessage="1" sqref="M71:N370" xr:uid="{624BB879-67C8-481F-8168-E16E6A87C82A}">
      <formula1>INDIRECT(J71)</formula1>
    </dataValidation>
  </dataValidations>
  <pageMargins left="0.7" right="0.7" top="0.75" bottom="0.75" header="0.3" footer="0.3"/>
  <pageSetup paperSize="9" orientation="portrait" verticalDpi="0" r:id="rId1"/>
  <drawing r:id="rId2"/>
  <picture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E2062F1-A890-4D60-BE60-43DF906B3761}">
          <x14:formula1>
            <xm:f>'Base de Dados'!$BF$2:$BF$13</xm:f>
          </x14:formula1>
          <xm:sqref>C2:G5</xm:sqref>
        </x14:dataValidation>
        <x14:dataValidation type="list" allowBlank="1" showInputMessage="1" showErrorMessage="1" xr:uid="{87665289-9012-4893-AC4A-10CEFCA69DDF}">
          <x14:formula1>
            <xm:f>'Base de Dados'!$BE$2:$BE$6</xm:f>
          </x14:formula1>
          <xm:sqref>J79:K371</xm:sqref>
        </x14:dataValidation>
        <x14:dataValidation type="list" allowBlank="1" showInputMessage="1" showErrorMessage="1" xr:uid="{A5701C86-0589-4315-821F-18C543BD4A24}">
          <x14:formula1>
            <xm:f>'Base de Dados'!$BD$2:$BD$42</xm:f>
          </x14:formula1>
          <xm:sqref>M371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AED73-500C-46DE-ACCA-12070C5AA518}">
  <dimension ref="B1:BE371"/>
  <sheetViews>
    <sheetView showGridLines="0" zoomScale="85" zoomScaleNormal="85" workbookViewId="0">
      <selection activeCell="P94" sqref="P94:Q94"/>
    </sheetView>
  </sheetViews>
  <sheetFormatPr defaultColWidth="9.109375" defaultRowHeight="13.8" x14ac:dyDescent="0.25"/>
  <cols>
    <col min="1" max="1" width="10.6640625" style="1" customWidth="1"/>
    <col min="2" max="2" width="0.88671875" style="1" customWidth="1"/>
    <col min="3" max="3" width="15" style="1" bestFit="1" customWidth="1"/>
    <col min="4" max="4" width="1.109375" style="1" customWidth="1"/>
    <col min="5" max="7" width="9.109375" style="1"/>
    <col min="8" max="9" width="0.88671875" style="1" customWidth="1"/>
    <col min="10" max="10" width="14" style="1" customWidth="1"/>
    <col min="11" max="11" width="11.5546875" style="1" customWidth="1"/>
    <col min="12" max="12" width="0.88671875" style="1" customWidth="1"/>
    <col min="13" max="13" width="11.6640625" style="1" customWidth="1"/>
    <col min="14" max="14" width="13.44140625" style="1" customWidth="1"/>
    <col min="15" max="15" width="0.88671875" style="1" customWidth="1"/>
    <col min="16" max="16" width="10.33203125" style="1" customWidth="1"/>
    <col min="17" max="17" width="12.5546875" style="1" customWidth="1"/>
    <col min="18" max="18" width="0.88671875" style="1" customWidth="1"/>
    <col min="19" max="19" width="8.33203125" style="1" customWidth="1"/>
    <col min="20" max="20" width="12" style="1" customWidth="1"/>
    <col min="21" max="21" width="0.88671875" style="1" customWidth="1"/>
    <col min="22" max="22" width="10" style="1" customWidth="1"/>
    <col min="23" max="23" width="11" style="1" customWidth="1"/>
    <col min="24" max="24" width="0.88671875" style="1" customWidth="1"/>
    <col min="25" max="33" width="9.109375" style="1"/>
    <col min="34" max="34" width="16.6640625" style="1" customWidth="1"/>
    <col min="35" max="35" width="21" style="1" customWidth="1"/>
    <col min="36" max="49" width="9.109375" style="1"/>
    <col min="50" max="50" width="11.44140625" style="1" bestFit="1" customWidth="1"/>
    <col min="51" max="51" width="9.109375" style="1"/>
    <col min="52" max="52" width="11.44140625" style="1" bestFit="1" customWidth="1"/>
    <col min="53" max="53" width="9.21875" style="1" bestFit="1" customWidth="1"/>
    <col min="54" max="54" width="11" style="1" bestFit="1" customWidth="1"/>
    <col min="55" max="55" width="12.6640625" style="1" bestFit="1" customWidth="1"/>
    <col min="56" max="56" width="16.21875" style="1" bestFit="1" customWidth="1"/>
    <col min="57" max="57" width="9.21875" style="1" bestFit="1" customWidth="1"/>
    <col min="58" max="58" width="8.88671875" style="1" bestFit="1" customWidth="1"/>
    <col min="59" max="16384" width="9.109375" style="1"/>
  </cols>
  <sheetData>
    <row r="1" spans="2:34" ht="8.1" customHeight="1" x14ac:dyDescent="0.25"/>
    <row r="2" spans="2:34" ht="5.0999999999999996" customHeight="1" x14ac:dyDescent="0.25">
      <c r="B2" s="4"/>
      <c r="C2" s="274" t="s">
        <v>86</v>
      </c>
      <c r="D2" s="274"/>
      <c r="E2" s="274"/>
      <c r="F2" s="274"/>
      <c r="G2" s="274"/>
      <c r="H2" s="4"/>
      <c r="J2" s="54"/>
      <c r="K2" s="54"/>
      <c r="M2" s="55"/>
      <c r="N2" s="55"/>
      <c r="P2" s="56"/>
      <c r="Q2" s="56"/>
      <c r="S2" s="56"/>
      <c r="T2" s="56"/>
      <c r="V2" s="4"/>
      <c r="W2" s="4"/>
      <c r="X2" s="4"/>
    </row>
    <row r="3" spans="2:34" ht="12" customHeight="1" x14ac:dyDescent="0.25">
      <c r="B3" s="4"/>
      <c r="C3" s="274"/>
      <c r="D3" s="274"/>
      <c r="E3" s="274"/>
      <c r="F3" s="274"/>
      <c r="G3" s="274"/>
      <c r="H3" s="4"/>
      <c r="J3" s="268">
        <f>SUM(F12:F19)</f>
        <v>17150</v>
      </c>
      <c r="K3" s="268"/>
      <c r="L3" s="58"/>
      <c r="M3" s="270">
        <f>SUM(F25:F40)</f>
        <v>9668</v>
      </c>
      <c r="N3" s="271"/>
      <c r="O3" s="58"/>
      <c r="P3" s="262">
        <f>SUM(F46:F53)</f>
        <v>1700</v>
      </c>
      <c r="Q3" s="263"/>
      <c r="R3" s="58"/>
      <c r="S3" s="265">
        <f>SUM(F59:F66)</f>
        <v>4400</v>
      </c>
      <c r="T3" s="266"/>
      <c r="V3" s="256">
        <f>+J3-M3-P3-S3</f>
        <v>1382</v>
      </c>
      <c r="W3" s="257">
        <f t="shared" ref="W3" si="0">+K1-N1-Q1-T1</f>
        <v>0</v>
      </c>
      <c r="X3" s="4"/>
      <c r="AH3" s="88"/>
    </row>
    <row r="4" spans="2:34" ht="12" customHeight="1" x14ac:dyDescent="0.25">
      <c r="B4" s="4"/>
      <c r="C4" s="274"/>
      <c r="D4" s="274"/>
      <c r="E4" s="274"/>
      <c r="F4" s="274"/>
      <c r="G4" s="274"/>
      <c r="H4" s="4"/>
      <c r="J4" s="258" t="s">
        <v>61</v>
      </c>
      <c r="K4" s="258"/>
      <c r="L4" s="59"/>
      <c r="M4" s="258" t="s">
        <v>99</v>
      </c>
      <c r="N4" s="258"/>
      <c r="O4" s="59"/>
      <c r="P4" s="258" t="s">
        <v>100</v>
      </c>
      <c r="Q4" s="258"/>
      <c r="R4" s="59"/>
      <c r="S4" s="258" t="s">
        <v>101</v>
      </c>
      <c r="T4" s="258"/>
      <c r="U4" s="35"/>
      <c r="V4" s="258" t="s">
        <v>102</v>
      </c>
      <c r="W4" s="258"/>
      <c r="X4" s="4"/>
      <c r="AH4" s="88"/>
    </row>
    <row r="5" spans="2:34" ht="12" customHeight="1" x14ac:dyDescent="0.7">
      <c r="B5" s="4"/>
      <c r="C5" s="274"/>
      <c r="D5" s="274"/>
      <c r="E5" s="274"/>
      <c r="F5" s="274"/>
      <c r="G5" s="274"/>
      <c r="H5" s="4"/>
      <c r="J5" s="269" t="str">
        <f>REPT("|",J6*220)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5" s="269"/>
      <c r="L5" s="98"/>
      <c r="M5" s="272" t="str">
        <f>REPT("|",M6*95)</f>
        <v>|||||||||||||||||||||||||||||||||||||||||||||||||||||||||||||||||||||||||||||||||||||||||||||||||||||||||||||||||||||||||||||||||||||||||||||||||||||||||||||||||||||||||||||||||||||||||||||||||||||||||||||||||||||||||||||||||||||||||||||||||||||||||</v>
      </c>
      <c r="N5" s="272"/>
      <c r="O5" s="98"/>
      <c r="P5" s="264" t="str">
        <f>REPT("|",P6*95)</f>
        <v>||||||||||||||||||||||||||||||||||||||||||||||||||||</v>
      </c>
      <c r="Q5" s="264"/>
      <c r="R5" s="98"/>
      <c r="S5" s="267" t="str">
        <f>REPT("|",S6*95)</f>
        <v>||||||||||||||||||||||||||||||||||||||||||||||||||||||||||||||||||||||||||||||</v>
      </c>
      <c r="T5" s="267"/>
      <c r="U5" s="99"/>
      <c r="V5" s="272" t="str">
        <f>REPT("|",V6*95)</f>
        <v>|||||||</v>
      </c>
      <c r="W5" s="272"/>
      <c r="X5" s="100"/>
      <c r="AH5" s="88"/>
    </row>
    <row r="6" spans="2:34" ht="16.8" x14ac:dyDescent="0.25">
      <c r="B6" s="4"/>
      <c r="C6" s="273" t="s">
        <v>93</v>
      </c>
      <c r="D6" s="273"/>
      <c r="E6" s="273"/>
      <c r="F6" s="273"/>
      <c r="G6" s="273"/>
      <c r="H6" s="4"/>
      <c r="J6" s="147">
        <f>J3/SUM(E12:E19)</f>
        <v>1.7808930425752856</v>
      </c>
      <c r="K6" s="148" t="str" cm="1">
        <f t="array" ref="K6">_xlfn.IFS(J3&gt;SUM(E12:E19),'Base de Dados'!BE12,Jun!J3&lt;SUM(Jun!E12:E19),'Base de Dados'!BE11,Jun!J3=SUM(Jun!E12:E19),'Base de Dados'!BE13)</f>
        <v>Acima da Meta</v>
      </c>
      <c r="L6" s="61"/>
      <c r="M6" s="145">
        <f>+M3/SUM(E25:E40)</f>
        <v>2.6236092265943012</v>
      </c>
      <c r="N6" s="146" t="str" cm="1">
        <f t="array" ref="N6">_xlfn.IFS(M3&gt;E41,"Acima do orçamento",Jun!M3&lt;E41,"Abaixo do Orçado",Jun!M3=E41,'Base de Dados'!BE13)</f>
        <v>Acima do orçamento</v>
      </c>
      <c r="O6" s="60"/>
      <c r="P6" s="190">
        <f>P3/SUM(E46:E53)</f>
        <v>0.55737704918032782</v>
      </c>
      <c r="Q6" s="191" t="str" cm="1">
        <f t="array" ref="Q6">_xlfn.IFS(P3&lt;E54,'Base de Dados'!$BE$11,Jun!P3&gt;E54,'Base de Dados'!$BE$12,Jun!P3=E54,'Base de Dados'!$BE$13)</f>
        <v>Abaixo da Meta</v>
      </c>
      <c r="R6" s="60"/>
      <c r="S6" s="196">
        <f>+S3/SUM(E59:E67)</f>
        <v>0.83018867924528306</v>
      </c>
      <c r="T6" s="195" t="str" cm="1">
        <f t="array" ref="T6">_xlfn.IFS(S3&lt;E67,'Base de Dados'!$BE$11,Jun!S3&gt;E67,'Base de Dados'!$BE$12,Jun!S3=E67,'Base de Dados'!$BE$13)</f>
        <v>Acima da Meta</v>
      </c>
      <c r="U6" s="60"/>
      <c r="V6" s="113">
        <f>+V3/J3</f>
        <v>8.0583090379008751E-2</v>
      </c>
      <c r="W6" s="112" t="s">
        <v>103</v>
      </c>
      <c r="X6" s="4"/>
      <c r="AH6" s="88"/>
    </row>
    <row r="7" spans="2:34" ht="5.0999999999999996" customHeight="1" x14ac:dyDescent="0.25">
      <c r="B7" s="4"/>
      <c r="C7" s="81"/>
      <c r="D7" s="81"/>
      <c r="E7" s="81"/>
      <c r="F7" s="81"/>
      <c r="G7" s="81"/>
      <c r="H7" s="4"/>
      <c r="J7" s="54"/>
      <c r="K7" s="54"/>
      <c r="M7" s="55"/>
      <c r="N7" s="55"/>
      <c r="P7" s="57"/>
      <c r="Q7" s="57"/>
      <c r="S7" s="56"/>
      <c r="T7" s="56"/>
      <c r="V7" s="4"/>
      <c r="W7" s="4"/>
      <c r="X7" s="4"/>
      <c r="AH7" s="88"/>
    </row>
    <row r="8" spans="2:34" ht="12" customHeight="1" x14ac:dyDescent="0.25">
      <c r="AH8" s="88"/>
    </row>
    <row r="9" spans="2:34" x14ac:dyDescent="0.25">
      <c r="B9" s="259" t="str">
        <f>+'Base de Dados'!C6</f>
        <v>Receitas</v>
      </c>
      <c r="C9" s="259"/>
      <c r="D9" s="2"/>
      <c r="AH9" s="88"/>
    </row>
    <row r="10" spans="2:34" ht="5.0999999999999996" customHeight="1" x14ac:dyDescent="0.25">
      <c r="B10" s="10"/>
      <c r="C10" s="10"/>
      <c r="D10" s="10"/>
      <c r="E10" s="10"/>
      <c r="F10" s="10"/>
      <c r="G10" s="10"/>
      <c r="H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AH10" s="88"/>
    </row>
    <row r="11" spans="2:34" ht="12" customHeight="1" x14ac:dyDescent="0.25">
      <c r="B11" s="4"/>
      <c r="C11" s="39" t="s">
        <v>104</v>
      </c>
      <c r="D11" s="39"/>
      <c r="E11" s="62" t="s">
        <v>105</v>
      </c>
      <c r="F11" s="62" t="s">
        <v>106</v>
      </c>
      <c r="G11" s="62" t="s">
        <v>107</v>
      </c>
      <c r="H11" s="4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AH11" s="88"/>
    </row>
    <row r="12" spans="2:34" x14ac:dyDescent="0.25">
      <c r="B12" s="4"/>
      <c r="C12" s="40" t="str">
        <f>+'Base de Dados'!C9</f>
        <v>Salário</v>
      </c>
      <c r="D12" s="40"/>
      <c r="E12" s="122">
        <f>IFERROR(VLOOKUP(C12,Orçamento!$C$9:$P$37,3,0),0)</f>
        <v>4500</v>
      </c>
      <c r="F12" s="122">
        <f t="shared" ref="F12:F19" si="1">SUMIF($M$71:$N$371,C12,$P$71:$Q$371)</f>
        <v>10000</v>
      </c>
      <c r="G12" s="122">
        <f>+F12-E12</f>
        <v>5500</v>
      </c>
      <c r="H12" s="4"/>
      <c r="J12" s="6" t="str">
        <f>"Receita em "&amp;C2</f>
        <v>Receita em Junho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 t="s">
        <v>108</v>
      </c>
      <c r="W12" s="6"/>
      <c r="X12" s="6"/>
      <c r="AH12" s="88"/>
    </row>
    <row r="13" spans="2:34" x14ac:dyDescent="0.25">
      <c r="B13" s="4"/>
      <c r="C13" s="41" t="str">
        <f>+'Base de Dados'!C10</f>
        <v>Salário Cônjuge</v>
      </c>
      <c r="D13" s="41"/>
      <c r="E13" s="123">
        <f>IFERROR(VLOOKUP(C13,Orçamento!$C$9:$P$37,3,0),0)</f>
        <v>4350</v>
      </c>
      <c r="F13" s="123">
        <f t="shared" si="1"/>
        <v>3500</v>
      </c>
      <c r="G13" s="123">
        <f t="shared" ref="G13:G19" si="2">+F13-E13</f>
        <v>-850</v>
      </c>
      <c r="H13" s="4"/>
      <c r="J13" s="6" t="s">
        <v>105</v>
      </c>
      <c r="K13" s="30" t="s">
        <v>106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114">
        <f>SUMIFS(F12:F19,C12:C19, "Salário*")</f>
        <v>13500</v>
      </c>
      <c r="W13" s="87"/>
      <c r="X13" s="6"/>
      <c r="AH13" s="88"/>
    </row>
    <row r="14" spans="2:34" x14ac:dyDescent="0.25">
      <c r="B14" s="4"/>
      <c r="C14" s="41" t="str">
        <f>+'Base de Dados'!C11</f>
        <v>Dividendos</v>
      </c>
      <c r="D14" s="41"/>
      <c r="E14" s="123">
        <f>IFERROR(VLOOKUP(C14,Orçamento!$C$9:$P$37,3,0),0)</f>
        <v>100</v>
      </c>
      <c r="F14" s="123">
        <f t="shared" si="1"/>
        <v>250</v>
      </c>
      <c r="G14" s="123">
        <f t="shared" si="2"/>
        <v>150</v>
      </c>
      <c r="H14" s="4"/>
      <c r="J14" s="114">
        <f>+E20</f>
        <v>9630</v>
      </c>
      <c r="K14" s="149">
        <f>SUM(F12:F19)</f>
        <v>17150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261" t="str">
        <f>REPT("|",V15*180)</f>
        <v>|||||||||||||||||||||||||||||||||||||||||||||||||||||||||||||||||||||||||||||||||||||||||||||||||||||||||||||||||||||||||||||||||||||||||||||</v>
      </c>
      <c r="W14" s="261"/>
      <c r="X14" s="6"/>
      <c r="AH14" s="88"/>
    </row>
    <row r="15" spans="2:34" x14ac:dyDescent="0.25">
      <c r="B15" s="4"/>
      <c r="C15" s="41" t="str">
        <f>+'Base de Dados'!C12</f>
        <v>Reembolsos</v>
      </c>
      <c r="D15" s="41"/>
      <c r="E15" s="123">
        <f>IFERROR(VLOOKUP(C15,Orçamento!$C$9:$P$37,3,0),0)</f>
        <v>250</v>
      </c>
      <c r="F15" s="123">
        <f t="shared" si="1"/>
        <v>0</v>
      </c>
      <c r="G15" s="123">
        <f t="shared" si="2"/>
        <v>-250</v>
      </c>
      <c r="H15" s="4"/>
      <c r="J15" s="275" t="str">
        <f>REPT("|",J16*220)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15" s="275"/>
      <c r="L15" s="6"/>
      <c r="M15" s="6"/>
      <c r="N15" s="6"/>
      <c r="O15" s="6"/>
      <c r="P15" s="6"/>
      <c r="Q15" s="6"/>
      <c r="R15" s="6"/>
      <c r="S15" s="6"/>
      <c r="T15" s="6"/>
      <c r="U15" s="6"/>
      <c r="V15" s="85">
        <f>+V13/SUM(F12:F19)</f>
        <v>0.78717201166180761</v>
      </c>
      <c r="W15" s="6"/>
      <c r="X15" s="6"/>
      <c r="AH15" s="88"/>
    </row>
    <row r="16" spans="2:34" x14ac:dyDescent="0.25">
      <c r="B16" s="4"/>
      <c r="C16" s="41" t="str">
        <f>+'Base de Dados'!C13</f>
        <v>Presentes Receitas</v>
      </c>
      <c r="D16" s="41"/>
      <c r="E16" s="123">
        <f>IFERROR(VLOOKUP(C16,Orçamento!$C$9:$P$37,3,0),0)</f>
        <v>100</v>
      </c>
      <c r="F16" s="123">
        <f t="shared" si="1"/>
        <v>0</v>
      </c>
      <c r="G16" s="123">
        <f>+F16-E16</f>
        <v>-100</v>
      </c>
      <c r="H16" s="4"/>
      <c r="J16" s="277">
        <f>+K14/J14</f>
        <v>1.7808930425752856</v>
      </c>
      <c r="K16" s="277"/>
      <c r="L16" s="6"/>
      <c r="M16" s="6"/>
      <c r="N16" s="6"/>
      <c r="O16" s="6"/>
      <c r="P16" s="6"/>
      <c r="Q16" s="6"/>
      <c r="R16" s="6"/>
      <c r="S16" s="6"/>
      <c r="T16" s="6"/>
      <c r="U16" s="6"/>
      <c r="V16" s="6" t="s">
        <v>109</v>
      </c>
      <c r="W16" s="6"/>
      <c r="X16" s="6"/>
      <c r="AH16" s="88"/>
    </row>
    <row r="17" spans="2:34" x14ac:dyDescent="0.25">
      <c r="B17" s="4"/>
      <c r="C17" s="41" t="str">
        <f>+'Base de Dados'!C14</f>
        <v>Aluguéis</v>
      </c>
      <c r="D17" s="41"/>
      <c r="E17" s="123">
        <f>IFERROR(VLOOKUP(C17,Orçamento!$C$9:$P$37,3,0),0)</f>
        <v>30</v>
      </c>
      <c r="F17" s="123">
        <f t="shared" si="1"/>
        <v>0</v>
      </c>
      <c r="G17" s="123">
        <f t="shared" si="2"/>
        <v>-30</v>
      </c>
      <c r="H17" s="4"/>
      <c r="J17" s="276">
        <f>+K14-J14</f>
        <v>7520</v>
      </c>
      <c r="K17" s="276"/>
      <c r="L17" s="6"/>
      <c r="M17" s="6"/>
      <c r="N17" s="6"/>
      <c r="O17" s="6"/>
      <c r="P17" s="6"/>
      <c r="Q17" s="6"/>
      <c r="R17" s="6"/>
      <c r="S17" s="6"/>
      <c r="T17" s="6"/>
      <c r="U17" s="6"/>
      <c r="V17" s="83">
        <f>SUM(F12:F19)-V13</f>
        <v>3650</v>
      </c>
      <c r="W17" s="6"/>
      <c r="X17" s="6"/>
      <c r="AH17" s="88"/>
    </row>
    <row r="18" spans="2:34" x14ac:dyDescent="0.25">
      <c r="B18" s="4"/>
      <c r="C18" s="42" t="str">
        <f>+'Base de Dados'!C15</f>
        <v>Juros</v>
      </c>
      <c r="D18" s="42"/>
      <c r="E18" s="123">
        <f>IFERROR(VLOOKUP(C18,Orçamento!$C$9:$P$37,3,0),0)</f>
        <v>300</v>
      </c>
      <c r="F18" s="123">
        <f t="shared" si="1"/>
        <v>1400</v>
      </c>
      <c r="G18" s="123">
        <f t="shared" si="2"/>
        <v>1100</v>
      </c>
      <c r="H18" s="4"/>
      <c r="J18" s="276"/>
      <c r="K18" s="276"/>
      <c r="L18" s="6"/>
      <c r="M18" s="6"/>
      <c r="N18" s="6"/>
      <c r="O18" s="6"/>
      <c r="P18" s="6"/>
      <c r="Q18" s="6"/>
      <c r="R18" s="6"/>
      <c r="S18" s="6"/>
      <c r="T18" s="6"/>
      <c r="U18" s="6"/>
      <c r="V18" s="261" t="str">
        <f>REPT("|",V19*180)</f>
        <v>||||||||||||||||||||||||||||||||||||||</v>
      </c>
      <c r="W18" s="261"/>
      <c r="X18" s="6"/>
      <c r="AH18" s="88"/>
    </row>
    <row r="19" spans="2:34" x14ac:dyDescent="0.25">
      <c r="B19" s="4"/>
      <c r="C19" s="42" t="str">
        <f>+'Base de Dados'!C16</f>
        <v>Renda Extra</v>
      </c>
      <c r="D19" s="42"/>
      <c r="E19" s="123">
        <f>IFERROR(VLOOKUP(C19,Orçamento!$C$9:$P$37,3,0),0)</f>
        <v>0</v>
      </c>
      <c r="F19" s="123">
        <f t="shared" si="1"/>
        <v>2000</v>
      </c>
      <c r="G19" s="123">
        <f t="shared" si="2"/>
        <v>2000</v>
      </c>
      <c r="H19" s="4"/>
      <c r="J19" s="241" t="str">
        <f>_xlfn.CONCAT(K6," ","neste mês")</f>
        <v>Acima da Meta neste mês</v>
      </c>
      <c r="K19" s="241"/>
      <c r="L19" s="6"/>
      <c r="M19" s="6"/>
      <c r="N19" s="6"/>
      <c r="O19" s="6"/>
      <c r="P19" s="6"/>
      <c r="Q19" s="6"/>
      <c r="R19" s="6"/>
      <c r="S19" s="6"/>
      <c r="T19" s="6"/>
      <c r="U19" s="6"/>
      <c r="V19" s="85">
        <f>+V17/SUM(F12:F19)</f>
        <v>0.21282798833819241</v>
      </c>
      <c r="W19" s="6"/>
      <c r="X19" s="6"/>
      <c r="AH19" s="88"/>
    </row>
    <row r="20" spans="2:34" ht="5.0999999999999996" customHeight="1" x14ac:dyDescent="0.25">
      <c r="B20" s="4"/>
      <c r="C20" s="65"/>
      <c r="D20" s="65"/>
      <c r="E20" s="82">
        <f>SUM(E12:E19)</f>
        <v>9630</v>
      </c>
      <c r="F20" s="63"/>
      <c r="G20" s="67"/>
      <c r="H20" s="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AH20" s="88"/>
    </row>
    <row r="21" spans="2:34" ht="12" customHeight="1" x14ac:dyDescent="0.25"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AH21" s="88"/>
    </row>
    <row r="22" spans="2:34" x14ac:dyDescent="0.25">
      <c r="B22" s="260" t="str">
        <f>+'Base de Dados'!C19</f>
        <v>Despesas</v>
      </c>
      <c r="C22" s="260"/>
      <c r="D22" s="64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AH22" s="88"/>
    </row>
    <row r="23" spans="2:34" ht="5.0999999999999996" customHeight="1" x14ac:dyDescent="0.25">
      <c r="B23" s="4"/>
      <c r="C23" s="4"/>
      <c r="D23" s="4"/>
      <c r="E23" s="4"/>
      <c r="F23" s="4"/>
      <c r="G23" s="4"/>
      <c r="H23" s="4"/>
      <c r="J23" s="6"/>
      <c r="K23" s="6"/>
      <c r="L23" s="89"/>
      <c r="M23" s="6"/>
      <c r="N23" s="6"/>
      <c r="O23" s="6"/>
      <c r="P23" s="6"/>
      <c r="Q23" s="6"/>
      <c r="R23" s="6"/>
      <c r="S23" s="89"/>
      <c r="T23" s="6"/>
      <c r="U23" s="6"/>
      <c r="V23" s="6"/>
      <c r="W23" s="6"/>
      <c r="X23" s="6"/>
      <c r="AH23" s="88"/>
    </row>
    <row r="24" spans="2:34" ht="12" customHeight="1" x14ac:dyDescent="0.25">
      <c r="B24" s="10"/>
      <c r="C24" s="70" t="s">
        <v>104</v>
      </c>
      <c r="D24" s="70"/>
      <c r="E24" s="43" t="s">
        <v>110</v>
      </c>
      <c r="F24" s="43" t="s">
        <v>106</v>
      </c>
      <c r="G24" s="43" t="s">
        <v>107</v>
      </c>
      <c r="H24" s="4"/>
      <c r="J24" s="104" t="s">
        <v>112</v>
      </c>
      <c r="K24" s="104"/>
      <c r="L24" s="199"/>
      <c r="M24" s="234" t="s">
        <v>122</v>
      </c>
      <c r="N24" s="234"/>
      <c r="O24" s="234"/>
      <c r="P24" s="234"/>
      <c r="Q24" s="234"/>
      <c r="R24" s="104"/>
      <c r="S24" s="104" t="s">
        <v>123</v>
      </c>
      <c r="T24" s="104"/>
      <c r="U24" s="6"/>
      <c r="V24" s="6"/>
      <c r="W24" s="6"/>
      <c r="X24" s="6"/>
      <c r="AH24" s="88"/>
    </row>
    <row r="25" spans="2:34" x14ac:dyDescent="0.25">
      <c r="B25" s="40">
        <f>+'Base de Dados'!B22</f>
        <v>0</v>
      </c>
      <c r="C25" s="44" t="str">
        <f>+'Base de Dados'!C22</f>
        <v>Casa</v>
      </c>
      <c r="D25" s="44"/>
      <c r="E25" s="124">
        <f>IFERROR(VLOOKUP(C25,Orçamento!$C$23:$P$37,3,0),0)</f>
        <v>750</v>
      </c>
      <c r="F25" s="124">
        <f t="shared" ref="F25:F40" si="3">SUMIF($M$71:$N$371,C25,$P$71:$Q$371)</f>
        <v>200</v>
      </c>
      <c r="G25" s="124">
        <f>+F25-E25</f>
        <v>-550</v>
      </c>
      <c r="H25" s="4"/>
      <c r="J25" s="6" t="s">
        <v>110</v>
      </c>
      <c r="K25" s="30" t="s">
        <v>106</v>
      </c>
      <c r="L25" s="89"/>
      <c r="M25" s="6"/>
      <c r="N25" s="6"/>
      <c r="O25" s="6"/>
      <c r="P25" s="6"/>
      <c r="Q25" s="6"/>
      <c r="R25" s="6"/>
      <c r="S25" s="140" t="str">
        <f>REPT("|",S26*200)</f>
        <v>||||||||||||||||||||||||||||||||||||||||||||||||||||||||||||||||||||||||||||||||||||||||||||||||||||||||||||||||</v>
      </c>
      <c r="T25" s="4"/>
      <c r="U25" s="6"/>
      <c r="V25" s="6"/>
      <c r="W25" s="6"/>
      <c r="X25" s="6"/>
      <c r="AH25" s="88"/>
    </row>
    <row r="26" spans="2:34" x14ac:dyDescent="0.25">
      <c r="B26" s="46">
        <f>+'Base de Dados'!B23</f>
        <v>0</v>
      </c>
      <c r="C26" s="45" t="str">
        <f>+'Base de Dados'!C23</f>
        <v>Transporte</v>
      </c>
      <c r="D26" s="45"/>
      <c r="E26" s="124">
        <f>IFERROR(VLOOKUP(C26,Orçamento!$C$23:$P$37,3,0),0)</f>
        <v>340</v>
      </c>
      <c r="F26" s="124">
        <f t="shared" si="3"/>
        <v>0</v>
      </c>
      <c r="G26" s="124">
        <f t="shared" ref="G26:G40" si="4">+F26-E26</f>
        <v>-340</v>
      </c>
      <c r="H26" s="4"/>
      <c r="J26" s="114">
        <f>SUM(E25:E40)</f>
        <v>3685</v>
      </c>
      <c r="K26" s="143">
        <f>SUM(F25:F40)</f>
        <v>9668</v>
      </c>
      <c r="L26" s="89"/>
      <c r="M26" s="6"/>
      <c r="N26" s="6"/>
      <c r="O26" s="6"/>
      <c r="P26" s="6"/>
      <c r="Q26" s="6"/>
      <c r="R26" s="6"/>
      <c r="S26" s="141">
        <f>+$K$26/$J$3</f>
        <v>0.56373177842565603</v>
      </c>
      <c r="T26" s="4"/>
      <c r="U26" s="91"/>
      <c r="V26" s="91"/>
      <c r="W26" s="91"/>
      <c r="X26" s="6"/>
      <c r="AH26" s="88"/>
    </row>
    <row r="27" spans="2:34" x14ac:dyDescent="0.25">
      <c r="B27" s="46">
        <f>+'Base de Dados'!B24</f>
        <v>0</v>
      </c>
      <c r="C27" s="46" t="str">
        <f>+'Base de Dados'!C24</f>
        <v>Alimentação</v>
      </c>
      <c r="D27" s="46"/>
      <c r="E27" s="121">
        <f>IFERROR(VLOOKUP(C27,Orçamento!$C$23:$P$37,3,0),0)</f>
        <v>220</v>
      </c>
      <c r="F27" s="121">
        <f t="shared" si="3"/>
        <v>715</v>
      </c>
      <c r="G27" s="121">
        <f t="shared" si="4"/>
        <v>495</v>
      </c>
      <c r="H27" s="4"/>
      <c r="J27" s="255" t="str">
        <f>REPT("|",J28*220)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27" s="255"/>
      <c r="L27" s="89"/>
      <c r="M27" s="6"/>
      <c r="N27" s="6"/>
      <c r="O27" s="6"/>
      <c r="P27" s="6"/>
      <c r="Q27" s="6"/>
      <c r="R27" s="6"/>
      <c r="S27" s="92"/>
      <c r="T27" s="4"/>
      <c r="U27" s="6"/>
      <c r="V27" s="6"/>
      <c r="W27" s="6"/>
      <c r="X27" s="6"/>
      <c r="AH27" s="88"/>
    </row>
    <row r="28" spans="2:34" x14ac:dyDescent="0.25">
      <c r="B28" s="46">
        <f>+'Base de Dados'!B25</f>
        <v>0</v>
      </c>
      <c r="C28" s="45" t="str">
        <f>+'Base de Dados'!C25</f>
        <v>Utilidades</v>
      </c>
      <c r="D28" s="45"/>
      <c r="E28" s="124">
        <f>IFERROR(VLOOKUP(C28,Orçamento!$C$23:$P$37,3,0),0)</f>
        <v>140</v>
      </c>
      <c r="F28" s="124">
        <f t="shared" si="3"/>
        <v>0</v>
      </c>
      <c r="G28" s="124">
        <f t="shared" si="4"/>
        <v>-140</v>
      </c>
      <c r="H28" s="4"/>
      <c r="J28" s="142">
        <f>+K26/J26</f>
        <v>2.6236092265943012</v>
      </c>
      <c r="K28" s="96"/>
      <c r="L28" s="89"/>
      <c r="M28" s="6"/>
      <c r="N28" s="6"/>
      <c r="O28" s="6"/>
      <c r="P28" s="6"/>
      <c r="Q28" s="6"/>
      <c r="R28" s="6"/>
      <c r="S28" s="89"/>
      <c r="T28" s="6"/>
      <c r="U28" s="6"/>
      <c r="V28" s="6"/>
      <c r="W28" s="6"/>
      <c r="X28" s="6"/>
      <c r="AH28" s="88"/>
    </row>
    <row r="29" spans="2:34" ht="15" customHeight="1" x14ac:dyDescent="0.25">
      <c r="B29" s="46">
        <f>+'Base de Dados'!B26</f>
        <v>0</v>
      </c>
      <c r="C29" s="45" t="str">
        <f>+'Base de Dados'!C26</f>
        <v>Seguro</v>
      </c>
      <c r="D29" s="45"/>
      <c r="E29" s="124">
        <f>IFERROR(VLOOKUP(C29,Orçamento!$C$23:$P$37,3,0),0)</f>
        <v>280</v>
      </c>
      <c r="F29" s="124">
        <f t="shared" si="3"/>
        <v>0</v>
      </c>
      <c r="G29" s="124">
        <f t="shared" si="4"/>
        <v>-280</v>
      </c>
      <c r="H29" s="4"/>
      <c r="J29" s="239">
        <f>+J26-K26</f>
        <v>-5983</v>
      </c>
      <c r="K29" s="239"/>
      <c r="L29" s="89"/>
      <c r="M29" s="6"/>
      <c r="N29" s="6"/>
      <c r="O29" s="6"/>
      <c r="P29" s="6"/>
      <c r="Q29" s="6"/>
      <c r="R29" s="6"/>
      <c r="S29" s="89"/>
      <c r="T29" s="6"/>
      <c r="U29" s="6"/>
      <c r="V29" s="6"/>
      <c r="W29" s="6"/>
      <c r="X29" s="6"/>
      <c r="AH29" s="88"/>
    </row>
    <row r="30" spans="2:34" x14ac:dyDescent="0.25">
      <c r="B30" s="46">
        <f>+'Base de Dados'!B27</f>
        <v>0</v>
      </c>
      <c r="C30" s="46" t="str">
        <f>+'Base de Dados'!C27</f>
        <v>Educação</v>
      </c>
      <c r="D30" s="46"/>
      <c r="E30" s="121">
        <f>IFERROR(VLOOKUP(C30,Orçamento!$C$23:$P$37,3,0),0)</f>
        <v>190</v>
      </c>
      <c r="F30" s="121">
        <f t="shared" si="3"/>
        <v>95</v>
      </c>
      <c r="G30" s="121">
        <f t="shared" si="4"/>
        <v>-95</v>
      </c>
      <c r="H30" s="4"/>
      <c r="J30" s="240"/>
      <c r="K30" s="240"/>
      <c r="L30" s="89"/>
      <c r="M30" s="6"/>
      <c r="N30" s="6"/>
      <c r="O30" s="6"/>
      <c r="P30" s="6"/>
      <c r="Q30" s="6"/>
      <c r="R30" s="6"/>
      <c r="S30" s="89"/>
      <c r="T30" s="6"/>
      <c r="U30" s="6"/>
      <c r="V30" s="6"/>
      <c r="W30" s="6"/>
      <c r="X30" s="6"/>
      <c r="AH30" s="88"/>
    </row>
    <row r="31" spans="2:34" x14ac:dyDescent="0.25">
      <c r="B31" s="46">
        <f>+'Base de Dados'!B28</f>
        <v>0</v>
      </c>
      <c r="C31" s="45" t="str">
        <f>+'Base de Dados'!C28</f>
        <v>Entretenimento</v>
      </c>
      <c r="D31" s="45"/>
      <c r="E31" s="124">
        <f>IFERROR(VLOOKUP(C31,Orçamento!$C$23:$P$37,3,0),0)</f>
        <v>520</v>
      </c>
      <c r="F31" s="124">
        <f t="shared" si="3"/>
        <v>3000</v>
      </c>
      <c r="G31" s="124">
        <f t="shared" si="4"/>
        <v>2480</v>
      </c>
      <c r="H31" s="4"/>
      <c r="J31" s="241" t="str">
        <f>_xlfn.CONCAT(N6," ","este mês")</f>
        <v>Acima do orçamento este mês</v>
      </c>
      <c r="K31" s="241"/>
      <c r="L31" s="89"/>
      <c r="M31" s="6"/>
      <c r="N31" s="6"/>
      <c r="O31" s="6"/>
      <c r="P31" s="6"/>
      <c r="Q31" s="6"/>
      <c r="R31" s="6"/>
      <c r="S31" s="89"/>
      <c r="T31" s="6"/>
      <c r="U31" s="6"/>
      <c r="V31" s="6"/>
      <c r="W31" s="6"/>
      <c r="X31" s="6"/>
      <c r="AH31" s="88"/>
    </row>
    <row r="32" spans="2:34" x14ac:dyDescent="0.25">
      <c r="B32" s="46">
        <f>+'Base de Dados'!B29</f>
        <v>0</v>
      </c>
      <c r="C32" s="45" t="str">
        <f>+'Base de Dados'!C29</f>
        <v>Roupas</v>
      </c>
      <c r="D32" s="45"/>
      <c r="E32" s="124">
        <f>IFERROR(VLOOKUP(C32,Orçamento!$C$23:$P$37,3,0),0)</f>
        <v>80</v>
      </c>
      <c r="F32" s="124">
        <f t="shared" si="3"/>
        <v>500</v>
      </c>
      <c r="G32" s="124">
        <f t="shared" si="4"/>
        <v>420</v>
      </c>
      <c r="H32" s="4"/>
      <c r="J32" s="84"/>
      <c r="K32" s="6"/>
      <c r="L32" s="89"/>
      <c r="M32" s="6"/>
      <c r="N32" s="6"/>
      <c r="O32" s="6"/>
      <c r="P32" s="6"/>
      <c r="Q32" s="6"/>
      <c r="R32" s="6"/>
      <c r="S32" s="89"/>
      <c r="T32" s="6"/>
      <c r="U32" s="6"/>
      <c r="V32" s="6"/>
      <c r="W32" s="6"/>
      <c r="X32" s="6"/>
      <c r="AH32" s="88"/>
    </row>
    <row r="33" spans="2:34" x14ac:dyDescent="0.25">
      <c r="B33" s="46">
        <f>+'Base de Dados'!B30</f>
        <v>0</v>
      </c>
      <c r="C33" s="46" t="str">
        <f>+'Base de Dados'!C30</f>
        <v>Cuidados Pessoais</v>
      </c>
      <c r="D33" s="46"/>
      <c r="E33" s="121">
        <f>IFERROR(VLOOKUP(C33,Orçamento!$C$23:$P$37,3,0),0)</f>
        <v>180</v>
      </c>
      <c r="F33" s="121">
        <f t="shared" si="3"/>
        <v>0</v>
      </c>
      <c r="G33" s="121">
        <f t="shared" si="4"/>
        <v>-180</v>
      </c>
      <c r="H33" s="4"/>
      <c r="J33" s="6"/>
      <c r="K33" s="6"/>
      <c r="L33" s="6"/>
      <c r="M33" s="94"/>
      <c r="N33" s="6"/>
      <c r="O33" s="6"/>
      <c r="P33" s="6"/>
      <c r="Q33" s="6"/>
      <c r="R33" s="6"/>
      <c r="S33" s="89"/>
      <c r="T33" s="6"/>
      <c r="U33" s="6"/>
      <c r="V33" s="6"/>
      <c r="W33" s="6"/>
      <c r="X33" s="6"/>
      <c r="AH33" s="88"/>
    </row>
    <row r="34" spans="2:34" x14ac:dyDescent="0.25">
      <c r="B34" s="46">
        <f>+'Base de Dados'!B31</f>
        <v>0</v>
      </c>
      <c r="C34" s="45" t="str">
        <f>+'Base de Dados'!C31</f>
        <v>Presentes</v>
      </c>
      <c r="D34" s="45"/>
      <c r="E34" s="124">
        <f>IFERROR(VLOOKUP(C34,Orçamento!$C$23:$P$37,3,0),0)</f>
        <v>70</v>
      </c>
      <c r="F34" s="124">
        <f t="shared" si="3"/>
        <v>48</v>
      </c>
      <c r="G34" s="124">
        <f t="shared" si="4"/>
        <v>-22</v>
      </c>
      <c r="H34" s="4"/>
      <c r="J34" s="93" t="s">
        <v>113</v>
      </c>
      <c r="K34" s="93" t="s">
        <v>114</v>
      </c>
      <c r="L34" s="6"/>
      <c r="M34" s="94"/>
      <c r="N34" s="6"/>
      <c r="O34" s="6"/>
      <c r="P34" s="6"/>
      <c r="Q34" s="6"/>
      <c r="R34" s="6"/>
      <c r="S34" s="89"/>
      <c r="T34" s="6"/>
      <c r="U34" s="6"/>
      <c r="V34" s="6"/>
      <c r="W34" s="6"/>
      <c r="X34" s="6"/>
    </row>
    <row r="35" spans="2:34" x14ac:dyDescent="0.25">
      <c r="B35" s="46">
        <f>+'Base de Dados'!B32</f>
        <v>0</v>
      </c>
      <c r="C35" s="46" t="str">
        <f>+'Base de Dados'!C32</f>
        <v>Doações</v>
      </c>
      <c r="D35" s="46"/>
      <c r="E35" s="121">
        <f>IFERROR(VLOOKUP(C35,Orçamento!$C$23:$P$37,3,0),0)</f>
        <v>280</v>
      </c>
      <c r="F35" s="121">
        <f t="shared" si="3"/>
        <v>20</v>
      </c>
      <c r="G35" s="121">
        <f t="shared" si="4"/>
        <v>-260</v>
      </c>
      <c r="H35" s="4"/>
      <c r="J35" s="144">
        <f>COUNTIF(G25:G40,"&gt;0")</f>
        <v>4</v>
      </c>
      <c r="K35" s="278">
        <f>COUNTIF(G25:G40,"&lt;0")</f>
        <v>10</v>
      </c>
      <c r="L35" s="278"/>
      <c r="M35" s="94"/>
      <c r="N35" s="6"/>
      <c r="O35" s="6"/>
      <c r="P35" s="6"/>
      <c r="Q35" s="6"/>
      <c r="R35" s="6"/>
      <c r="S35" s="89"/>
      <c r="T35" s="6"/>
      <c r="U35" s="6"/>
      <c r="V35" s="6"/>
      <c r="W35" s="6"/>
      <c r="X35" s="6"/>
    </row>
    <row r="36" spans="2:34" x14ac:dyDescent="0.25">
      <c r="B36" s="46">
        <f>+'Base de Dados'!B33</f>
        <v>0</v>
      </c>
      <c r="C36" s="45" t="str">
        <f>+'Base de Dados'!C33</f>
        <v>Lazer</v>
      </c>
      <c r="D36" s="45"/>
      <c r="E36" s="124">
        <f>IFERROR(VLOOKUP(C36,Orçamento!$C$23:$P$37,3,0),0)</f>
        <v>90</v>
      </c>
      <c r="F36" s="124">
        <f t="shared" si="3"/>
        <v>90</v>
      </c>
      <c r="G36" s="124">
        <f t="shared" si="4"/>
        <v>0</v>
      </c>
      <c r="H36" s="4"/>
      <c r="J36" s="90">
        <f>+J35/(SUM($J$35,$K$35))</f>
        <v>0.2857142857142857</v>
      </c>
      <c r="K36" s="90">
        <f>+K35/(SUM($J$35,$K$35))</f>
        <v>0.7142857142857143</v>
      </c>
      <c r="L36" s="89"/>
      <c r="M36" s="6"/>
      <c r="N36" s="6"/>
      <c r="O36" s="6"/>
      <c r="P36" s="6"/>
      <c r="Q36" s="6"/>
      <c r="R36" s="6"/>
      <c r="S36" s="89"/>
      <c r="T36" s="6"/>
      <c r="U36" s="6"/>
      <c r="V36" s="6"/>
      <c r="W36" s="6"/>
      <c r="X36" s="6"/>
    </row>
    <row r="37" spans="2:34" x14ac:dyDescent="0.25">
      <c r="B37" s="46">
        <f>+'Base de Dados'!B34</f>
        <v>0</v>
      </c>
      <c r="C37" s="46" t="str">
        <f>+'Base de Dados'!C34</f>
        <v>Animal de Estimação</v>
      </c>
      <c r="D37" s="46"/>
      <c r="E37" s="121">
        <f>IFERROR(VLOOKUP(C37,Orçamento!$C$23:$P$37,3,0),0)</f>
        <v>150</v>
      </c>
      <c r="F37" s="121">
        <f t="shared" si="3"/>
        <v>5000</v>
      </c>
      <c r="G37" s="121">
        <f t="shared" si="4"/>
        <v>4850</v>
      </c>
      <c r="H37" s="4"/>
      <c r="J37" s="90">
        <v>1</v>
      </c>
      <c r="K37" s="90">
        <f>100%-K36</f>
        <v>0.2857142857142857</v>
      </c>
      <c r="L37" s="89"/>
      <c r="M37" s="6"/>
      <c r="N37" s="6"/>
      <c r="O37" s="6"/>
      <c r="P37" s="6"/>
      <c r="Q37" s="6"/>
      <c r="R37" s="6"/>
      <c r="S37" s="89"/>
      <c r="T37" s="6"/>
      <c r="U37" s="6"/>
      <c r="V37" s="6"/>
      <c r="W37" s="6"/>
      <c r="X37" s="6"/>
    </row>
    <row r="38" spans="2:34" x14ac:dyDescent="0.25">
      <c r="B38" s="65">
        <f>+'Base de Dados'!B35</f>
        <v>0</v>
      </c>
      <c r="C38" s="45" t="str">
        <f>+'Base de Dados'!C35</f>
        <v>Viagens</v>
      </c>
      <c r="D38" s="45"/>
      <c r="E38" s="124">
        <f>IFERROR(VLOOKUP(C38,Orçamento!$C$23:$P$37,3,0),0)</f>
        <v>300</v>
      </c>
      <c r="F38" s="124">
        <f t="shared" si="3"/>
        <v>0</v>
      </c>
      <c r="G38" s="124">
        <f t="shared" si="4"/>
        <v>-300</v>
      </c>
      <c r="H38" s="4"/>
      <c r="J38" s="6"/>
      <c r="K38" s="6"/>
      <c r="L38" s="89"/>
      <c r="M38" s="6"/>
      <c r="N38" s="6"/>
      <c r="O38" s="6"/>
      <c r="P38" s="6"/>
      <c r="Q38" s="6"/>
      <c r="R38" s="6"/>
      <c r="S38" s="89"/>
      <c r="T38" s="6"/>
      <c r="U38" s="6"/>
      <c r="V38" s="6"/>
      <c r="W38" s="6"/>
      <c r="X38" s="6"/>
    </row>
    <row r="39" spans="2:34" x14ac:dyDescent="0.25">
      <c r="B39" s="65"/>
      <c r="C39" s="45" t="str">
        <f>+'Base de Dados'!C36</f>
        <v>Streaming</v>
      </c>
      <c r="D39" s="45"/>
      <c r="E39" s="124">
        <f>IFERROR(VLOOKUP(C39,Orçamento!$C$23:$P$37,3,0),0)</f>
        <v>95</v>
      </c>
      <c r="F39" s="124">
        <f t="shared" si="3"/>
        <v>0</v>
      </c>
      <c r="G39" s="124">
        <f t="shared" si="4"/>
        <v>-95</v>
      </c>
      <c r="H39" s="4"/>
      <c r="J39" s="6"/>
      <c r="K39" s="6"/>
      <c r="L39" s="89"/>
      <c r="M39" s="6"/>
      <c r="N39" s="6"/>
      <c r="O39" s="6"/>
      <c r="P39" s="6"/>
      <c r="Q39" s="6"/>
      <c r="R39" s="6"/>
      <c r="S39" s="89"/>
      <c r="T39" s="6"/>
      <c r="U39" s="6"/>
      <c r="V39" s="6"/>
      <c r="W39" s="6"/>
      <c r="X39" s="6"/>
    </row>
    <row r="40" spans="2:34" x14ac:dyDescent="0.25">
      <c r="B40" s="65">
        <f>+'Base de Dados'!B36</f>
        <v>0</v>
      </c>
      <c r="C40" s="45" t="str">
        <f>+'Base de Dados'!C37</f>
        <v>Videogame</v>
      </c>
      <c r="D40" s="45"/>
      <c r="E40" s="124">
        <f>IFERROR(VLOOKUP(C40,Orçamento!$C$23:$P$37,3,0),0)</f>
        <v>0</v>
      </c>
      <c r="F40" s="124">
        <f t="shared" si="3"/>
        <v>0</v>
      </c>
      <c r="G40" s="124">
        <f t="shared" si="4"/>
        <v>0</v>
      </c>
      <c r="H40" s="4"/>
      <c r="J40" s="6"/>
      <c r="K40" s="6"/>
      <c r="L40" s="89"/>
      <c r="M40" s="6"/>
      <c r="N40" s="6"/>
      <c r="O40" s="6"/>
      <c r="P40" s="6"/>
      <c r="Q40" s="6"/>
      <c r="R40" s="6"/>
      <c r="S40" s="89"/>
      <c r="T40" s="6"/>
      <c r="U40" s="6"/>
      <c r="V40" s="6"/>
      <c r="W40" s="6"/>
      <c r="X40" s="6"/>
    </row>
    <row r="41" spans="2:34" ht="5.0999999999999996" customHeight="1" x14ac:dyDescent="0.25">
      <c r="B41" s="65"/>
      <c r="C41" s="46"/>
      <c r="D41" s="46"/>
      <c r="E41" s="78">
        <f>SUM(E25:E40)</f>
        <v>3685</v>
      </c>
      <c r="F41" s="66"/>
      <c r="G41" s="68"/>
      <c r="H41" s="4"/>
      <c r="J41" s="6"/>
      <c r="K41" s="6"/>
      <c r="L41" s="89"/>
      <c r="M41" s="6"/>
      <c r="N41" s="6"/>
      <c r="O41" s="6"/>
      <c r="P41" s="6"/>
      <c r="Q41" s="6"/>
      <c r="R41" s="6"/>
      <c r="S41" s="89"/>
      <c r="T41" s="6"/>
      <c r="U41" s="6"/>
      <c r="V41" s="6"/>
      <c r="W41" s="6"/>
      <c r="X41" s="6"/>
    </row>
    <row r="42" spans="2:34" ht="12" customHeight="1" x14ac:dyDescent="0.25"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</row>
    <row r="43" spans="2:34" x14ac:dyDescent="0.25">
      <c r="B43" s="156" t="str">
        <f>+'Base de Dados'!G6</f>
        <v>Dívidas</v>
      </c>
      <c r="C43" s="194"/>
      <c r="D43" s="3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</row>
    <row r="44" spans="2:34" ht="5.0999999999999996" customHeight="1" x14ac:dyDescent="0.25">
      <c r="B44" s="4"/>
      <c r="C44" s="4"/>
      <c r="D44" s="4"/>
      <c r="E44" s="4"/>
      <c r="F44" s="4"/>
      <c r="G44" s="4"/>
      <c r="H44" s="4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4" ht="12" customHeight="1" x14ac:dyDescent="0.25">
      <c r="B45" s="10"/>
      <c r="C45" s="71" t="s">
        <v>104</v>
      </c>
      <c r="D45" s="10"/>
      <c r="E45" s="43" t="s">
        <v>110</v>
      </c>
      <c r="F45" s="43" t="s">
        <v>106</v>
      </c>
      <c r="G45" s="43" t="s">
        <v>107</v>
      </c>
      <c r="H45" s="4"/>
      <c r="J45" s="6" t="s">
        <v>115</v>
      </c>
      <c r="K45" s="6"/>
      <c r="L45" s="6"/>
      <c r="M45" s="6"/>
      <c r="N45" s="6"/>
      <c r="O45" s="6"/>
      <c r="P45" s="254"/>
      <c r="Q45" s="254"/>
      <c r="R45" s="254"/>
      <c r="S45" s="254"/>
      <c r="T45" s="254"/>
      <c r="U45" s="6"/>
      <c r="V45" s="6"/>
      <c r="W45" s="6"/>
      <c r="X45" s="6"/>
    </row>
    <row r="46" spans="2:34" x14ac:dyDescent="0.25">
      <c r="B46" s="40">
        <f>+'Base de Dados'!F8</f>
        <v>0</v>
      </c>
      <c r="C46" s="69" t="str">
        <f>+'Base de Dados'!G9</f>
        <v>Financiamento Carro</v>
      </c>
      <c r="D46" s="69"/>
      <c r="E46" s="120">
        <f>IFERROR(VLOOKUP(C46,Orçamento!$C$44:$P$51,3,0),0)</f>
        <v>720</v>
      </c>
      <c r="F46" s="120">
        <f t="shared" ref="F46:F53" si="5">SUMIF($M$71:$N$371,C46,$P$71:$Q$371)</f>
        <v>0</v>
      </c>
      <c r="G46" s="120">
        <f>+F46-E46</f>
        <v>-720</v>
      </c>
      <c r="H46" s="4"/>
      <c r="J46" s="6" t="s">
        <v>110</v>
      </c>
      <c r="K46" s="30" t="s">
        <v>106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83"/>
      <c r="W46" s="87"/>
      <c r="X46" s="6"/>
    </row>
    <row r="47" spans="2:34" x14ac:dyDescent="0.25">
      <c r="B47" s="46">
        <f>+'Base de Dados'!F9</f>
        <v>0</v>
      </c>
      <c r="C47" s="10" t="str">
        <f>+'Base de Dados'!G10</f>
        <v>Empréstimo Estudantil</v>
      </c>
      <c r="D47" s="10"/>
      <c r="E47" s="121">
        <f>IFERROR(VLOOKUP(C47,Orçamento!$C$44:$P$51,3,0),0)</f>
        <v>330</v>
      </c>
      <c r="F47" s="121">
        <f t="shared" si="5"/>
        <v>500</v>
      </c>
      <c r="G47" s="120">
        <f t="shared" ref="G47:G53" si="6">+F47-E47</f>
        <v>170</v>
      </c>
      <c r="H47" s="4"/>
      <c r="J47" s="114">
        <f>SUM(E46:E53)</f>
        <v>3050</v>
      </c>
      <c r="K47" s="192">
        <f>SUM(F46:F53)</f>
        <v>1700</v>
      </c>
      <c r="L47" s="6"/>
      <c r="M47" s="6"/>
      <c r="N47" s="6"/>
      <c r="O47" s="6"/>
      <c r="P47" s="6"/>
      <c r="Q47" s="6"/>
      <c r="R47" s="6"/>
      <c r="S47" s="6"/>
      <c r="T47" s="6"/>
      <c r="U47" s="6"/>
      <c r="V47" s="253"/>
      <c r="W47" s="253"/>
      <c r="X47" s="6"/>
    </row>
    <row r="48" spans="2:34" x14ac:dyDescent="0.25">
      <c r="B48" s="46">
        <f>+'Base de Dados'!F10</f>
        <v>0</v>
      </c>
      <c r="C48" s="52" t="str">
        <f>+'Base de Dados'!G11</f>
        <v>Cartão de Crédito</v>
      </c>
      <c r="D48" s="52"/>
      <c r="E48" s="120">
        <f>IFERROR(VLOOKUP(C48,Orçamento!$C$44:$P$51,3,0),0)</f>
        <v>450</v>
      </c>
      <c r="F48" s="120">
        <f t="shared" si="5"/>
        <v>900</v>
      </c>
      <c r="G48" s="120">
        <f t="shared" si="6"/>
        <v>450</v>
      </c>
      <c r="H48" s="4"/>
      <c r="J48" s="242" t="str">
        <f>REPT("|",J49*210)</f>
        <v>|||||||||||||||||||||||||||||||||||||||||||||||||||||||||||||||||||||||||||||||||||||||||||||||||||||||||||||||||||||</v>
      </c>
      <c r="K48" s="242"/>
      <c r="L48" s="6"/>
      <c r="M48" s="6"/>
      <c r="N48" s="6"/>
      <c r="O48" s="6"/>
      <c r="P48" s="6"/>
      <c r="Q48" s="6"/>
      <c r="R48" s="6"/>
      <c r="S48" s="6"/>
      <c r="T48" s="6"/>
      <c r="U48" s="6"/>
      <c r="V48" s="85"/>
      <c r="W48" s="6"/>
      <c r="X48" s="6"/>
    </row>
    <row r="49" spans="2:24" x14ac:dyDescent="0.25">
      <c r="B49" s="46">
        <f>+'Base de Dados'!F11</f>
        <v>0</v>
      </c>
      <c r="C49" s="10" t="str">
        <f>+'Base de Dados'!G12</f>
        <v>Financiamento Apto</v>
      </c>
      <c r="D49" s="10"/>
      <c r="E49" s="121">
        <f>IFERROR(VLOOKUP(C49,Orçamento!$C$44:$P$51,3,0),0)</f>
        <v>190</v>
      </c>
      <c r="F49" s="121">
        <f t="shared" si="5"/>
        <v>0</v>
      </c>
      <c r="G49" s="120">
        <f t="shared" si="6"/>
        <v>-190</v>
      </c>
      <c r="H49" s="4"/>
      <c r="J49" s="193">
        <f>+K47/J47</f>
        <v>0.55737704918032782</v>
      </c>
      <c r="K49" s="95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ht="15" customHeight="1" x14ac:dyDescent="0.25">
      <c r="B50" s="46">
        <f>+'Base de Dados'!F12</f>
        <v>0</v>
      </c>
      <c r="C50" s="52" t="str">
        <f>+'Base de Dados'!G13</f>
        <v>Consórcio</v>
      </c>
      <c r="D50" s="52"/>
      <c r="E50" s="120">
        <f>IFERROR(VLOOKUP(C50,Orçamento!$C$44:$P$51,3,0),0)</f>
        <v>290</v>
      </c>
      <c r="F50" s="120">
        <f t="shared" si="5"/>
        <v>300</v>
      </c>
      <c r="G50" s="120">
        <f t="shared" si="6"/>
        <v>10</v>
      </c>
      <c r="H50" s="4"/>
      <c r="J50" s="239">
        <f>+J47-K47</f>
        <v>1350</v>
      </c>
      <c r="K50" s="239"/>
      <c r="L50" s="6"/>
      <c r="M50" s="6"/>
      <c r="N50" s="6"/>
      <c r="O50" s="6"/>
      <c r="P50" s="6"/>
      <c r="Q50" s="6"/>
      <c r="R50" s="6"/>
      <c r="S50" s="6"/>
      <c r="T50" s="6"/>
      <c r="U50" s="6"/>
      <c r="V50" s="83"/>
      <c r="W50" s="6"/>
      <c r="X50" s="6"/>
    </row>
    <row r="51" spans="2:24" ht="15" customHeight="1" x14ac:dyDescent="0.25">
      <c r="B51" s="46">
        <f>+'Base de Dados'!F13</f>
        <v>0</v>
      </c>
      <c r="C51" s="10" t="str">
        <f>+'Base de Dados'!G14</f>
        <v>Empréstimo</v>
      </c>
      <c r="D51" s="10"/>
      <c r="E51" s="121">
        <f>IFERROR(VLOOKUP(C51,Orçamento!$C$44:$P$51,3,0),0)</f>
        <v>370</v>
      </c>
      <c r="F51" s="121">
        <f t="shared" si="5"/>
        <v>0</v>
      </c>
      <c r="G51" s="120">
        <f t="shared" si="6"/>
        <v>-370</v>
      </c>
      <c r="H51" s="4"/>
      <c r="J51" s="240"/>
      <c r="K51" s="240"/>
      <c r="L51" s="6"/>
      <c r="M51" s="6"/>
      <c r="N51" s="6"/>
      <c r="O51" s="6"/>
      <c r="P51" s="6"/>
      <c r="Q51" s="6"/>
      <c r="R51" s="6"/>
      <c r="S51" s="6"/>
      <c r="T51" s="6"/>
      <c r="U51" s="6"/>
      <c r="V51" s="253"/>
      <c r="W51" s="253"/>
      <c r="X51" s="6"/>
    </row>
    <row r="52" spans="2:24" x14ac:dyDescent="0.25">
      <c r="B52" s="65">
        <f>+'Base de Dados'!F14</f>
        <v>0</v>
      </c>
      <c r="C52" s="52" t="str">
        <f>+'Base de Dados'!G15</f>
        <v>Agiota</v>
      </c>
      <c r="D52" s="52"/>
      <c r="E52" s="120">
        <f>IFERROR(VLOOKUP(C52,Orçamento!$C$44:$P$51,3,0),0)</f>
        <v>520</v>
      </c>
      <c r="F52" s="120">
        <f t="shared" si="5"/>
        <v>0</v>
      </c>
      <c r="G52" s="120">
        <f t="shared" si="6"/>
        <v>-520</v>
      </c>
      <c r="H52" s="4"/>
      <c r="J52" s="241" t="str">
        <f>_xlfn.CONCAT(Q6," ","neste mês")</f>
        <v>Abaixo da Meta neste mês</v>
      </c>
      <c r="K52" s="241"/>
      <c r="L52" s="6"/>
      <c r="M52" s="6"/>
      <c r="N52" s="6"/>
      <c r="O52" s="6"/>
      <c r="P52" s="6"/>
      <c r="Q52" s="6"/>
      <c r="R52" s="6"/>
      <c r="S52" s="6"/>
      <c r="T52" s="6"/>
      <c r="U52" s="6"/>
      <c r="V52" s="85"/>
      <c r="W52" s="6"/>
      <c r="X52" s="6"/>
    </row>
    <row r="53" spans="2:24" x14ac:dyDescent="0.25">
      <c r="B53" s="65">
        <f>+'Base de Dados'!F15</f>
        <v>0</v>
      </c>
      <c r="C53" s="52" t="str">
        <f>+'Base de Dados'!G16</f>
        <v>Financiamento Lote</v>
      </c>
      <c r="D53" s="52"/>
      <c r="E53" s="120">
        <f>IFERROR(VLOOKUP(C53,Orçamento!$C$44:$P$51,3,0),0)</f>
        <v>180</v>
      </c>
      <c r="F53" s="120">
        <f t="shared" si="5"/>
        <v>0</v>
      </c>
      <c r="G53" s="120">
        <f t="shared" si="6"/>
        <v>-180</v>
      </c>
      <c r="H53" s="4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ht="5.0999999999999996" customHeight="1" x14ac:dyDescent="0.25">
      <c r="B54" s="10"/>
      <c r="C54" s="10"/>
      <c r="D54" s="10"/>
      <c r="E54" s="79">
        <f>SUM(E46:E53)</f>
        <v>3050</v>
      </c>
      <c r="F54" s="51"/>
      <c r="G54" s="68"/>
      <c r="H54" s="4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x14ac:dyDescent="0.25"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</row>
    <row r="56" spans="2:24" x14ac:dyDescent="0.25">
      <c r="B56" s="162" t="str">
        <f>+'Base de Dados'!G19</f>
        <v>Investimentos</v>
      </c>
      <c r="C56" s="72"/>
      <c r="D56" s="72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</row>
    <row r="57" spans="2:24" ht="5.0999999999999996" customHeight="1" x14ac:dyDescent="0.25">
      <c r="B57" s="4"/>
      <c r="C57" s="4"/>
      <c r="D57" s="4"/>
      <c r="E57" s="4"/>
      <c r="F57" s="4"/>
      <c r="G57" s="4"/>
      <c r="H57" s="4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ht="12" customHeight="1" x14ac:dyDescent="0.25">
      <c r="B58" s="10"/>
      <c r="C58" s="71" t="s">
        <v>104</v>
      </c>
      <c r="D58" s="10"/>
      <c r="E58" s="43" t="s">
        <v>105</v>
      </c>
      <c r="F58" s="43" t="s">
        <v>106</v>
      </c>
      <c r="G58" s="43" t="s">
        <v>107</v>
      </c>
      <c r="H58" s="4"/>
      <c r="J58" s="6" t="s">
        <v>116</v>
      </c>
      <c r="K58" s="6"/>
      <c r="L58" s="6"/>
      <c r="M58" s="6"/>
      <c r="N58" s="6"/>
      <c r="O58" s="6"/>
      <c r="P58" s="241"/>
      <c r="Q58" s="241"/>
      <c r="R58" s="241"/>
      <c r="S58" s="241"/>
      <c r="T58" s="241"/>
      <c r="U58" s="6"/>
      <c r="V58" s="6"/>
      <c r="W58" s="6"/>
      <c r="X58" s="6"/>
    </row>
    <row r="59" spans="2:24" x14ac:dyDescent="0.25">
      <c r="B59" s="40">
        <f>+'Base de Dados'!F21</f>
        <v>0</v>
      </c>
      <c r="C59" s="69" t="str">
        <f>+'Base de Dados'!G22</f>
        <v>Reserva de Emergência</v>
      </c>
      <c r="D59" s="69"/>
      <c r="E59" s="120">
        <f>IFERROR(VLOOKUP(C59,Orçamento!$C$58:$P$65,3,0),0)</f>
        <v>350</v>
      </c>
      <c r="F59" s="120">
        <f t="shared" ref="F59:F66" si="7">SUMIF($M$71:$N$371,C59,$P$71:$Q$371)</f>
        <v>0</v>
      </c>
      <c r="G59" s="120">
        <f>+F59-E59</f>
        <v>-350</v>
      </c>
      <c r="H59" s="4"/>
      <c r="J59" s="6" t="s">
        <v>105</v>
      </c>
      <c r="K59" s="30" t="s">
        <v>106</v>
      </c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x14ac:dyDescent="0.25">
      <c r="B60" s="46">
        <f>+'Base de Dados'!F22</f>
        <v>0</v>
      </c>
      <c r="C60" s="10" t="str">
        <f>+'Base de Dados'!G23</f>
        <v>Previdência</v>
      </c>
      <c r="D60" s="10"/>
      <c r="E60" s="121">
        <f>IFERROR(VLOOKUP(C60,Orçamento!$C$58:$P$65,3,0),0)</f>
        <v>230</v>
      </c>
      <c r="F60" s="121">
        <f t="shared" si="7"/>
        <v>0</v>
      </c>
      <c r="G60" s="120">
        <f t="shared" ref="G60:G66" si="8">+F60-E60</f>
        <v>-230</v>
      </c>
      <c r="H60" s="4"/>
      <c r="J60" s="114">
        <f>SUM(E59:E66)</f>
        <v>2650</v>
      </c>
      <c r="K60" s="197">
        <f>SUM(F59:F66)</f>
        <v>4400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x14ac:dyDescent="0.25">
      <c r="B61" s="46">
        <f>+'Base de Dados'!F23</f>
        <v>0</v>
      </c>
      <c r="C61" s="52" t="str">
        <f>+'Base de Dados'!G24</f>
        <v>Ações</v>
      </c>
      <c r="D61" s="52"/>
      <c r="E61" s="120">
        <f>IFERROR(VLOOKUP(C61,Orçamento!$C$58:$P$65,3,0),0)</f>
        <v>220</v>
      </c>
      <c r="F61" s="120">
        <f t="shared" si="7"/>
        <v>0</v>
      </c>
      <c r="G61" s="120">
        <f t="shared" si="8"/>
        <v>-220</v>
      </c>
      <c r="H61" s="4"/>
      <c r="J61" s="238" t="str">
        <f>REPT("|",J62*220)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61" s="238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x14ac:dyDescent="0.25">
      <c r="B62" s="46">
        <f>+'Base de Dados'!F24</f>
        <v>0</v>
      </c>
      <c r="C62" s="10" t="str">
        <f>+'Base de Dados'!G25</f>
        <v>Fundos Imobiliários</v>
      </c>
      <c r="D62" s="10"/>
      <c r="E62" s="121">
        <f>IFERROR(VLOOKUP(C62,Orçamento!$C$58:$P$65,3,0),0)</f>
        <v>390</v>
      </c>
      <c r="F62" s="121">
        <f t="shared" si="7"/>
        <v>0</v>
      </c>
      <c r="G62" s="120">
        <f t="shared" si="8"/>
        <v>-390</v>
      </c>
      <c r="H62" s="4"/>
      <c r="J62" s="198">
        <f>+K60/J60</f>
        <v>1.6603773584905661</v>
      </c>
      <c r="K62" s="9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2:24" x14ac:dyDescent="0.25">
      <c r="B63" s="46">
        <f>+'Base de Dados'!F25</f>
        <v>0</v>
      </c>
      <c r="C63" s="52" t="str">
        <f>+'Base de Dados'!G26</f>
        <v>Renda Fixa</v>
      </c>
      <c r="D63" s="52"/>
      <c r="E63" s="120">
        <f>IFERROR(VLOOKUP(C63,Orçamento!$C$58:$P$65,3,0),0)</f>
        <v>290</v>
      </c>
      <c r="F63" s="120">
        <f t="shared" si="7"/>
        <v>100</v>
      </c>
      <c r="G63" s="120">
        <f t="shared" si="8"/>
        <v>-190</v>
      </c>
      <c r="H63" s="4"/>
      <c r="J63" s="239">
        <f>+J60-K60</f>
        <v>-1750</v>
      </c>
      <c r="K63" s="239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2:24" x14ac:dyDescent="0.25">
      <c r="B64" s="46">
        <f>+'Base de Dados'!F26</f>
        <v>0</v>
      </c>
      <c r="C64" s="10" t="str">
        <f>+'Base de Dados'!G27</f>
        <v>CDB Bradesco</v>
      </c>
      <c r="D64" s="10"/>
      <c r="E64" s="121">
        <f>IFERROR(VLOOKUP(C64,Orçamento!$C$58:$P$65,3,0),0)</f>
        <v>250</v>
      </c>
      <c r="F64" s="121">
        <f t="shared" si="7"/>
        <v>4200</v>
      </c>
      <c r="G64" s="120">
        <f t="shared" si="8"/>
        <v>3950</v>
      </c>
      <c r="H64" s="4"/>
      <c r="J64" s="240"/>
      <c r="K64" s="240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2:57" x14ac:dyDescent="0.25">
      <c r="B65" s="65">
        <f>+'Base de Dados'!F27</f>
        <v>0</v>
      </c>
      <c r="C65" s="52" t="str">
        <f>+'Base de Dados'!G28</f>
        <v>CDB Itaú</v>
      </c>
      <c r="D65" s="52"/>
      <c r="E65" s="120">
        <f>IFERROR(VLOOKUP(C65,Orçamento!$C$58:$P$65,3,0),0)</f>
        <v>530</v>
      </c>
      <c r="F65" s="120">
        <f t="shared" si="7"/>
        <v>0</v>
      </c>
      <c r="G65" s="120">
        <f t="shared" si="8"/>
        <v>-530</v>
      </c>
      <c r="H65" s="4"/>
      <c r="J65" s="241" t="str">
        <f>_xlfn.CONCAT(T6," ","neste mês")</f>
        <v>Acima da Meta neste mês</v>
      </c>
      <c r="K65" s="241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2:57" x14ac:dyDescent="0.25">
      <c r="B66" s="65">
        <f>+'Base de Dados'!F28</f>
        <v>0</v>
      </c>
      <c r="C66" s="52" t="str">
        <f>+'Base de Dados'!G29</f>
        <v>Imóveis</v>
      </c>
      <c r="D66" s="52"/>
      <c r="E66" s="120">
        <f>IFERROR(VLOOKUP(C66,Orçamento!$C$58:$P$65,3,0),0)</f>
        <v>390</v>
      </c>
      <c r="F66" s="120">
        <f t="shared" si="7"/>
        <v>100</v>
      </c>
      <c r="G66" s="120">
        <f t="shared" si="8"/>
        <v>-290</v>
      </c>
      <c r="H66" s="4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2:57" ht="5.0999999999999996" customHeight="1" x14ac:dyDescent="0.25">
      <c r="B67" s="10"/>
      <c r="C67" s="10"/>
      <c r="D67" s="10"/>
      <c r="E67" s="79">
        <f>SUM(E59:E66)</f>
        <v>2650</v>
      </c>
      <c r="F67" s="79">
        <f>SUM(F59:F66)</f>
        <v>4400</v>
      </c>
      <c r="G67" s="68"/>
      <c r="H67" s="4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2:57" x14ac:dyDescent="0.25">
      <c r="E68" s="80"/>
    </row>
    <row r="69" spans="2:57" x14ac:dyDescent="0.25">
      <c r="B69" s="4"/>
      <c r="C69" s="252" t="s">
        <v>117</v>
      </c>
      <c r="D69" s="252"/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  <c r="X69" s="4"/>
    </row>
    <row r="70" spans="2:57" x14ac:dyDescent="0.25">
      <c r="B70" s="4"/>
      <c r="C70" s="125" t="s">
        <v>118</v>
      </c>
      <c r="D70" s="125"/>
      <c r="E70" s="237" t="s">
        <v>119</v>
      </c>
      <c r="F70" s="237"/>
      <c r="G70" s="237"/>
      <c r="H70" s="237"/>
      <c r="I70" s="125"/>
      <c r="J70" s="237" t="s">
        <v>80</v>
      </c>
      <c r="K70" s="237"/>
      <c r="L70" s="125"/>
      <c r="M70" s="237" t="s">
        <v>104</v>
      </c>
      <c r="N70" s="237"/>
      <c r="O70" s="125"/>
      <c r="P70" s="237" t="s">
        <v>120</v>
      </c>
      <c r="Q70" s="237"/>
      <c r="R70" s="125"/>
      <c r="S70" s="237" t="s">
        <v>121</v>
      </c>
      <c r="T70" s="237"/>
      <c r="U70" s="237"/>
      <c r="V70" s="237"/>
      <c r="W70" s="237"/>
      <c r="X70" s="4"/>
      <c r="AX70" s="101" t="s">
        <v>7</v>
      </c>
      <c r="AY70" s="101"/>
      <c r="AZ70" s="101"/>
      <c r="BA70" s="101"/>
      <c r="BB70" s="101"/>
      <c r="BC70" s="101" t="str">
        <f>+'Base de Dados'!C19</f>
        <v>Despesas</v>
      </c>
      <c r="BD70" s="101" t="str">
        <f>+'Base de Dados'!G6</f>
        <v>Dívidas</v>
      </c>
      <c r="BE70" s="101" t="str">
        <f>+'Base de Dados'!G19</f>
        <v>Investimentos</v>
      </c>
    </row>
    <row r="71" spans="2:57" ht="14.4" thickBot="1" x14ac:dyDescent="0.3">
      <c r="B71" s="4"/>
      <c r="C71" s="128">
        <v>45450</v>
      </c>
      <c r="D71" s="127"/>
      <c r="E71" s="251"/>
      <c r="F71" s="251"/>
      <c r="G71" s="251"/>
      <c r="H71" s="251"/>
      <c r="I71" s="127"/>
      <c r="J71" s="251" t="s">
        <v>15</v>
      </c>
      <c r="K71" s="251"/>
      <c r="L71" s="127"/>
      <c r="M71" s="251" t="s">
        <v>8</v>
      </c>
      <c r="N71" s="251"/>
      <c r="O71" s="126"/>
      <c r="P71" s="249">
        <v>10000</v>
      </c>
      <c r="Q71" s="249"/>
      <c r="R71" s="126"/>
      <c r="S71" s="248"/>
      <c r="T71" s="248"/>
      <c r="U71" s="248"/>
      <c r="V71" s="248"/>
      <c r="W71" s="248"/>
      <c r="X71" s="7"/>
      <c r="AX71" s="105">
        <v>45444</v>
      </c>
      <c r="AZ71" s="105">
        <f>+C71</f>
        <v>45450</v>
      </c>
      <c r="BA71" s="1" t="str">
        <f>+J71</f>
        <v>Receitas</v>
      </c>
      <c r="BB71" s="106">
        <f>+P71</f>
        <v>10000</v>
      </c>
      <c r="BC71" s="1">
        <f>SUMIFS($BB$71:$BB$371,$AZ$71:$AZ$371,$AX71,$BA$71:$BA$371,"Despesas")</f>
        <v>0</v>
      </c>
      <c r="BD71" s="1">
        <f>SUMIFS($BB$71:$BB$371,$AZ$71:$AZ$371,$AX71,$BA$71:$BA$371,"Dívidas")</f>
        <v>0</v>
      </c>
      <c r="BE71" s="1">
        <f>SUMIFS($BB$71:$BB$371,$AZ$71:$AZ$371,$AX71,$BA$71:$BA$371,"Investimentos")</f>
        <v>0</v>
      </c>
    </row>
    <row r="72" spans="2:57" ht="14.4" thickBot="1" x14ac:dyDescent="0.3">
      <c r="B72" s="4"/>
      <c r="C72" s="128">
        <v>45451</v>
      </c>
      <c r="D72" s="132"/>
      <c r="E72" s="235"/>
      <c r="F72" s="250"/>
      <c r="G72" s="250"/>
      <c r="H72" s="236"/>
      <c r="I72" s="130"/>
      <c r="J72" s="235" t="s">
        <v>15</v>
      </c>
      <c r="K72" s="236"/>
      <c r="L72" s="130"/>
      <c r="M72" s="235" t="s">
        <v>9</v>
      </c>
      <c r="N72" s="236"/>
      <c r="O72" s="129"/>
      <c r="P72" s="246">
        <v>3500</v>
      </c>
      <c r="Q72" s="247"/>
      <c r="R72" s="129"/>
      <c r="S72" s="243"/>
      <c r="T72" s="244"/>
      <c r="U72" s="244"/>
      <c r="V72" s="244"/>
      <c r="W72" s="245"/>
      <c r="X72" s="7"/>
      <c r="AX72" s="105">
        <v>45445</v>
      </c>
      <c r="AZ72" s="105">
        <f t="shared" ref="AZ72:AZ135" si="9">+C72</f>
        <v>45451</v>
      </c>
      <c r="BA72" s="1" t="str">
        <f t="shared" ref="BA72:BA135" si="10">+J72</f>
        <v>Receitas</v>
      </c>
      <c r="BB72" s="106">
        <f t="shared" ref="BB72:BB135" si="11">+P72</f>
        <v>3500</v>
      </c>
      <c r="BC72" s="1">
        <f t="shared" ref="BC72:BC135" si="12">SUMIFS($BB$71:$BB$371,$AZ$71:$AZ$371,$AX72,$BA$71:$BA$371,"Despesas")</f>
        <v>0</v>
      </c>
      <c r="BD72" s="1">
        <f t="shared" ref="BD72:BD135" si="13">SUMIFS($BB$71:$BB$371,$AZ$71:$AZ$371,$AX72,$BA$71:$BA$371,"Dívidas")</f>
        <v>0</v>
      </c>
      <c r="BE72" s="1">
        <f t="shared" ref="BE72:BE135" si="14">SUMIFS($BB$71:$BB$371,$AZ$71:$AZ$371,$AX72,$BA$71:$BA$371,"Investimentos")</f>
        <v>0</v>
      </c>
    </row>
    <row r="73" spans="2:57" ht="14.4" thickBot="1" x14ac:dyDescent="0.3">
      <c r="B73" s="4"/>
      <c r="C73" s="128">
        <v>45452</v>
      </c>
      <c r="D73" s="132"/>
      <c r="E73" s="235"/>
      <c r="F73" s="250"/>
      <c r="G73" s="250"/>
      <c r="H73" s="236"/>
      <c r="I73" s="130"/>
      <c r="J73" s="235" t="s">
        <v>79</v>
      </c>
      <c r="K73" s="236"/>
      <c r="L73" s="130"/>
      <c r="M73" s="235" t="s">
        <v>20</v>
      </c>
      <c r="N73" s="236"/>
      <c r="O73" s="129"/>
      <c r="P73" s="246">
        <v>200</v>
      </c>
      <c r="Q73" s="247"/>
      <c r="R73" s="129"/>
      <c r="S73" s="243"/>
      <c r="T73" s="244"/>
      <c r="U73" s="244"/>
      <c r="V73" s="244"/>
      <c r="W73" s="245"/>
      <c r="X73" s="7"/>
      <c r="AX73" s="105">
        <v>45446</v>
      </c>
      <c r="AZ73" s="105">
        <f t="shared" si="9"/>
        <v>45452</v>
      </c>
      <c r="BA73" s="1" t="str">
        <f t="shared" si="10"/>
        <v>Despesas</v>
      </c>
      <c r="BB73" s="106">
        <f t="shared" si="11"/>
        <v>200</v>
      </c>
      <c r="BC73" s="1">
        <f t="shared" si="12"/>
        <v>0</v>
      </c>
      <c r="BD73" s="1">
        <f t="shared" si="13"/>
        <v>0</v>
      </c>
      <c r="BE73" s="1">
        <f t="shared" si="14"/>
        <v>0</v>
      </c>
    </row>
    <row r="74" spans="2:57" ht="14.4" thickBot="1" x14ac:dyDescent="0.3">
      <c r="B74" s="4"/>
      <c r="C74" s="128">
        <v>45453</v>
      </c>
      <c r="D74" s="132"/>
      <c r="E74" s="235"/>
      <c r="F74" s="250"/>
      <c r="G74" s="250"/>
      <c r="H74" s="236"/>
      <c r="I74" s="130"/>
      <c r="J74" s="235" t="s">
        <v>34</v>
      </c>
      <c r="K74" s="236"/>
      <c r="L74" s="130"/>
      <c r="M74" s="235" t="s">
        <v>32</v>
      </c>
      <c r="N74" s="236"/>
      <c r="O74" s="129"/>
      <c r="P74" s="246">
        <v>500</v>
      </c>
      <c r="Q74" s="247"/>
      <c r="R74" s="129"/>
      <c r="S74" s="243"/>
      <c r="T74" s="244"/>
      <c r="U74" s="244"/>
      <c r="V74" s="244"/>
      <c r="W74" s="245"/>
      <c r="X74" s="7"/>
      <c r="AX74" s="105">
        <v>45447</v>
      </c>
      <c r="AZ74" s="105">
        <f t="shared" si="9"/>
        <v>45453</v>
      </c>
      <c r="BA74" s="1" t="str">
        <f t="shared" si="10"/>
        <v>Dívidas</v>
      </c>
      <c r="BB74" s="106">
        <f t="shared" si="11"/>
        <v>500</v>
      </c>
      <c r="BC74" s="1">
        <f t="shared" si="12"/>
        <v>0</v>
      </c>
      <c r="BD74" s="1">
        <f t="shared" si="13"/>
        <v>0</v>
      </c>
      <c r="BE74" s="1">
        <f t="shared" si="14"/>
        <v>0</v>
      </c>
    </row>
    <row r="75" spans="2:57" ht="14.4" thickBot="1" x14ac:dyDescent="0.3">
      <c r="B75" s="4"/>
      <c r="C75" s="128">
        <v>45454</v>
      </c>
      <c r="D75" s="132"/>
      <c r="E75" s="235"/>
      <c r="F75" s="250"/>
      <c r="G75" s="250"/>
      <c r="H75" s="236"/>
      <c r="I75" s="130"/>
      <c r="J75" s="235" t="s">
        <v>40</v>
      </c>
      <c r="K75" s="236"/>
      <c r="L75" s="130"/>
      <c r="M75" s="235" t="s">
        <v>43</v>
      </c>
      <c r="N75" s="236"/>
      <c r="O75" s="129"/>
      <c r="P75" s="246"/>
      <c r="Q75" s="247"/>
      <c r="R75" s="129"/>
      <c r="S75" s="243"/>
      <c r="T75" s="244"/>
      <c r="U75" s="244"/>
      <c r="V75" s="244"/>
      <c r="W75" s="245"/>
      <c r="X75" s="7"/>
      <c r="AX75" s="105">
        <v>45448</v>
      </c>
      <c r="AZ75" s="105">
        <f t="shared" si="9"/>
        <v>45454</v>
      </c>
      <c r="BA75" s="1" t="str">
        <f t="shared" si="10"/>
        <v>Investimentos</v>
      </c>
      <c r="BB75" s="106">
        <f t="shared" si="11"/>
        <v>0</v>
      </c>
      <c r="BC75" s="1">
        <f t="shared" si="12"/>
        <v>0</v>
      </c>
      <c r="BD75" s="1">
        <f t="shared" si="13"/>
        <v>0</v>
      </c>
      <c r="BE75" s="1">
        <f t="shared" si="14"/>
        <v>0</v>
      </c>
    </row>
    <row r="76" spans="2:57" ht="14.4" thickBot="1" x14ac:dyDescent="0.3">
      <c r="B76" s="4"/>
      <c r="C76" s="128">
        <v>45455</v>
      </c>
      <c r="D76" s="132"/>
      <c r="E76" s="235"/>
      <c r="F76" s="250"/>
      <c r="G76" s="250"/>
      <c r="H76" s="236"/>
      <c r="I76" s="130"/>
      <c r="J76" s="235" t="s">
        <v>15</v>
      </c>
      <c r="K76" s="236"/>
      <c r="L76" s="130"/>
      <c r="M76" s="235" t="s">
        <v>10</v>
      </c>
      <c r="N76" s="236"/>
      <c r="O76" s="129"/>
      <c r="P76" s="246">
        <v>50</v>
      </c>
      <c r="Q76" s="247"/>
      <c r="R76" s="129"/>
      <c r="S76" s="243"/>
      <c r="T76" s="244"/>
      <c r="U76" s="244"/>
      <c r="V76" s="244"/>
      <c r="W76" s="245"/>
      <c r="X76" s="7"/>
      <c r="AX76" s="105">
        <v>45449</v>
      </c>
      <c r="AZ76" s="105">
        <f t="shared" si="9"/>
        <v>45455</v>
      </c>
      <c r="BA76" s="1" t="str">
        <f t="shared" si="10"/>
        <v>Receitas</v>
      </c>
      <c r="BB76" s="106">
        <f t="shared" si="11"/>
        <v>50</v>
      </c>
      <c r="BC76" s="1">
        <f t="shared" si="12"/>
        <v>0</v>
      </c>
      <c r="BD76" s="1">
        <f t="shared" si="13"/>
        <v>0</v>
      </c>
      <c r="BE76" s="1">
        <f t="shared" si="14"/>
        <v>0</v>
      </c>
    </row>
    <row r="77" spans="2:57" ht="14.4" thickBot="1" x14ac:dyDescent="0.3">
      <c r="B77" s="4"/>
      <c r="C77" s="128">
        <v>45456</v>
      </c>
      <c r="D77" s="132"/>
      <c r="E77" s="235"/>
      <c r="F77" s="250"/>
      <c r="G77" s="250"/>
      <c r="H77" s="236"/>
      <c r="I77" s="130"/>
      <c r="J77" s="235" t="s">
        <v>79</v>
      </c>
      <c r="K77" s="236"/>
      <c r="L77" s="130"/>
      <c r="M77" s="235" t="s">
        <v>21</v>
      </c>
      <c r="N77" s="236"/>
      <c r="O77" s="129"/>
      <c r="P77" s="246">
        <v>30</v>
      </c>
      <c r="Q77" s="247"/>
      <c r="R77" s="129"/>
      <c r="S77" s="243"/>
      <c r="T77" s="244"/>
      <c r="U77" s="244"/>
      <c r="V77" s="244"/>
      <c r="W77" s="245"/>
      <c r="X77" s="7"/>
      <c r="AX77" s="105">
        <v>45450</v>
      </c>
      <c r="AZ77" s="105">
        <f t="shared" si="9"/>
        <v>45456</v>
      </c>
      <c r="BA77" s="1" t="str">
        <f t="shared" si="10"/>
        <v>Despesas</v>
      </c>
      <c r="BB77" s="106">
        <f t="shared" si="11"/>
        <v>30</v>
      </c>
      <c r="BC77" s="1">
        <f t="shared" si="12"/>
        <v>0</v>
      </c>
      <c r="BD77" s="1">
        <f t="shared" si="13"/>
        <v>0</v>
      </c>
      <c r="BE77" s="1">
        <f t="shared" si="14"/>
        <v>0</v>
      </c>
    </row>
    <row r="78" spans="2:57" ht="14.4" thickBot="1" x14ac:dyDescent="0.3">
      <c r="B78" s="4"/>
      <c r="C78" s="128">
        <v>45457</v>
      </c>
      <c r="D78" s="132"/>
      <c r="E78" s="235"/>
      <c r="F78" s="250"/>
      <c r="G78" s="250"/>
      <c r="H78" s="236"/>
      <c r="I78" s="130"/>
      <c r="J78" s="235" t="s">
        <v>40</v>
      </c>
      <c r="K78" s="236"/>
      <c r="L78" s="130"/>
      <c r="M78" s="235" t="s">
        <v>46</v>
      </c>
      <c r="N78" s="236"/>
      <c r="O78" s="129"/>
      <c r="P78" s="246">
        <v>100</v>
      </c>
      <c r="Q78" s="247"/>
      <c r="R78" s="129"/>
      <c r="S78" s="243"/>
      <c r="T78" s="244"/>
      <c r="U78" s="244"/>
      <c r="V78" s="244"/>
      <c r="W78" s="245"/>
      <c r="X78" s="7"/>
      <c r="AX78" s="105">
        <v>45451</v>
      </c>
      <c r="AZ78" s="105">
        <f t="shared" si="9"/>
        <v>45457</v>
      </c>
      <c r="BA78" s="1" t="str">
        <f t="shared" si="10"/>
        <v>Investimentos</v>
      </c>
      <c r="BB78" s="106">
        <f t="shared" si="11"/>
        <v>100</v>
      </c>
      <c r="BC78" s="1">
        <f t="shared" si="12"/>
        <v>0</v>
      </c>
      <c r="BD78" s="1">
        <f t="shared" si="13"/>
        <v>0</v>
      </c>
      <c r="BE78" s="1">
        <f t="shared" si="14"/>
        <v>0</v>
      </c>
    </row>
    <row r="79" spans="2:57" ht="14.4" thickBot="1" x14ac:dyDescent="0.3">
      <c r="B79" s="4"/>
      <c r="C79" s="128">
        <v>45458</v>
      </c>
      <c r="D79" s="132"/>
      <c r="E79" s="235"/>
      <c r="F79" s="250"/>
      <c r="G79" s="250"/>
      <c r="H79" s="236"/>
      <c r="I79" s="130"/>
      <c r="J79" s="235" t="s">
        <v>40</v>
      </c>
      <c r="K79" s="236"/>
      <c r="L79" s="130"/>
      <c r="M79" s="235" t="s">
        <v>74</v>
      </c>
      <c r="N79" s="236"/>
      <c r="O79" s="129"/>
      <c r="P79" s="246">
        <v>100</v>
      </c>
      <c r="Q79" s="247"/>
      <c r="R79" s="129"/>
      <c r="S79" s="243"/>
      <c r="T79" s="244"/>
      <c r="U79" s="244"/>
      <c r="V79" s="244"/>
      <c r="W79" s="245"/>
      <c r="X79" s="7"/>
      <c r="AX79" s="105">
        <v>45452</v>
      </c>
      <c r="AZ79" s="105">
        <f t="shared" si="9"/>
        <v>45458</v>
      </c>
      <c r="BA79" s="1" t="str">
        <f t="shared" si="10"/>
        <v>Investimentos</v>
      </c>
      <c r="BB79" s="106">
        <f t="shared" si="11"/>
        <v>100</v>
      </c>
      <c r="BC79" s="1">
        <f t="shared" si="12"/>
        <v>200</v>
      </c>
      <c r="BD79" s="1">
        <f t="shared" si="13"/>
        <v>0</v>
      </c>
      <c r="BE79" s="1">
        <f t="shared" si="14"/>
        <v>0</v>
      </c>
    </row>
    <row r="80" spans="2:57" ht="14.4" thickBot="1" x14ac:dyDescent="0.3">
      <c r="B80" s="4"/>
      <c r="C80" s="128">
        <v>45459</v>
      </c>
      <c r="D80" s="132"/>
      <c r="E80" s="235"/>
      <c r="F80" s="250"/>
      <c r="G80" s="250"/>
      <c r="H80" s="236"/>
      <c r="I80" s="130"/>
      <c r="J80" s="235" t="s">
        <v>15</v>
      </c>
      <c r="K80" s="236"/>
      <c r="L80" s="130"/>
      <c r="M80" s="235" t="s">
        <v>10</v>
      </c>
      <c r="N80" s="236"/>
      <c r="O80" s="129"/>
      <c r="P80" s="246">
        <v>200</v>
      </c>
      <c r="Q80" s="247"/>
      <c r="R80" s="129"/>
      <c r="S80" s="243"/>
      <c r="T80" s="244"/>
      <c r="U80" s="244"/>
      <c r="V80" s="244"/>
      <c r="W80" s="245"/>
      <c r="X80" s="7"/>
      <c r="AX80" s="105">
        <v>45453</v>
      </c>
      <c r="AZ80" s="105">
        <f t="shared" si="9"/>
        <v>45459</v>
      </c>
      <c r="BA80" s="1" t="str">
        <f t="shared" si="10"/>
        <v>Receitas</v>
      </c>
      <c r="BB80" s="106">
        <f t="shared" si="11"/>
        <v>200</v>
      </c>
      <c r="BC80" s="1">
        <f t="shared" si="12"/>
        <v>0</v>
      </c>
      <c r="BD80" s="1">
        <f t="shared" si="13"/>
        <v>500</v>
      </c>
      <c r="BE80" s="1">
        <f t="shared" si="14"/>
        <v>0</v>
      </c>
    </row>
    <row r="81" spans="2:57" ht="14.4" thickBot="1" x14ac:dyDescent="0.3">
      <c r="B81" s="4"/>
      <c r="C81" s="128">
        <v>45460</v>
      </c>
      <c r="D81" s="132"/>
      <c r="E81" s="235"/>
      <c r="F81" s="250"/>
      <c r="G81" s="250"/>
      <c r="H81" s="236"/>
      <c r="I81" s="130"/>
      <c r="J81" s="235" t="s">
        <v>79</v>
      </c>
      <c r="K81" s="236"/>
      <c r="L81" s="130"/>
      <c r="M81" s="235" t="s">
        <v>25</v>
      </c>
      <c r="N81" s="236"/>
      <c r="O81" s="129"/>
      <c r="P81" s="246">
        <v>3000</v>
      </c>
      <c r="Q81" s="247"/>
      <c r="R81" s="129"/>
      <c r="S81" s="243"/>
      <c r="T81" s="244"/>
      <c r="U81" s="244"/>
      <c r="V81" s="244"/>
      <c r="W81" s="245"/>
      <c r="X81" s="7"/>
      <c r="AX81" s="105">
        <v>45454</v>
      </c>
      <c r="AZ81" s="105">
        <f t="shared" si="9"/>
        <v>45460</v>
      </c>
      <c r="BA81" s="1" t="str">
        <f t="shared" si="10"/>
        <v>Despesas</v>
      </c>
      <c r="BB81" s="106">
        <f t="shared" si="11"/>
        <v>3000</v>
      </c>
      <c r="BC81" s="1">
        <f t="shared" si="12"/>
        <v>0</v>
      </c>
      <c r="BD81" s="1">
        <f t="shared" si="13"/>
        <v>0</v>
      </c>
      <c r="BE81" s="1">
        <f t="shared" si="14"/>
        <v>0</v>
      </c>
    </row>
    <row r="82" spans="2:57" ht="14.4" thickBot="1" x14ac:dyDescent="0.3">
      <c r="B82" s="4"/>
      <c r="C82" s="128">
        <v>45461</v>
      </c>
      <c r="D82" s="132"/>
      <c r="E82" s="235"/>
      <c r="F82" s="250"/>
      <c r="G82" s="250"/>
      <c r="H82" s="236"/>
      <c r="I82" s="130"/>
      <c r="J82" s="235" t="s">
        <v>79</v>
      </c>
      <c r="K82" s="236"/>
      <c r="L82" s="130"/>
      <c r="M82" s="235" t="s">
        <v>26</v>
      </c>
      <c r="N82" s="236"/>
      <c r="O82" s="129"/>
      <c r="P82" s="246">
        <v>500</v>
      </c>
      <c r="Q82" s="247"/>
      <c r="R82" s="129"/>
      <c r="S82" s="243"/>
      <c r="T82" s="244"/>
      <c r="U82" s="244"/>
      <c r="V82" s="244"/>
      <c r="W82" s="245"/>
      <c r="X82" s="7"/>
      <c r="AX82" s="105">
        <v>45455</v>
      </c>
      <c r="AZ82" s="105">
        <f t="shared" si="9"/>
        <v>45461</v>
      </c>
      <c r="BA82" s="1" t="str">
        <f t="shared" si="10"/>
        <v>Despesas</v>
      </c>
      <c r="BB82" s="106">
        <f t="shared" si="11"/>
        <v>500</v>
      </c>
      <c r="BC82" s="1">
        <f t="shared" si="12"/>
        <v>0</v>
      </c>
      <c r="BD82" s="1">
        <f t="shared" si="13"/>
        <v>0</v>
      </c>
      <c r="BE82" s="1">
        <f t="shared" si="14"/>
        <v>0</v>
      </c>
    </row>
    <row r="83" spans="2:57" ht="14.4" thickBot="1" x14ac:dyDescent="0.3">
      <c r="B83" s="4"/>
      <c r="C83" s="128">
        <v>45462</v>
      </c>
      <c r="D83" s="132"/>
      <c r="E83" s="235"/>
      <c r="F83" s="250"/>
      <c r="G83" s="250"/>
      <c r="H83" s="236"/>
      <c r="I83" s="130"/>
      <c r="J83" s="235" t="s">
        <v>79</v>
      </c>
      <c r="K83" s="236"/>
      <c r="L83" s="130"/>
      <c r="M83" s="235" t="s">
        <v>29</v>
      </c>
      <c r="N83" s="236"/>
      <c r="O83" s="129"/>
      <c r="P83" s="246">
        <v>90</v>
      </c>
      <c r="Q83" s="247"/>
      <c r="R83" s="129"/>
      <c r="S83" s="243"/>
      <c r="T83" s="244"/>
      <c r="U83" s="244"/>
      <c r="V83" s="244"/>
      <c r="W83" s="245"/>
      <c r="X83" s="7"/>
      <c r="AX83" s="105">
        <v>45456</v>
      </c>
      <c r="AZ83" s="105">
        <f t="shared" si="9"/>
        <v>45462</v>
      </c>
      <c r="BA83" s="1" t="str">
        <f t="shared" si="10"/>
        <v>Despesas</v>
      </c>
      <c r="BB83" s="106">
        <f t="shared" si="11"/>
        <v>90</v>
      </c>
      <c r="BC83" s="1">
        <f t="shared" si="12"/>
        <v>30</v>
      </c>
      <c r="BD83" s="1">
        <f t="shared" si="13"/>
        <v>0</v>
      </c>
      <c r="BE83" s="1">
        <f t="shared" si="14"/>
        <v>0</v>
      </c>
    </row>
    <row r="84" spans="2:57" ht="14.4" thickBot="1" x14ac:dyDescent="0.3">
      <c r="B84" s="4"/>
      <c r="C84" s="128">
        <v>45463</v>
      </c>
      <c r="D84" s="132"/>
      <c r="E84" s="235"/>
      <c r="F84" s="250"/>
      <c r="G84" s="250"/>
      <c r="H84" s="236"/>
      <c r="I84" s="130"/>
      <c r="J84" s="235" t="s">
        <v>34</v>
      </c>
      <c r="K84" s="236"/>
      <c r="L84" s="130"/>
      <c r="M84" s="235" t="s">
        <v>38</v>
      </c>
      <c r="N84" s="236"/>
      <c r="O84" s="129"/>
      <c r="P84" s="246">
        <v>300</v>
      </c>
      <c r="Q84" s="247"/>
      <c r="R84" s="129"/>
      <c r="S84" s="243"/>
      <c r="T84" s="244"/>
      <c r="U84" s="244"/>
      <c r="V84" s="244"/>
      <c r="W84" s="245"/>
      <c r="X84" s="7"/>
      <c r="AX84" s="105">
        <v>45457</v>
      </c>
      <c r="AZ84" s="105">
        <f t="shared" si="9"/>
        <v>45463</v>
      </c>
      <c r="BA84" s="1" t="str">
        <f t="shared" si="10"/>
        <v>Dívidas</v>
      </c>
      <c r="BB84" s="106">
        <f t="shared" si="11"/>
        <v>300</v>
      </c>
      <c r="BC84" s="1">
        <f t="shared" si="12"/>
        <v>0</v>
      </c>
      <c r="BD84" s="1">
        <f t="shared" si="13"/>
        <v>0</v>
      </c>
      <c r="BE84" s="1">
        <f t="shared" si="14"/>
        <v>100</v>
      </c>
    </row>
    <row r="85" spans="2:57" ht="14.4" thickBot="1" x14ac:dyDescent="0.3">
      <c r="B85" s="4"/>
      <c r="C85" s="128">
        <v>45464</v>
      </c>
      <c r="D85" s="132"/>
      <c r="E85" s="235"/>
      <c r="F85" s="250"/>
      <c r="G85" s="250"/>
      <c r="H85" s="236"/>
      <c r="I85" s="130"/>
      <c r="J85" s="235" t="s">
        <v>15</v>
      </c>
      <c r="K85" s="236"/>
      <c r="L85" s="130"/>
      <c r="M85" s="235" t="s">
        <v>14</v>
      </c>
      <c r="N85" s="236"/>
      <c r="O85" s="129"/>
      <c r="P85" s="246">
        <v>800</v>
      </c>
      <c r="Q85" s="247"/>
      <c r="R85" s="129"/>
      <c r="S85" s="243"/>
      <c r="T85" s="244"/>
      <c r="U85" s="244"/>
      <c r="V85" s="244"/>
      <c r="W85" s="245"/>
      <c r="X85" s="7"/>
      <c r="AX85" s="105">
        <v>45458</v>
      </c>
      <c r="AZ85" s="105">
        <f t="shared" si="9"/>
        <v>45464</v>
      </c>
      <c r="BA85" s="1" t="str">
        <f t="shared" si="10"/>
        <v>Receitas</v>
      </c>
      <c r="BB85" s="106">
        <f t="shared" si="11"/>
        <v>800</v>
      </c>
      <c r="BC85" s="1">
        <f t="shared" si="12"/>
        <v>0</v>
      </c>
      <c r="BD85" s="1">
        <f t="shared" si="13"/>
        <v>0</v>
      </c>
      <c r="BE85" s="1">
        <f t="shared" si="14"/>
        <v>100</v>
      </c>
    </row>
    <row r="86" spans="2:57" ht="14.4" thickBot="1" x14ac:dyDescent="0.3">
      <c r="B86" s="4"/>
      <c r="C86" s="128">
        <v>45465</v>
      </c>
      <c r="D86" s="132"/>
      <c r="E86" s="235"/>
      <c r="F86" s="250"/>
      <c r="G86" s="250"/>
      <c r="H86" s="236"/>
      <c r="I86" s="130"/>
      <c r="J86" s="235" t="s">
        <v>79</v>
      </c>
      <c r="K86" s="236"/>
      <c r="L86" s="130"/>
      <c r="M86" s="235" t="s">
        <v>28</v>
      </c>
      <c r="N86" s="236"/>
      <c r="O86" s="129"/>
      <c r="P86" s="246">
        <v>20</v>
      </c>
      <c r="Q86" s="247"/>
      <c r="R86" s="129"/>
      <c r="S86" s="243"/>
      <c r="T86" s="244"/>
      <c r="U86" s="244"/>
      <c r="V86" s="244"/>
      <c r="W86" s="245"/>
      <c r="X86" s="7"/>
      <c r="AX86" s="105">
        <v>45459</v>
      </c>
      <c r="AZ86" s="105">
        <f t="shared" si="9"/>
        <v>45465</v>
      </c>
      <c r="BA86" s="1" t="str">
        <f t="shared" si="10"/>
        <v>Despesas</v>
      </c>
      <c r="BB86" s="106">
        <f t="shared" si="11"/>
        <v>20</v>
      </c>
      <c r="BC86" s="1">
        <f t="shared" si="12"/>
        <v>0</v>
      </c>
      <c r="BD86" s="1">
        <f t="shared" si="13"/>
        <v>0</v>
      </c>
      <c r="BE86" s="1">
        <f t="shared" si="14"/>
        <v>0</v>
      </c>
    </row>
    <row r="87" spans="2:57" ht="14.4" thickBot="1" x14ac:dyDescent="0.3">
      <c r="B87" s="4"/>
      <c r="C87" s="128">
        <v>45466</v>
      </c>
      <c r="D87" s="132"/>
      <c r="E87" s="235"/>
      <c r="F87" s="250"/>
      <c r="G87" s="250"/>
      <c r="H87" s="236"/>
      <c r="I87" s="130"/>
      <c r="J87" s="235" t="s">
        <v>15</v>
      </c>
      <c r="K87" s="236"/>
      <c r="L87" s="130"/>
      <c r="M87" s="235" t="s">
        <v>14</v>
      </c>
      <c r="N87" s="236"/>
      <c r="O87" s="129"/>
      <c r="P87" s="246">
        <v>600</v>
      </c>
      <c r="Q87" s="247"/>
      <c r="R87" s="129"/>
      <c r="S87" s="243"/>
      <c r="T87" s="244"/>
      <c r="U87" s="244"/>
      <c r="V87" s="244"/>
      <c r="W87" s="245"/>
      <c r="X87" s="7"/>
      <c r="AX87" s="105">
        <v>45460</v>
      </c>
      <c r="AZ87" s="105">
        <f t="shared" si="9"/>
        <v>45466</v>
      </c>
      <c r="BA87" s="1" t="str">
        <f t="shared" si="10"/>
        <v>Receitas</v>
      </c>
      <c r="BB87" s="106">
        <f t="shared" si="11"/>
        <v>600</v>
      </c>
      <c r="BC87" s="1">
        <f t="shared" si="12"/>
        <v>3000</v>
      </c>
      <c r="BD87" s="1">
        <f t="shared" si="13"/>
        <v>0</v>
      </c>
      <c r="BE87" s="1">
        <f t="shared" si="14"/>
        <v>0</v>
      </c>
    </row>
    <row r="88" spans="2:57" ht="14.4" thickBot="1" x14ac:dyDescent="0.3">
      <c r="B88" s="4"/>
      <c r="C88" s="128">
        <v>45467</v>
      </c>
      <c r="D88" s="132"/>
      <c r="E88" s="235"/>
      <c r="F88" s="250"/>
      <c r="G88" s="250"/>
      <c r="H88" s="236"/>
      <c r="I88" s="130"/>
      <c r="J88" s="235" t="s">
        <v>40</v>
      </c>
      <c r="K88" s="236"/>
      <c r="L88" s="130"/>
      <c r="M88" s="235" t="s">
        <v>72</v>
      </c>
      <c r="N88" s="236"/>
      <c r="O88" s="129"/>
      <c r="P88" s="246">
        <v>200</v>
      </c>
      <c r="Q88" s="247"/>
      <c r="R88" s="129"/>
      <c r="S88" s="243"/>
      <c r="T88" s="244"/>
      <c r="U88" s="244"/>
      <c r="V88" s="244"/>
      <c r="W88" s="245"/>
      <c r="X88" s="7"/>
      <c r="AX88" s="105">
        <v>45461</v>
      </c>
      <c r="AZ88" s="105">
        <f t="shared" si="9"/>
        <v>45467</v>
      </c>
      <c r="BA88" s="1" t="str">
        <f t="shared" si="10"/>
        <v>Investimentos</v>
      </c>
      <c r="BB88" s="106">
        <f t="shared" si="11"/>
        <v>200</v>
      </c>
      <c r="BC88" s="1">
        <f t="shared" si="12"/>
        <v>500</v>
      </c>
      <c r="BD88" s="1">
        <f t="shared" si="13"/>
        <v>0</v>
      </c>
      <c r="BE88" s="1">
        <f t="shared" si="14"/>
        <v>0</v>
      </c>
    </row>
    <row r="89" spans="2:57" ht="14.4" thickBot="1" x14ac:dyDescent="0.3">
      <c r="B89" s="4"/>
      <c r="C89" s="128">
        <v>45468</v>
      </c>
      <c r="D89" s="132"/>
      <c r="E89" s="235"/>
      <c r="F89" s="250"/>
      <c r="G89" s="250"/>
      <c r="H89" s="236"/>
      <c r="I89" s="130"/>
      <c r="J89" s="235" t="s">
        <v>34</v>
      </c>
      <c r="K89" s="236"/>
      <c r="L89" s="130"/>
      <c r="M89" s="235" t="s">
        <v>33</v>
      </c>
      <c r="N89" s="236"/>
      <c r="O89" s="129"/>
      <c r="P89" s="246">
        <v>300</v>
      </c>
      <c r="Q89" s="247"/>
      <c r="R89" s="129"/>
      <c r="S89" s="243"/>
      <c r="T89" s="244"/>
      <c r="U89" s="244"/>
      <c r="V89" s="244"/>
      <c r="W89" s="245"/>
      <c r="X89" s="7"/>
      <c r="AX89" s="105">
        <v>45462</v>
      </c>
      <c r="AZ89" s="105">
        <f t="shared" si="9"/>
        <v>45468</v>
      </c>
      <c r="BA89" s="1" t="str">
        <f t="shared" si="10"/>
        <v>Dívidas</v>
      </c>
      <c r="BB89" s="106">
        <f t="shared" si="11"/>
        <v>300</v>
      </c>
      <c r="BC89" s="1">
        <f t="shared" si="12"/>
        <v>90</v>
      </c>
      <c r="BD89" s="1">
        <f t="shared" si="13"/>
        <v>0</v>
      </c>
      <c r="BE89" s="1">
        <f t="shared" si="14"/>
        <v>0</v>
      </c>
    </row>
    <row r="90" spans="2:57" ht="14.4" thickBot="1" x14ac:dyDescent="0.3">
      <c r="B90" s="4"/>
      <c r="C90" s="128">
        <v>45469</v>
      </c>
      <c r="D90" s="132"/>
      <c r="E90" s="235"/>
      <c r="F90" s="250"/>
      <c r="G90" s="250"/>
      <c r="H90" s="236"/>
      <c r="I90" s="130"/>
      <c r="J90" s="235" t="s">
        <v>79</v>
      </c>
      <c r="K90" s="236"/>
      <c r="L90" s="130"/>
      <c r="M90" s="235" t="s">
        <v>30</v>
      </c>
      <c r="N90" s="236"/>
      <c r="O90" s="129"/>
      <c r="P90" s="246">
        <v>5000</v>
      </c>
      <c r="Q90" s="247"/>
      <c r="R90" s="129"/>
      <c r="S90" s="243"/>
      <c r="T90" s="244"/>
      <c r="U90" s="244"/>
      <c r="V90" s="244"/>
      <c r="W90" s="245"/>
      <c r="X90" s="7"/>
      <c r="AX90" s="105">
        <v>45463</v>
      </c>
      <c r="AZ90" s="105">
        <f t="shared" si="9"/>
        <v>45469</v>
      </c>
      <c r="BA90" s="1" t="str">
        <f t="shared" si="10"/>
        <v>Despesas</v>
      </c>
      <c r="BB90" s="106">
        <f t="shared" si="11"/>
        <v>5000</v>
      </c>
      <c r="BC90" s="1">
        <f t="shared" si="12"/>
        <v>0</v>
      </c>
      <c r="BD90" s="1">
        <f t="shared" si="13"/>
        <v>300</v>
      </c>
      <c r="BE90" s="1">
        <f t="shared" si="14"/>
        <v>0</v>
      </c>
    </row>
    <row r="91" spans="2:57" ht="14.4" thickBot="1" x14ac:dyDescent="0.3">
      <c r="B91" s="4"/>
      <c r="C91" s="128">
        <v>45470</v>
      </c>
      <c r="D91" s="132"/>
      <c r="E91" s="235"/>
      <c r="F91" s="250"/>
      <c r="G91" s="250"/>
      <c r="H91" s="236"/>
      <c r="I91" s="130"/>
      <c r="J91" s="235" t="s">
        <v>79</v>
      </c>
      <c r="K91" s="236"/>
      <c r="L91" s="130"/>
      <c r="M91" s="235" t="s">
        <v>24</v>
      </c>
      <c r="N91" s="236"/>
      <c r="O91" s="129"/>
      <c r="P91" s="246">
        <v>95</v>
      </c>
      <c r="Q91" s="247"/>
      <c r="R91" s="129"/>
      <c r="S91" s="243"/>
      <c r="T91" s="244"/>
      <c r="U91" s="244"/>
      <c r="V91" s="244"/>
      <c r="W91" s="245"/>
      <c r="X91" s="7"/>
      <c r="AX91" s="105">
        <v>45464</v>
      </c>
      <c r="AZ91" s="105">
        <f t="shared" si="9"/>
        <v>45470</v>
      </c>
      <c r="BA91" s="1" t="str">
        <f t="shared" si="10"/>
        <v>Despesas</v>
      </c>
      <c r="BB91" s="106">
        <f t="shared" si="11"/>
        <v>95</v>
      </c>
      <c r="BC91" s="1">
        <f t="shared" si="12"/>
        <v>0</v>
      </c>
      <c r="BD91" s="1">
        <f t="shared" si="13"/>
        <v>0</v>
      </c>
      <c r="BE91" s="1">
        <f t="shared" si="14"/>
        <v>0</v>
      </c>
    </row>
    <row r="92" spans="2:57" ht="14.4" thickBot="1" x14ac:dyDescent="0.3">
      <c r="B92" s="4"/>
      <c r="C92" s="128">
        <v>45471</v>
      </c>
      <c r="D92" s="132"/>
      <c r="E92" s="235"/>
      <c r="F92" s="250"/>
      <c r="G92" s="250"/>
      <c r="H92" s="236"/>
      <c r="I92" s="130"/>
      <c r="J92" s="235" t="s">
        <v>34</v>
      </c>
      <c r="K92" s="236"/>
      <c r="L92" s="130"/>
      <c r="M92" s="235" t="s">
        <v>33</v>
      </c>
      <c r="N92" s="236"/>
      <c r="O92" s="129"/>
      <c r="P92" s="246">
        <v>600</v>
      </c>
      <c r="Q92" s="247"/>
      <c r="R92" s="129"/>
      <c r="S92" s="243"/>
      <c r="T92" s="244"/>
      <c r="U92" s="244"/>
      <c r="V92" s="244"/>
      <c r="W92" s="245"/>
      <c r="X92" s="7"/>
      <c r="AX92" s="105">
        <v>45465</v>
      </c>
      <c r="AZ92" s="105">
        <f t="shared" si="9"/>
        <v>45471</v>
      </c>
      <c r="BA92" s="1" t="str">
        <f t="shared" si="10"/>
        <v>Dívidas</v>
      </c>
      <c r="BB92" s="106">
        <f t="shared" si="11"/>
        <v>600</v>
      </c>
      <c r="BC92" s="1">
        <f t="shared" si="12"/>
        <v>20</v>
      </c>
      <c r="BD92" s="1">
        <f t="shared" si="13"/>
        <v>0</v>
      </c>
      <c r="BE92" s="1">
        <f t="shared" si="14"/>
        <v>0</v>
      </c>
    </row>
    <row r="93" spans="2:57" ht="14.4" thickBot="1" x14ac:dyDescent="0.3">
      <c r="B93" s="4"/>
      <c r="C93" s="128">
        <v>45472</v>
      </c>
      <c r="D93" s="132"/>
      <c r="E93" s="235"/>
      <c r="F93" s="250"/>
      <c r="G93" s="250"/>
      <c r="H93" s="236"/>
      <c r="I93" s="130"/>
      <c r="J93" s="235" t="s">
        <v>40</v>
      </c>
      <c r="K93" s="236"/>
      <c r="L93" s="130"/>
      <c r="M93" s="235" t="s">
        <v>72</v>
      </c>
      <c r="N93" s="236"/>
      <c r="O93" s="129"/>
      <c r="P93" s="246">
        <v>4000</v>
      </c>
      <c r="Q93" s="247"/>
      <c r="R93" s="129"/>
      <c r="S93" s="243"/>
      <c r="T93" s="244"/>
      <c r="U93" s="244"/>
      <c r="V93" s="244"/>
      <c r="W93" s="245"/>
      <c r="X93" s="7"/>
      <c r="AX93" s="105">
        <v>45466</v>
      </c>
      <c r="AZ93" s="105">
        <f t="shared" si="9"/>
        <v>45472</v>
      </c>
      <c r="BA93" s="1" t="str">
        <f t="shared" si="10"/>
        <v>Investimentos</v>
      </c>
      <c r="BB93" s="106">
        <f t="shared" si="11"/>
        <v>4000</v>
      </c>
      <c r="BC93" s="1">
        <f t="shared" si="12"/>
        <v>0</v>
      </c>
      <c r="BD93" s="1">
        <f t="shared" si="13"/>
        <v>0</v>
      </c>
      <c r="BE93" s="1">
        <f t="shared" si="14"/>
        <v>0</v>
      </c>
    </row>
    <row r="94" spans="2:57" ht="14.4" thickBot="1" x14ac:dyDescent="0.3">
      <c r="B94" s="4"/>
      <c r="C94" s="128">
        <v>45473</v>
      </c>
      <c r="D94" s="132"/>
      <c r="E94" s="235"/>
      <c r="F94" s="250"/>
      <c r="G94" s="250"/>
      <c r="H94" s="236"/>
      <c r="I94" s="130"/>
      <c r="J94" s="235" t="s">
        <v>79</v>
      </c>
      <c r="K94" s="236"/>
      <c r="L94" s="130"/>
      <c r="M94" s="235" t="s">
        <v>21</v>
      </c>
      <c r="N94" s="236"/>
      <c r="O94" s="129"/>
      <c r="P94" s="246">
        <v>685</v>
      </c>
      <c r="Q94" s="247"/>
      <c r="R94" s="129"/>
      <c r="S94" s="243"/>
      <c r="T94" s="244"/>
      <c r="U94" s="244"/>
      <c r="V94" s="244"/>
      <c r="W94" s="245"/>
      <c r="X94" s="7"/>
      <c r="AX94" s="105">
        <v>45467</v>
      </c>
      <c r="AZ94" s="105">
        <f t="shared" si="9"/>
        <v>45473</v>
      </c>
      <c r="BA94" s="1" t="str">
        <f t="shared" si="10"/>
        <v>Despesas</v>
      </c>
      <c r="BB94" s="106">
        <f t="shared" si="11"/>
        <v>685</v>
      </c>
      <c r="BC94" s="1">
        <f t="shared" si="12"/>
        <v>0</v>
      </c>
      <c r="BD94" s="1">
        <f t="shared" si="13"/>
        <v>0</v>
      </c>
      <c r="BE94" s="1">
        <f t="shared" si="14"/>
        <v>200</v>
      </c>
    </row>
    <row r="95" spans="2:57" ht="14.4" thickBot="1" x14ac:dyDescent="0.3">
      <c r="B95" s="4"/>
      <c r="C95" s="128">
        <v>45474</v>
      </c>
      <c r="D95" s="132"/>
      <c r="E95" s="235"/>
      <c r="F95" s="250"/>
      <c r="G95" s="250"/>
      <c r="H95" s="236"/>
      <c r="I95" s="130"/>
      <c r="J95" s="235" t="s">
        <v>79</v>
      </c>
      <c r="K95" s="236"/>
      <c r="L95" s="130"/>
      <c r="M95" s="235" t="s">
        <v>12</v>
      </c>
      <c r="N95" s="236"/>
      <c r="O95" s="129"/>
      <c r="P95" s="246">
        <v>48</v>
      </c>
      <c r="Q95" s="247"/>
      <c r="R95" s="129"/>
      <c r="S95" s="243"/>
      <c r="T95" s="244"/>
      <c r="U95" s="244"/>
      <c r="V95" s="244"/>
      <c r="W95" s="245"/>
      <c r="X95" s="7"/>
      <c r="AX95" s="105">
        <v>45468</v>
      </c>
      <c r="AZ95" s="105">
        <f t="shared" si="9"/>
        <v>45474</v>
      </c>
      <c r="BA95" s="1" t="str">
        <f t="shared" si="10"/>
        <v>Despesas</v>
      </c>
      <c r="BB95" s="106">
        <f t="shared" si="11"/>
        <v>48</v>
      </c>
      <c r="BC95" s="1">
        <f t="shared" si="12"/>
        <v>0</v>
      </c>
      <c r="BD95" s="1">
        <f t="shared" si="13"/>
        <v>300</v>
      </c>
      <c r="BE95" s="1">
        <f t="shared" si="14"/>
        <v>0</v>
      </c>
    </row>
    <row r="96" spans="2:57" ht="14.4" thickBot="1" x14ac:dyDescent="0.3">
      <c r="B96" s="4"/>
      <c r="C96" s="128">
        <v>45475</v>
      </c>
      <c r="D96" s="132"/>
      <c r="E96" s="235"/>
      <c r="F96" s="250"/>
      <c r="G96" s="250"/>
      <c r="H96" s="236"/>
      <c r="I96" s="130"/>
      <c r="J96" s="235" t="s">
        <v>15</v>
      </c>
      <c r="K96" s="236"/>
      <c r="L96" s="130"/>
      <c r="M96" s="235" t="s">
        <v>17</v>
      </c>
      <c r="N96" s="236"/>
      <c r="O96" s="129"/>
      <c r="P96" s="246">
        <v>2000</v>
      </c>
      <c r="Q96" s="247"/>
      <c r="R96" s="129"/>
      <c r="S96" s="243"/>
      <c r="T96" s="244"/>
      <c r="U96" s="244"/>
      <c r="V96" s="244"/>
      <c r="W96" s="245"/>
      <c r="X96" s="7"/>
      <c r="AX96" s="105">
        <v>45469</v>
      </c>
      <c r="AZ96" s="105">
        <f t="shared" si="9"/>
        <v>45475</v>
      </c>
      <c r="BA96" s="1" t="str">
        <f t="shared" si="10"/>
        <v>Receitas</v>
      </c>
      <c r="BB96" s="106">
        <f t="shared" si="11"/>
        <v>2000</v>
      </c>
      <c r="BC96" s="1">
        <f t="shared" si="12"/>
        <v>5000</v>
      </c>
      <c r="BD96" s="1">
        <f t="shared" si="13"/>
        <v>0</v>
      </c>
      <c r="BE96" s="1">
        <f t="shared" si="14"/>
        <v>0</v>
      </c>
    </row>
    <row r="97" spans="2:57" ht="14.4" thickBot="1" x14ac:dyDescent="0.3">
      <c r="B97" s="4"/>
      <c r="C97" s="131"/>
      <c r="D97" s="132"/>
      <c r="E97" s="235"/>
      <c r="F97" s="250"/>
      <c r="G97" s="250"/>
      <c r="H97" s="236"/>
      <c r="I97" s="130"/>
      <c r="J97" s="235"/>
      <c r="K97" s="236"/>
      <c r="L97" s="130"/>
      <c r="M97" s="235"/>
      <c r="N97" s="236"/>
      <c r="O97" s="129"/>
      <c r="P97" s="246">
        <v>0</v>
      </c>
      <c r="Q97" s="247"/>
      <c r="R97" s="129"/>
      <c r="S97" s="243"/>
      <c r="T97" s="244"/>
      <c r="U97" s="244"/>
      <c r="V97" s="244"/>
      <c r="W97" s="245"/>
      <c r="X97" s="7"/>
      <c r="AX97" s="105">
        <v>45470</v>
      </c>
      <c r="AZ97" s="105">
        <f t="shared" si="9"/>
        <v>0</v>
      </c>
      <c r="BA97" s="1">
        <f t="shared" si="10"/>
        <v>0</v>
      </c>
      <c r="BB97" s="106">
        <f t="shared" si="11"/>
        <v>0</v>
      </c>
      <c r="BC97" s="1">
        <f t="shared" si="12"/>
        <v>95</v>
      </c>
      <c r="BD97" s="1">
        <f t="shared" si="13"/>
        <v>0</v>
      </c>
      <c r="BE97" s="1">
        <f t="shared" si="14"/>
        <v>0</v>
      </c>
    </row>
    <row r="98" spans="2:57" ht="14.4" thickBot="1" x14ac:dyDescent="0.3">
      <c r="B98" s="4"/>
      <c r="C98" s="131"/>
      <c r="D98" s="132"/>
      <c r="E98" s="235"/>
      <c r="F98" s="250"/>
      <c r="G98" s="250"/>
      <c r="H98" s="236"/>
      <c r="I98" s="130"/>
      <c r="J98" s="235"/>
      <c r="K98" s="236"/>
      <c r="L98" s="130"/>
      <c r="M98" s="235"/>
      <c r="N98" s="236"/>
      <c r="O98" s="129"/>
      <c r="P98" s="246">
        <v>0</v>
      </c>
      <c r="Q98" s="247"/>
      <c r="R98" s="129"/>
      <c r="S98" s="243"/>
      <c r="T98" s="244"/>
      <c r="U98" s="244"/>
      <c r="V98" s="244"/>
      <c r="W98" s="245"/>
      <c r="X98" s="7"/>
      <c r="AX98" s="105">
        <v>45471</v>
      </c>
      <c r="AZ98" s="105">
        <f t="shared" si="9"/>
        <v>0</v>
      </c>
      <c r="BA98" s="1">
        <f t="shared" si="10"/>
        <v>0</v>
      </c>
      <c r="BB98" s="106">
        <f t="shared" si="11"/>
        <v>0</v>
      </c>
      <c r="BC98" s="1">
        <f t="shared" si="12"/>
        <v>0</v>
      </c>
      <c r="BD98" s="1">
        <f t="shared" si="13"/>
        <v>600</v>
      </c>
      <c r="BE98" s="1">
        <f t="shared" si="14"/>
        <v>0</v>
      </c>
    </row>
    <row r="99" spans="2:57" ht="14.4" thickBot="1" x14ac:dyDescent="0.3">
      <c r="B99" s="4"/>
      <c r="C99" s="131"/>
      <c r="D99" s="132"/>
      <c r="E99" s="235"/>
      <c r="F99" s="250"/>
      <c r="G99" s="250"/>
      <c r="H99" s="236"/>
      <c r="I99" s="130"/>
      <c r="J99" s="235"/>
      <c r="K99" s="236"/>
      <c r="L99" s="130"/>
      <c r="M99" s="235"/>
      <c r="N99" s="236"/>
      <c r="O99" s="129"/>
      <c r="P99" s="246">
        <v>0</v>
      </c>
      <c r="Q99" s="247"/>
      <c r="R99" s="129"/>
      <c r="S99" s="243"/>
      <c r="T99" s="244"/>
      <c r="U99" s="244"/>
      <c r="V99" s="244"/>
      <c r="W99" s="245"/>
      <c r="X99" s="7"/>
      <c r="AX99" s="105">
        <v>45472</v>
      </c>
      <c r="AZ99" s="105">
        <f t="shared" si="9"/>
        <v>0</v>
      </c>
      <c r="BA99" s="1">
        <f t="shared" si="10"/>
        <v>0</v>
      </c>
      <c r="BB99" s="106">
        <f t="shared" si="11"/>
        <v>0</v>
      </c>
      <c r="BC99" s="1">
        <f t="shared" si="12"/>
        <v>0</v>
      </c>
      <c r="BD99" s="1">
        <f t="shared" si="13"/>
        <v>0</v>
      </c>
      <c r="BE99" s="1">
        <f t="shared" si="14"/>
        <v>4000</v>
      </c>
    </row>
    <row r="100" spans="2:57" ht="14.4" thickBot="1" x14ac:dyDescent="0.3">
      <c r="B100" s="4"/>
      <c r="C100" s="131"/>
      <c r="D100" s="132"/>
      <c r="E100" s="235"/>
      <c r="F100" s="250"/>
      <c r="G100" s="250"/>
      <c r="H100" s="236"/>
      <c r="I100" s="130"/>
      <c r="J100" s="235"/>
      <c r="K100" s="236"/>
      <c r="L100" s="130"/>
      <c r="M100" s="235"/>
      <c r="N100" s="236"/>
      <c r="O100" s="129"/>
      <c r="P100" s="246">
        <v>0</v>
      </c>
      <c r="Q100" s="247"/>
      <c r="R100" s="129"/>
      <c r="S100" s="243"/>
      <c r="T100" s="244"/>
      <c r="U100" s="244"/>
      <c r="V100" s="244"/>
      <c r="W100" s="245"/>
      <c r="X100" s="7"/>
      <c r="AX100" s="105">
        <v>45473</v>
      </c>
      <c r="AZ100" s="105">
        <f t="shared" si="9"/>
        <v>0</v>
      </c>
      <c r="BA100" s="1">
        <f t="shared" si="10"/>
        <v>0</v>
      </c>
      <c r="BB100" s="106">
        <f t="shared" si="11"/>
        <v>0</v>
      </c>
      <c r="BC100" s="1">
        <f t="shared" si="12"/>
        <v>685</v>
      </c>
      <c r="BD100" s="1">
        <f t="shared" si="13"/>
        <v>0</v>
      </c>
      <c r="BE100" s="1">
        <f t="shared" si="14"/>
        <v>0</v>
      </c>
    </row>
    <row r="101" spans="2:57" ht="14.4" thickBot="1" x14ac:dyDescent="0.3">
      <c r="B101" s="4"/>
      <c r="C101" s="131"/>
      <c r="D101" s="132"/>
      <c r="E101" s="235"/>
      <c r="F101" s="250"/>
      <c r="G101" s="250"/>
      <c r="H101" s="236"/>
      <c r="I101" s="130"/>
      <c r="J101" s="235"/>
      <c r="K101" s="236"/>
      <c r="L101" s="130"/>
      <c r="M101" s="235"/>
      <c r="N101" s="236"/>
      <c r="O101" s="129"/>
      <c r="P101" s="246">
        <v>0</v>
      </c>
      <c r="Q101" s="247"/>
      <c r="R101" s="129"/>
      <c r="S101" s="243"/>
      <c r="T101" s="244"/>
      <c r="U101" s="244"/>
      <c r="V101" s="244"/>
      <c r="W101" s="245"/>
      <c r="X101" s="7"/>
      <c r="AX101" s="105">
        <v>45474</v>
      </c>
      <c r="AZ101" s="105">
        <f t="shared" si="9"/>
        <v>0</v>
      </c>
      <c r="BA101" s="1">
        <f t="shared" si="10"/>
        <v>0</v>
      </c>
      <c r="BB101" s="106">
        <f t="shared" si="11"/>
        <v>0</v>
      </c>
      <c r="BC101" s="1">
        <f t="shared" si="12"/>
        <v>48</v>
      </c>
      <c r="BD101" s="1">
        <f t="shared" si="13"/>
        <v>0</v>
      </c>
      <c r="BE101" s="1">
        <f t="shared" si="14"/>
        <v>0</v>
      </c>
    </row>
    <row r="102" spans="2:57" ht="14.4" thickBot="1" x14ac:dyDescent="0.3">
      <c r="B102" s="4"/>
      <c r="C102" s="131"/>
      <c r="D102" s="132"/>
      <c r="E102" s="235"/>
      <c r="F102" s="250"/>
      <c r="G102" s="250"/>
      <c r="H102" s="236"/>
      <c r="I102" s="130"/>
      <c r="J102" s="235"/>
      <c r="K102" s="236"/>
      <c r="L102" s="130"/>
      <c r="M102" s="235"/>
      <c r="N102" s="236"/>
      <c r="O102" s="129"/>
      <c r="P102" s="246">
        <v>0</v>
      </c>
      <c r="Q102" s="247"/>
      <c r="R102" s="129"/>
      <c r="S102" s="243"/>
      <c r="T102" s="244"/>
      <c r="U102" s="244"/>
      <c r="V102" s="244"/>
      <c r="W102" s="245"/>
      <c r="X102" s="7"/>
      <c r="AX102" s="105"/>
      <c r="AZ102" s="105">
        <f t="shared" si="9"/>
        <v>0</v>
      </c>
      <c r="BA102" s="1">
        <f t="shared" si="10"/>
        <v>0</v>
      </c>
      <c r="BB102" s="106">
        <f t="shared" si="11"/>
        <v>0</v>
      </c>
      <c r="BC102" s="1">
        <f t="shared" si="12"/>
        <v>0</v>
      </c>
      <c r="BD102" s="1">
        <f t="shared" si="13"/>
        <v>0</v>
      </c>
      <c r="BE102" s="1">
        <f t="shared" si="14"/>
        <v>0</v>
      </c>
    </row>
    <row r="103" spans="2:57" ht="14.4" thickBot="1" x14ac:dyDescent="0.3">
      <c r="B103" s="4"/>
      <c r="C103" s="131"/>
      <c r="D103" s="132"/>
      <c r="E103" s="235"/>
      <c r="F103" s="250"/>
      <c r="G103" s="250"/>
      <c r="H103" s="236"/>
      <c r="I103" s="130"/>
      <c r="J103" s="235"/>
      <c r="K103" s="236"/>
      <c r="L103" s="130"/>
      <c r="M103" s="235"/>
      <c r="N103" s="236"/>
      <c r="O103" s="129"/>
      <c r="P103" s="246">
        <v>0</v>
      </c>
      <c r="Q103" s="247"/>
      <c r="R103" s="129"/>
      <c r="S103" s="243"/>
      <c r="T103" s="244"/>
      <c r="U103" s="244"/>
      <c r="V103" s="244"/>
      <c r="W103" s="245"/>
      <c r="X103" s="7"/>
      <c r="AZ103" s="105">
        <f t="shared" si="9"/>
        <v>0</v>
      </c>
      <c r="BA103" s="1">
        <f t="shared" si="10"/>
        <v>0</v>
      </c>
      <c r="BB103" s="106">
        <f t="shared" si="11"/>
        <v>0</v>
      </c>
      <c r="BC103" s="1">
        <f t="shared" si="12"/>
        <v>0</v>
      </c>
      <c r="BD103" s="1">
        <f t="shared" si="13"/>
        <v>0</v>
      </c>
      <c r="BE103" s="1">
        <f t="shared" si="14"/>
        <v>0</v>
      </c>
    </row>
    <row r="104" spans="2:57" ht="14.4" thickBot="1" x14ac:dyDescent="0.3">
      <c r="B104" s="4"/>
      <c r="C104" s="131"/>
      <c r="D104" s="132"/>
      <c r="E104" s="235"/>
      <c r="F104" s="250"/>
      <c r="G104" s="250"/>
      <c r="H104" s="236"/>
      <c r="I104" s="130"/>
      <c r="J104" s="235"/>
      <c r="K104" s="236"/>
      <c r="L104" s="130"/>
      <c r="M104" s="235"/>
      <c r="N104" s="236"/>
      <c r="O104" s="129"/>
      <c r="P104" s="246">
        <v>0</v>
      </c>
      <c r="Q104" s="247"/>
      <c r="R104" s="129"/>
      <c r="S104" s="243"/>
      <c r="T104" s="244"/>
      <c r="U104" s="244"/>
      <c r="V104" s="244"/>
      <c r="W104" s="245"/>
      <c r="X104" s="7"/>
      <c r="AX104" s="101"/>
      <c r="AY104" s="101"/>
      <c r="AZ104" s="102">
        <f t="shared" si="9"/>
        <v>0</v>
      </c>
      <c r="BA104" s="101">
        <f t="shared" si="10"/>
        <v>0</v>
      </c>
      <c r="BB104" s="103">
        <f t="shared" si="11"/>
        <v>0</v>
      </c>
      <c r="BC104" s="1">
        <f t="shared" si="12"/>
        <v>0</v>
      </c>
      <c r="BD104" s="1">
        <f t="shared" si="13"/>
        <v>0</v>
      </c>
      <c r="BE104" s="1">
        <f t="shared" si="14"/>
        <v>0</v>
      </c>
    </row>
    <row r="105" spans="2:57" ht="14.4" thickBot="1" x14ac:dyDescent="0.3">
      <c r="B105" s="4"/>
      <c r="C105" s="131"/>
      <c r="D105" s="132"/>
      <c r="E105" s="235"/>
      <c r="F105" s="250"/>
      <c r="G105" s="250"/>
      <c r="H105" s="236"/>
      <c r="I105" s="130"/>
      <c r="J105" s="235"/>
      <c r="K105" s="236"/>
      <c r="L105" s="130"/>
      <c r="M105" s="235"/>
      <c r="N105" s="236"/>
      <c r="O105" s="129"/>
      <c r="P105" s="246">
        <v>0</v>
      </c>
      <c r="Q105" s="247"/>
      <c r="R105" s="129"/>
      <c r="S105" s="243"/>
      <c r="T105" s="244"/>
      <c r="U105" s="244"/>
      <c r="V105" s="244"/>
      <c r="W105" s="245"/>
      <c r="X105" s="7"/>
      <c r="AX105" s="101"/>
      <c r="AY105" s="101"/>
      <c r="AZ105" s="102">
        <f t="shared" si="9"/>
        <v>0</v>
      </c>
      <c r="BA105" s="101">
        <f t="shared" si="10"/>
        <v>0</v>
      </c>
      <c r="BB105" s="103">
        <f t="shared" si="11"/>
        <v>0</v>
      </c>
      <c r="BC105" s="1">
        <f t="shared" si="12"/>
        <v>0</v>
      </c>
      <c r="BD105" s="1">
        <f t="shared" si="13"/>
        <v>0</v>
      </c>
      <c r="BE105" s="1">
        <f t="shared" si="14"/>
        <v>0</v>
      </c>
    </row>
    <row r="106" spans="2:57" ht="14.4" thickBot="1" x14ac:dyDescent="0.3">
      <c r="B106" s="4"/>
      <c r="C106" s="131"/>
      <c r="D106" s="132"/>
      <c r="E106" s="235"/>
      <c r="F106" s="250"/>
      <c r="G106" s="250"/>
      <c r="H106" s="236"/>
      <c r="I106" s="130"/>
      <c r="J106" s="235"/>
      <c r="K106" s="236"/>
      <c r="L106" s="130"/>
      <c r="M106" s="235"/>
      <c r="N106" s="236"/>
      <c r="O106" s="129"/>
      <c r="P106" s="246">
        <v>0</v>
      </c>
      <c r="Q106" s="247"/>
      <c r="R106" s="129"/>
      <c r="S106" s="243"/>
      <c r="T106" s="244"/>
      <c r="U106" s="244"/>
      <c r="V106" s="244"/>
      <c r="W106" s="245"/>
      <c r="X106" s="7"/>
      <c r="AX106" s="101"/>
      <c r="AY106" s="101"/>
      <c r="AZ106" s="102">
        <f t="shared" si="9"/>
        <v>0</v>
      </c>
      <c r="BA106" s="101">
        <f t="shared" si="10"/>
        <v>0</v>
      </c>
      <c r="BB106" s="103">
        <f t="shared" si="11"/>
        <v>0</v>
      </c>
      <c r="BC106" s="1">
        <f t="shared" si="12"/>
        <v>0</v>
      </c>
      <c r="BD106" s="1">
        <f t="shared" si="13"/>
        <v>0</v>
      </c>
      <c r="BE106" s="1">
        <f t="shared" si="14"/>
        <v>0</v>
      </c>
    </row>
    <row r="107" spans="2:57" ht="14.4" thickBot="1" x14ac:dyDescent="0.3">
      <c r="B107" s="4"/>
      <c r="C107" s="131"/>
      <c r="D107" s="132"/>
      <c r="E107" s="235"/>
      <c r="F107" s="250"/>
      <c r="G107" s="250"/>
      <c r="H107" s="236"/>
      <c r="I107" s="130"/>
      <c r="J107" s="235"/>
      <c r="K107" s="236"/>
      <c r="L107" s="130"/>
      <c r="M107" s="235"/>
      <c r="N107" s="236"/>
      <c r="O107" s="129"/>
      <c r="P107" s="246">
        <v>0</v>
      </c>
      <c r="Q107" s="247"/>
      <c r="R107" s="129"/>
      <c r="S107" s="243"/>
      <c r="T107" s="244"/>
      <c r="U107" s="244"/>
      <c r="V107" s="244"/>
      <c r="W107" s="245"/>
      <c r="X107" s="7"/>
      <c r="AX107" s="101"/>
      <c r="AY107" s="101"/>
      <c r="AZ107" s="102">
        <f t="shared" si="9"/>
        <v>0</v>
      </c>
      <c r="BA107" s="101">
        <f t="shared" si="10"/>
        <v>0</v>
      </c>
      <c r="BB107" s="103">
        <f t="shared" si="11"/>
        <v>0</v>
      </c>
      <c r="BC107" s="1">
        <f t="shared" si="12"/>
        <v>0</v>
      </c>
      <c r="BD107" s="1">
        <f t="shared" si="13"/>
        <v>0</v>
      </c>
      <c r="BE107" s="1">
        <f t="shared" si="14"/>
        <v>0</v>
      </c>
    </row>
    <row r="108" spans="2:57" ht="14.4" thickBot="1" x14ac:dyDescent="0.3">
      <c r="B108" s="4"/>
      <c r="C108" s="131"/>
      <c r="D108" s="132"/>
      <c r="E108" s="235"/>
      <c r="F108" s="250"/>
      <c r="G108" s="250"/>
      <c r="H108" s="236"/>
      <c r="I108" s="130"/>
      <c r="J108" s="235"/>
      <c r="K108" s="236"/>
      <c r="L108" s="130"/>
      <c r="M108" s="235"/>
      <c r="N108" s="236"/>
      <c r="O108" s="129"/>
      <c r="P108" s="246">
        <v>0</v>
      </c>
      <c r="Q108" s="247"/>
      <c r="R108" s="129"/>
      <c r="S108" s="243"/>
      <c r="T108" s="244"/>
      <c r="U108" s="244"/>
      <c r="V108" s="244"/>
      <c r="W108" s="245"/>
      <c r="X108" s="7"/>
      <c r="AX108" s="101"/>
      <c r="AY108" s="101"/>
      <c r="AZ108" s="102">
        <f t="shared" si="9"/>
        <v>0</v>
      </c>
      <c r="BA108" s="101">
        <f t="shared" si="10"/>
        <v>0</v>
      </c>
      <c r="BB108" s="103">
        <f t="shared" si="11"/>
        <v>0</v>
      </c>
      <c r="BC108" s="1">
        <f t="shared" si="12"/>
        <v>0</v>
      </c>
      <c r="BD108" s="1">
        <f t="shared" si="13"/>
        <v>0</v>
      </c>
      <c r="BE108" s="1">
        <f t="shared" si="14"/>
        <v>0</v>
      </c>
    </row>
    <row r="109" spans="2:57" ht="14.4" thickBot="1" x14ac:dyDescent="0.3">
      <c r="B109" s="4"/>
      <c r="C109" s="131"/>
      <c r="D109" s="132"/>
      <c r="E109" s="235"/>
      <c r="F109" s="250"/>
      <c r="G109" s="250"/>
      <c r="H109" s="236"/>
      <c r="I109" s="130"/>
      <c r="J109" s="235"/>
      <c r="K109" s="236"/>
      <c r="L109" s="130"/>
      <c r="M109" s="235"/>
      <c r="N109" s="236"/>
      <c r="O109" s="129"/>
      <c r="P109" s="246">
        <v>0</v>
      </c>
      <c r="Q109" s="247"/>
      <c r="R109" s="129"/>
      <c r="S109" s="243"/>
      <c r="T109" s="244"/>
      <c r="U109" s="244"/>
      <c r="V109" s="244"/>
      <c r="W109" s="245"/>
      <c r="X109" s="7"/>
      <c r="AX109" s="101"/>
      <c r="AY109" s="101"/>
      <c r="AZ109" s="102">
        <f t="shared" si="9"/>
        <v>0</v>
      </c>
      <c r="BA109" s="101">
        <f t="shared" si="10"/>
        <v>0</v>
      </c>
      <c r="BB109" s="103">
        <f t="shared" si="11"/>
        <v>0</v>
      </c>
      <c r="BC109" s="1">
        <f t="shared" si="12"/>
        <v>0</v>
      </c>
      <c r="BD109" s="1">
        <f t="shared" si="13"/>
        <v>0</v>
      </c>
      <c r="BE109" s="1">
        <f t="shared" si="14"/>
        <v>0</v>
      </c>
    </row>
    <row r="110" spans="2:57" ht="14.4" thickBot="1" x14ac:dyDescent="0.3">
      <c r="B110" s="4"/>
      <c r="C110" s="131"/>
      <c r="D110" s="132"/>
      <c r="E110" s="235"/>
      <c r="F110" s="250"/>
      <c r="G110" s="250"/>
      <c r="H110" s="236"/>
      <c r="I110" s="130"/>
      <c r="J110" s="235"/>
      <c r="K110" s="236"/>
      <c r="L110" s="130"/>
      <c r="M110" s="235"/>
      <c r="N110" s="236"/>
      <c r="O110" s="129"/>
      <c r="P110" s="246">
        <v>0</v>
      </c>
      <c r="Q110" s="247"/>
      <c r="R110" s="129"/>
      <c r="S110" s="243"/>
      <c r="T110" s="244"/>
      <c r="U110" s="244"/>
      <c r="V110" s="244"/>
      <c r="W110" s="245"/>
      <c r="X110" s="7"/>
      <c r="AX110" s="101"/>
      <c r="AY110" s="101"/>
      <c r="AZ110" s="102">
        <f t="shared" si="9"/>
        <v>0</v>
      </c>
      <c r="BA110" s="101">
        <f t="shared" si="10"/>
        <v>0</v>
      </c>
      <c r="BB110" s="103">
        <f t="shared" si="11"/>
        <v>0</v>
      </c>
      <c r="BC110" s="1">
        <f t="shared" si="12"/>
        <v>0</v>
      </c>
      <c r="BD110" s="1">
        <f t="shared" si="13"/>
        <v>0</v>
      </c>
      <c r="BE110" s="1">
        <f t="shared" si="14"/>
        <v>0</v>
      </c>
    </row>
    <row r="111" spans="2:57" ht="14.4" thickBot="1" x14ac:dyDescent="0.3">
      <c r="B111" s="4"/>
      <c r="C111" s="131"/>
      <c r="D111" s="132"/>
      <c r="E111" s="235"/>
      <c r="F111" s="250"/>
      <c r="G111" s="250"/>
      <c r="H111" s="236"/>
      <c r="I111" s="130"/>
      <c r="J111" s="235"/>
      <c r="K111" s="236"/>
      <c r="L111" s="130"/>
      <c r="M111" s="235"/>
      <c r="N111" s="236"/>
      <c r="O111" s="129"/>
      <c r="P111" s="246">
        <v>0</v>
      </c>
      <c r="Q111" s="247"/>
      <c r="R111" s="129"/>
      <c r="S111" s="243"/>
      <c r="T111" s="244"/>
      <c r="U111" s="244"/>
      <c r="V111" s="244"/>
      <c r="W111" s="245"/>
      <c r="X111" s="7"/>
      <c r="AX111" s="101"/>
      <c r="AY111" s="101"/>
      <c r="AZ111" s="102">
        <f t="shared" si="9"/>
        <v>0</v>
      </c>
      <c r="BA111" s="101">
        <f t="shared" si="10"/>
        <v>0</v>
      </c>
      <c r="BB111" s="103">
        <f t="shared" si="11"/>
        <v>0</v>
      </c>
      <c r="BC111" s="1">
        <f t="shared" si="12"/>
        <v>0</v>
      </c>
      <c r="BD111" s="1">
        <f t="shared" si="13"/>
        <v>0</v>
      </c>
      <c r="BE111" s="1">
        <f t="shared" si="14"/>
        <v>0</v>
      </c>
    </row>
    <row r="112" spans="2:57" ht="14.4" thickBot="1" x14ac:dyDescent="0.3">
      <c r="B112" s="4"/>
      <c r="C112" s="131"/>
      <c r="D112" s="132"/>
      <c r="E112" s="235"/>
      <c r="F112" s="250"/>
      <c r="G112" s="250"/>
      <c r="H112" s="236"/>
      <c r="I112" s="130"/>
      <c r="J112" s="235"/>
      <c r="K112" s="236"/>
      <c r="L112" s="130"/>
      <c r="M112" s="235"/>
      <c r="N112" s="236"/>
      <c r="O112" s="129"/>
      <c r="P112" s="246">
        <v>0</v>
      </c>
      <c r="Q112" s="247"/>
      <c r="R112" s="129"/>
      <c r="S112" s="243"/>
      <c r="T112" s="244"/>
      <c r="U112" s="244"/>
      <c r="V112" s="244"/>
      <c r="W112" s="245"/>
      <c r="X112" s="7"/>
      <c r="AX112" s="101"/>
      <c r="AY112" s="101"/>
      <c r="AZ112" s="102">
        <f t="shared" si="9"/>
        <v>0</v>
      </c>
      <c r="BA112" s="101">
        <f t="shared" si="10"/>
        <v>0</v>
      </c>
      <c r="BB112" s="103">
        <f t="shared" si="11"/>
        <v>0</v>
      </c>
      <c r="BC112" s="1">
        <f t="shared" si="12"/>
        <v>0</v>
      </c>
      <c r="BD112" s="1">
        <f t="shared" si="13"/>
        <v>0</v>
      </c>
      <c r="BE112" s="1">
        <f t="shared" si="14"/>
        <v>0</v>
      </c>
    </row>
    <row r="113" spans="2:57" ht="14.4" thickBot="1" x14ac:dyDescent="0.3">
      <c r="B113" s="4"/>
      <c r="C113" s="131"/>
      <c r="D113" s="132"/>
      <c r="E113" s="235"/>
      <c r="F113" s="250"/>
      <c r="G113" s="250"/>
      <c r="H113" s="236"/>
      <c r="I113" s="130"/>
      <c r="J113" s="235"/>
      <c r="K113" s="236"/>
      <c r="L113" s="130"/>
      <c r="M113" s="235"/>
      <c r="N113" s="236"/>
      <c r="O113" s="129"/>
      <c r="P113" s="246">
        <v>0</v>
      </c>
      <c r="Q113" s="247"/>
      <c r="R113" s="129"/>
      <c r="S113" s="243"/>
      <c r="T113" s="244"/>
      <c r="U113" s="244"/>
      <c r="V113" s="244"/>
      <c r="W113" s="245"/>
      <c r="X113" s="7"/>
      <c r="AX113" s="101"/>
      <c r="AY113" s="101"/>
      <c r="AZ113" s="102">
        <f t="shared" si="9"/>
        <v>0</v>
      </c>
      <c r="BA113" s="101">
        <f t="shared" si="10"/>
        <v>0</v>
      </c>
      <c r="BB113" s="103">
        <f t="shared" si="11"/>
        <v>0</v>
      </c>
      <c r="BC113" s="1">
        <f t="shared" si="12"/>
        <v>0</v>
      </c>
      <c r="BD113" s="1">
        <f t="shared" si="13"/>
        <v>0</v>
      </c>
      <c r="BE113" s="1">
        <f t="shared" si="14"/>
        <v>0</v>
      </c>
    </row>
    <row r="114" spans="2:57" ht="14.4" thickBot="1" x14ac:dyDescent="0.3">
      <c r="B114" s="4"/>
      <c r="C114" s="131"/>
      <c r="D114" s="132"/>
      <c r="E114" s="235"/>
      <c r="F114" s="250"/>
      <c r="G114" s="250"/>
      <c r="H114" s="236"/>
      <c r="I114" s="130"/>
      <c r="J114" s="235"/>
      <c r="K114" s="236"/>
      <c r="L114" s="130"/>
      <c r="M114" s="235"/>
      <c r="N114" s="236"/>
      <c r="O114" s="129"/>
      <c r="P114" s="246">
        <v>0</v>
      </c>
      <c r="Q114" s="247"/>
      <c r="R114" s="129"/>
      <c r="S114" s="243"/>
      <c r="T114" s="244"/>
      <c r="U114" s="244"/>
      <c r="V114" s="244"/>
      <c r="W114" s="245"/>
      <c r="X114" s="7"/>
      <c r="AX114" s="101"/>
      <c r="AY114" s="101"/>
      <c r="AZ114" s="102">
        <f t="shared" si="9"/>
        <v>0</v>
      </c>
      <c r="BA114" s="101">
        <f t="shared" si="10"/>
        <v>0</v>
      </c>
      <c r="BB114" s="103">
        <f t="shared" si="11"/>
        <v>0</v>
      </c>
      <c r="BC114" s="1">
        <f t="shared" si="12"/>
        <v>0</v>
      </c>
      <c r="BD114" s="1">
        <f t="shared" si="13"/>
        <v>0</v>
      </c>
      <c r="BE114" s="1">
        <f t="shared" si="14"/>
        <v>0</v>
      </c>
    </row>
    <row r="115" spans="2:57" ht="14.4" thickBot="1" x14ac:dyDescent="0.3">
      <c r="B115" s="4"/>
      <c r="C115" s="131"/>
      <c r="D115" s="132"/>
      <c r="E115" s="235"/>
      <c r="F115" s="250"/>
      <c r="G115" s="250"/>
      <c r="H115" s="236"/>
      <c r="I115" s="130"/>
      <c r="J115" s="235"/>
      <c r="K115" s="236"/>
      <c r="L115" s="130"/>
      <c r="M115" s="235"/>
      <c r="N115" s="236"/>
      <c r="O115" s="129"/>
      <c r="P115" s="246">
        <v>0</v>
      </c>
      <c r="Q115" s="247"/>
      <c r="R115" s="129"/>
      <c r="S115" s="243"/>
      <c r="T115" s="244"/>
      <c r="U115" s="244"/>
      <c r="V115" s="244"/>
      <c r="W115" s="245"/>
      <c r="X115" s="7"/>
      <c r="AX115" s="101"/>
      <c r="AY115" s="101"/>
      <c r="AZ115" s="102">
        <f t="shared" si="9"/>
        <v>0</v>
      </c>
      <c r="BA115" s="101">
        <f t="shared" si="10"/>
        <v>0</v>
      </c>
      <c r="BB115" s="103">
        <f t="shared" si="11"/>
        <v>0</v>
      </c>
      <c r="BC115" s="1">
        <f t="shared" si="12"/>
        <v>0</v>
      </c>
      <c r="BD115" s="1">
        <f t="shared" si="13"/>
        <v>0</v>
      </c>
      <c r="BE115" s="1">
        <f t="shared" si="14"/>
        <v>0</v>
      </c>
    </row>
    <row r="116" spans="2:57" ht="14.4" thickBot="1" x14ac:dyDescent="0.3">
      <c r="B116" s="4"/>
      <c r="C116" s="131"/>
      <c r="D116" s="132"/>
      <c r="E116" s="235"/>
      <c r="F116" s="250"/>
      <c r="G116" s="250"/>
      <c r="H116" s="236"/>
      <c r="I116" s="130"/>
      <c r="J116" s="235"/>
      <c r="K116" s="236"/>
      <c r="L116" s="130"/>
      <c r="M116" s="235"/>
      <c r="N116" s="236"/>
      <c r="O116" s="129"/>
      <c r="P116" s="246">
        <v>0</v>
      </c>
      <c r="Q116" s="247"/>
      <c r="R116" s="129"/>
      <c r="S116" s="243"/>
      <c r="T116" s="244"/>
      <c r="U116" s="244"/>
      <c r="V116" s="244"/>
      <c r="W116" s="245"/>
      <c r="X116" s="7"/>
      <c r="AX116" s="101"/>
      <c r="AY116" s="101"/>
      <c r="AZ116" s="102">
        <f t="shared" si="9"/>
        <v>0</v>
      </c>
      <c r="BA116" s="101">
        <f t="shared" si="10"/>
        <v>0</v>
      </c>
      <c r="BB116" s="103">
        <f t="shared" si="11"/>
        <v>0</v>
      </c>
      <c r="BC116" s="1">
        <f t="shared" si="12"/>
        <v>0</v>
      </c>
      <c r="BD116" s="1">
        <f t="shared" si="13"/>
        <v>0</v>
      </c>
      <c r="BE116" s="1">
        <f t="shared" si="14"/>
        <v>0</v>
      </c>
    </row>
    <row r="117" spans="2:57" ht="14.4" thickBot="1" x14ac:dyDescent="0.3">
      <c r="B117" s="4"/>
      <c r="C117" s="131"/>
      <c r="D117" s="132"/>
      <c r="E117" s="235"/>
      <c r="F117" s="250"/>
      <c r="G117" s="250"/>
      <c r="H117" s="236"/>
      <c r="I117" s="130"/>
      <c r="J117" s="235"/>
      <c r="K117" s="236"/>
      <c r="L117" s="130"/>
      <c r="M117" s="235"/>
      <c r="N117" s="236"/>
      <c r="O117" s="129"/>
      <c r="P117" s="246">
        <v>0</v>
      </c>
      <c r="Q117" s="247"/>
      <c r="R117" s="129"/>
      <c r="S117" s="243"/>
      <c r="T117" s="244"/>
      <c r="U117" s="244"/>
      <c r="V117" s="244"/>
      <c r="W117" s="245"/>
      <c r="X117" s="7"/>
      <c r="AX117" s="101"/>
      <c r="AY117" s="101"/>
      <c r="AZ117" s="102">
        <f t="shared" si="9"/>
        <v>0</v>
      </c>
      <c r="BA117" s="101">
        <f t="shared" si="10"/>
        <v>0</v>
      </c>
      <c r="BB117" s="103">
        <f t="shared" si="11"/>
        <v>0</v>
      </c>
      <c r="BC117" s="1">
        <f t="shared" si="12"/>
        <v>0</v>
      </c>
      <c r="BD117" s="1">
        <f t="shared" si="13"/>
        <v>0</v>
      </c>
      <c r="BE117" s="1">
        <f t="shared" si="14"/>
        <v>0</v>
      </c>
    </row>
    <row r="118" spans="2:57" ht="14.4" thickBot="1" x14ac:dyDescent="0.3">
      <c r="B118" s="4"/>
      <c r="C118" s="131"/>
      <c r="D118" s="132"/>
      <c r="E118" s="235"/>
      <c r="F118" s="250"/>
      <c r="G118" s="250"/>
      <c r="H118" s="236"/>
      <c r="I118" s="130"/>
      <c r="J118" s="235"/>
      <c r="K118" s="236"/>
      <c r="L118" s="130"/>
      <c r="M118" s="235"/>
      <c r="N118" s="236"/>
      <c r="O118" s="129"/>
      <c r="P118" s="246">
        <v>0</v>
      </c>
      <c r="Q118" s="247"/>
      <c r="R118" s="129"/>
      <c r="S118" s="243"/>
      <c r="T118" s="244"/>
      <c r="U118" s="244"/>
      <c r="V118" s="244"/>
      <c r="W118" s="245"/>
      <c r="X118" s="7"/>
      <c r="AX118" s="101"/>
      <c r="AY118" s="101"/>
      <c r="AZ118" s="102">
        <f t="shared" si="9"/>
        <v>0</v>
      </c>
      <c r="BA118" s="101">
        <f t="shared" si="10"/>
        <v>0</v>
      </c>
      <c r="BB118" s="103">
        <f t="shared" si="11"/>
        <v>0</v>
      </c>
      <c r="BC118" s="1">
        <f t="shared" si="12"/>
        <v>0</v>
      </c>
      <c r="BD118" s="1">
        <f t="shared" si="13"/>
        <v>0</v>
      </c>
      <c r="BE118" s="1">
        <f t="shared" si="14"/>
        <v>0</v>
      </c>
    </row>
    <row r="119" spans="2:57" ht="14.4" thickBot="1" x14ac:dyDescent="0.3">
      <c r="B119" s="4"/>
      <c r="C119" s="131"/>
      <c r="D119" s="132"/>
      <c r="E119" s="235"/>
      <c r="F119" s="250"/>
      <c r="G119" s="250"/>
      <c r="H119" s="236"/>
      <c r="I119" s="130"/>
      <c r="J119" s="235"/>
      <c r="K119" s="236"/>
      <c r="L119" s="130"/>
      <c r="M119" s="235"/>
      <c r="N119" s="236"/>
      <c r="O119" s="129"/>
      <c r="P119" s="246">
        <v>0</v>
      </c>
      <c r="Q119" s="247"/>
      <c r="R119" s="129"/>
      <c r="S119" s="243"/>
      <c r="T119" s="244"/>
      <c r="U119" s="244"/>
      <c r="V119" s="244"/>
      <c r="W119" s="245"/>
      <c r="X119" s="7"/>
      <c r="AX119" s="101"/>
      <c r="AY119" s="101"/>
      <c r="AZ119" s="102">
        <f t="shared" si="9"/>
        <v>0</v>
      </c>
      <c r="BA119" s="101">
        <f t="shared" si="10"/>
        <v>0</v>
      </c>
      <c r="BB119" s="103">
        <f t="shared" si="11"/>
        <v>0</v>
      </c>
      <c r="BC119" s="1">
        <f t="shared" si="12"/>
        <v>0</v>
      </c>
      <c r="BD119" s="1">
        <f t="shared" si="13"/>
        <v>0</v>
      </c>
      <c r="BE119" s="1">
        <f t="shared" si="14"/>
        <v>0</v>
      </c>
    </row>
    <row r="120" spans="2:57" ht="14.4" thickBot="1" x14ac:dyDescent="0.3">
      <c r="B120" s="4"/>
      <c r="C120" s="131"/>
      <c r="D120" s="132"/>
      <c r="E120" s="235"/>
      <c r="F120" s="250"/>
      <c r="G120" s="250"/>
      <c r="H120" s="236"/>
      <c r="I120" s="130"/>
      <c r="J120" s="235"/>
      <c r="K120" s="236"/>
      <c r="L120" s="130"/>
      <c r="M120" s="235"/>
      <c r="N120" s="236"/>
      <c r="O120" s="129"/>
      <c r="P120" s="246">
        <v>0</v>
      </c>
      <c r="Q120" s="247"/>
      <c r="R120" s="129"/>
      <c r="S120" s="243"/>
      <c r="T120" s="244"/>
      <c r="U120" s="244"/>
      <c r="V120" s="244"/>
      <c r="W120" s="245"/>
      <c r="X120" s="7"/>
      <c r="AX120" s="101"/>
      <c r="AY120" s="101"/>
      <c r="AZ120" s="102">
        <f t="shared" si="9"/>
        <v>0</v>
      </c>
      <c r="BA120" s="101">
        <f t="shared" si="10"/>
        <v>0</v>
      </c>
      <c r="BB120" s="103">
        <f t="shared" si="11"/>
        <v>0</v>
      </c>
      <c r="BC120" s="1">
        <f t="shared" si="12"/>
        <v>0</v>
      </c>
      <c r="BD120" s="1">
        <f t="shared" si="13"/>
        <v>0</v>
      </c>
      <c r="BE120" s="1">
        <f t="shared" si="14"/>
        <v>0</v>
      </c>
    </row>
    <row r="121" spans="2:57" ht="14.4" thickBot="1" x14ac:dyDescent="0.3">
      <c r="B121" s="4"/>
      <c r="C121" s="131"/>
      <c r="D121" s="132"/>
      <c r="E121" s="235"/>
      <c r="F121" s="250"/>
      <c r="G121" s="250"/>
      <c r="H121" s="236"/>
      <c r="I121" s="130"/>
      <c r="J121" s="235"/>
      <c r="K121" s="236"/>
      <c r="L121" s="130"/>
      <c r="M121" s="235"/>
      <c r="N121" s="236"/>
      <c r="O121" s="129"/>
      <c r="P121" s="246">
        <v>0</v>
      </c>
      <c r="Q121" s="247"/>
      <c r="R121" s="129"/>
      <c r="S121" s="243"/>
      <c r="T121" s="244"/>
      <c r="U121" s="244"/>
      <c r="V121" s="244"/>
      <c r="W121" s="245"/>
      <c r="X121" s="7"/>
      <c r="AX121" s="101"/>
      <c r="AY121" s="101"/>
      <c r="AZ121" s="102">
        <f t="shared" si="9"/>
        <v>0</v>
      </c>
      <c r="BA121" s="101">
        <f t="shared" si="10"/>
        <v>0</v>
      </c>
      <c r="BB121" s="103">
        <f t="shared" si="11"/>
        <v>0</v>
      </c>
      <c r="BC121" s="1">
        <f t="shared" si="12"/>
        <v>0</v>
      </c>
      <c r="BD121" s="1">
        <f t="shared" si="13"/>
        <v>0</v>
      </c>
      <c r="BE121" s="1">
        <f t="shared" si="14"/>
        <v>0</v>
      </c>
    </row>
    <row r="122" spans="2:57" ht="14.4" thickBot="1" x14ac:dyDescent="0.3">
      <c r="B122" s="4"/>
      <c r="C122" s="131"/>
      <c r="D122" s="132"/>
      <c r="E122" s="235"/>
      <c r="F122" s="250"/>
      <c r="G122" s="250"/>
      <c r="H122" s="236"/>
      <c r="I122" s="130"/>
      <c r="J122" s="235"/>
      <c r="K122" s="236"/>
      <c r="L122" s="130"/>
      <c r="M122" s="235"/>
      <c r="N122" s="236"/>
      <c r="O122" s="129"/>
      <c r="P122" s="246">
        <v>0</v>
      </c>
      <c r="Q122" s="247"/>
      <c r="R122" s="129"/>
      <c r="S122" s="243"/>
      <c r="T122" s="244"/>
      <c r="U122" s="244"/>
      <c r="V122" s="244"/>
      <c r="W122" s="245"/>
      <c r="X122" s="7"/>
      <c r="AX122" s="101"/>
      <c r="AY122" s="101"/>
      <c r="AZ122" s="102">
        <f t="shared" si="9"/>
        <v>0</v>
      </c>
      <c r="BA122" s="101">
        <f t="shared" si="10"/>
        <v>0</v>
      </c>
      <c r="BB122" s="103">
        <f t="shared" si="11"/>
        <v>0</v>
      </c>
      <c r="BC122" s="1">
        <f t="shared" si="12"/>
        <v>0</v>
      </c>
      <c r="BD122" s="1">
        <f t="shared" si="13"/>
        <v>0</v>
      </c>
      <c r="BE122" s="1">
        <f t="shared" si="14"/>
        <v>0</v>
      </c>
    </row>
    <row r="123" spans="2:57" ht="14.4" thickBot="1" x14ac:dyDescent="0.3">
      <c r="B123" s="4"/>
      <c r="C123" s="131"/>
      <c r="D123" s="132"/>
      <c r="E123" s="235"/>
      <c r="F123" s="250"/>
      <c r="G123" s="250"/>
      <c r="H123" s="236"/>
      <c r="I123" s="130"/>
      <c r="J123" s="235"/>
      <c r="K123" s="236"/>
      <c r="L123" s="130"/>
      <c r="M123" s="235"/>
      <c r="N123" s="236"/>
      <c r="O123" s="129"/>
      <c r="P123" s="246">
        <v>0</v>
      </c>
      <c r="Q123" s="247"/>
      <c r="R123" s="129"/>
      <c r="S123" s="243"/>
      <c r="T123" s="244"/>
      <c r="U123" s="244"/>
      <c r="V123" s="244"/>
      <c r="W123" s="245"/>
      <c r="X123" s="7"/>
      <c r="AX123" s="101"/>
      <c r="AY123" s="101"/>
      <c r="AZ123" s="102">
        <f t="shared" si="9"/>
        <v>0</v>
      </c>
      <c r="BA123" s="101">
        <f t="shared" si="10"/>
        <v>0</v>
      </c>
      <c r="BB123" s="103">
        <f t="shared" si="11"/>
        <v>0</v>
      </c>
      <c r="BC123" s="1">
        <f t="shared" si="12"/>
        <v>0</v>
      </c>
      <c r="BD123" s="1">
        <f t="shared" si="13"/>
        <v>0</v>
      </c>
      <c r="BE123" s="1">
        <f t="shared" si="14"/>
        <v>0</v>
      </c>
    </row>
    <row r="124" spans="2:57" ht="14.4" thickBot="1" x14ac:dyDescent="0.3">
      <c r="B124" s="4"/>
      <c r="C124" s="131"/>
      <c r="D124" s="132"/>
      <c r="E124" s="235"/>
      <c r="F124" s="250"/>
      <c r="G124" s="250"/>
      <c r="H124" s="236"/>
      <c r="I124" s="130"/>
      <c r="J124" s="235"/>
      <c r="K124" s="236"/>
      <c r="L124" s="130"/>
      <c r="M124" s="235"/>
      <c r="N124" s="236"/>
      <c r="O124" s="129"/>
      <c r="P124" s="246">
        <v>0</v>
      </c>
      <c r="Q124" s="247"/>
      <c r="R124" s="129"/>
      <c r="S124" s="243"/>
      <c r="T124" s="244"/>
      <c r="U124" s="244"/>
      <c r="V124" s="244"/>
      <c r="W124" s="245"/>
      <c r="X124" s="7"/>
      <c r="AX124" s="101"/>
      <c r="AY124" s="101"/>
      <c r="AZ124" s="102">
        <f t="shared" si="9"/>
        <v>0</v>
      </c>
      <c r="BA124" s="101">
        <f t="shared" si="10"/>
        <v>0</v>
      </c>
      <c r="BB124" s="103">
        <f t="shared" si="11"/>
        <v>0</v>
      </c>
      <c r="BC124" s="1">
        <f t="shared" si="12"/>
        <v>0</v>
      </c>
      <c r="BD124" s="1">
        <f t="shared" si="13"/>
        <v>0</v>
      </c>
      <c r="BE124" s="1">
        <f t="shared" si="14"/>
        <v>0</v>
      </c>
    </row>
    <row r="125" spans="2:57" ht="14.4" thickBot="1" x14ac:dyDescent="0.3">
      <c r="B125" s="4"/>
      <c r="C125" s="131"/>
      <c r="D125" s="132"/>
      <c r="E125" s="235"/>
      <c r="F125" s="250"/>
      <c r="G125" s="250"/>
      <c r="H125" s="236"/>
      <c r="I125" s="130"/>
      <c r="J125" s="235"/>
      <c r="K125" s="236"/>
      <c r="L125" s="130"/>
      <c r="M125" s="235"/>
      <c r="N125" s="236"/>
      <c r="O125" s="129"/>
      <c r="P125" s="246">
        <v>0</v>
      </c>
      <c r="Q125" s="247"/>
      <c r="R125" s="129"/>
      <c r="S125" s="243"/>
      <c r="T125" s="244"/>
      <c r="U125" s="244"/>
      <c r="V125" s="244"/>
      <c r="W125" s="245"/>
      <c r="X125" s="7"/>
      <c r="AX125" s="101"/>
      <c r="AY125" s="101"/>
      <c r="AZ125" s="102">
        <f t="shared" si="9"/>
        <v>0</v>
      </c>
      <c r="BA125" s="101">
        <f t="shared" si="10"/>
        <v>0</v>
      </c>
      <c r="BB125" s="103">
        <f t="shared" si="11"/>
        <v>0</v>
      </c>
      <c r="BC125" s="1">
        <f t="shared" si="12"/>
        <v>0</v>
      </c>
      <c r="BD125" s="1">
        <f t="shared" si="13"/>
        <v>0</v>
      </c>
      <c r="BE125" s="1">
        <f t="shared" si="14"/>
        <v>0</v>
      </c>
    </row>
    <row r="126" spans="2:57" ht="14.4" thickBot="1" x14ac:dyDescent="0.3">
      <c r="B126" s="4"/>
      <c r="C126" s="131"/>
      <c r="D126" s="132"/>
      <c r="E126" s="235"/>
      <c r="F126" s="250"/>
      <c r="G126" s="250"/>
      <c r="H126" s="236"/>
      <c r="I126" s="130"/>
      <c r="J126" s="235"/>
      <c r="K126" s="236"/>
      <c r="L126" s="130"/>
      <c r="M126" s="235"/>
      <c r="N126" s="236"/>
      <c r="O126" s="129"/>
      <c r="P126" s="246">
        <v>0</v>
      </c>
      <c r="Q126" s="247"/>
      <c r="R126" s="129"/>
      <c r="S126" s="243"/>
      <c r="T126" s="244"/>
      <c r="U126" s="244"/>
      <c r="V126" s="244"/>
      <c r="W126" s="245"/>
      <c r="X126" s="7"/>
      <c r="AX126" s="101"/>
      <c r="AY126" s="101"/>
      <c r="AZ126" s="102">
        <f t="shared" si="9"/>
        <v>0</v>
      </c>
      <c r="BA126" s="101">
        <f t="shared" si="10"/>
        <v>0</v>
      </c>
      <c r="BB126" s="103">
        <f t="shared" si="11"/>
        <v>0</v>
      </c>
      <c r="BC126" s="1">
        <f t="shared" si="12"/>
        <v>0</v>
      </c>
      <c r="BD126" s="1">
        <f t="shared" si="13"/>
        <v>0</v>
      </c>
      <c r="BE126" s="1">
        <f t="shared" si="14"/>
        <v>0</v>
      </c>
    </row>
    <row r="127" spans="2:57" ht="14.4" thickBot="1" x14ac:dyDescent="0.3">
      <c r="B127" s="4"/>
      <c r="C127" s="131"/>
      <c r="D127" s="132"/>
      <c r="E127" s="235"/>
      <c r="F127" s="250"/>
      <c r="G127" s="250"/>
      <c r="H127" s="236"/>
      <c r="I127" s="130"/>
      <c r="J127" s="235"/>
      <c r="K127" s="236"/>
      <c r="L127" s="130"/>
      <c r="M127" s="235"/>
      <c r="N127" s="236"/>
      <c r="O127" s="129"/>
      <c r="P127" s="246">
        <v>0</v>
      </c>
      <c r="Q127" s="247"/>
      <c r="R127" s="129"/>
      <c r="S127" s="243"/>
      <c r="T127" s="244"/>
      <c r="U127" s="244"/>
      <c r="V127" s="244"/>
      <c r="W127" s="245"/>
      <c r="X127" s="7"/>
      <c r="AX127" s="101"/>
      <c r="AY127" s="101"/>
      <c r="AZ127" s="102">
        <f t="shared" si="9"/>
        <v>0</v>
      </c>
      <c r="BA127" s="101">
        <f t="shared" si="10"/>
        <v>0</v>
      </c>
      <c r="BB127" s="103">
        <f t="shared" si="11"/>
        <v>0</v>
      </c>
      <c r="BC127" s="1">
        <f t="shared" si="12"/>
        <v>0</v>
      </c>
      <c r="BD127" s="1">
        <f t="shared" si="13"/>
        <v>0</v>
      </c>
      <c r="BE127" s="1">
        <f t="shared" si="14"/>
        <v>0</v>
      </c>
    </row>
    <row r="128" spans="2:57" ht="14.4" thickBot="1" x14ac:dyDescent="0.3">
      <c r="B128" s="4"/>
      <c r="C128" s="131"/>
      <c r="D128" s="132"/>
      <c r="E128" s="235"/>
      <c r="F128" s="250"/>
      <c r="G128" s="250"/>
      <c r="H128" s="236"/>
      <c r="I128" s="130"/>
      <c r="J128" s="235"/>
      <c r="K128" s="236"/>
      <c r="L128" s="130"/>
      <c r="M128" s="235"/>
      <c r="N128" s="236"/>
      <c r="O128" s="129"/>
      <c r="P128" s="246">
        <v>0</v>
      </c>
      <c r="Q128" s="247"/>
      <c r="R128" s="129"/>
      <c r="S128" s="243"/>
      <c r="T128" s="244"/>
      <c r="U128" s="244"/>
      <c r="V128" s="244"/>
      <c r="W128" s="245"/>
      <c r="X128" s="7"/>
      <c r="AX128" s="101"/>
      <c r="AY128" s="101"/>
      <c r="AZ128" s="102">
        <f t="shared" si="9"/>
        <v>0</v>
      </c>
      <c r="BA128" s="101">
        <f t="shared" si="10"/>
        <v>0</v>
      </c>
      <c r="BB128" s="103">
        <f t="shared" si="11"/>
        <v>0</v>
      </c>
      <c r="BC128" s="1">
        <f t="shared" si="12"/>
        <v>0</v>
      </c>
      <c r="BD128" s="1">
        <f t="shared" si="13"/>
        <v>0</v>
      </c>
      <c r="BE128" s="1">
        <f t="shared" si="14"/>
        <v>0</v>
      </c>
    </row>
    <row r="129" spans="2:57" ht="14.4" thickBot="1" x14ac:dyDescent="0.3">
      <c r="B129" s="4"/>
      <c r="C129" s="131"/>
      <c r="D129" s="132"/>
      <c r="E129" s="235"/>
      <c r="F129" s="250"/>
      <c r="G129" s="250"/>
      <c r="H129" s="236"/>
      <c r="I129" s="130"/>
      <c r="J129" s="235"/>
      <c r="K129" s="236"/>
      <c r="L129" s="130"/>
      <c r="M129" s="235"/>
      <c r="N129" s="236"/>
      <c r="O129" s="129"/>
      <c r="P129" s="246">
        <v>0</v>
      </c>
      <c r="Q129" s="247"/>
      <c r="R129" s="129"/>
      <c r="S129" s="243"/>
      <c r="T129" s="244"/>
      <c r="U129" s="244"/>
      <c r="V129" s="244"/>
      <c r="W129" s="245"/>
      <c r="X129" s="7"/>
      <c r="AX129" s="101"/>
      <c r="AY129" s="101"/>
      <c r="AZ129" s="102">
        <f t="shared" si="9"/>
        <v>0</v>
      </c>
      <c r="BA129" s="101">
        <f t="shared" si="10"/>
        <v>0</v>
      </c>
      <c r="BB129" s="103">
        <f t="shared" si="11"/>
        <v>0</v>
      </c>
      <c r="BC129" s="1">
        <f t="shared" si="12"/>
        <v>0</v>
      </c>
      <c r="BD129" s="1">
        <f t="shared" si="13"/>
        <v>0</v>
      </c>
      <c r="BE129" s="1">
        <f t="shared" si="14"/>
        <v>0</v>
      </c>
    </row>
    <row r="130" spans="2:57" ht="14.4" thickBot="1" x14ac:dyDescent="0.3">
      <c r="B130" s="4"/>
      <c r="C130" s="131"/>
      <c r="D130" s="132"/>
      <c r="E130" s="235"/>
      <c r="F130" s="250"/>
      <c r="G130" s="250"/>
      <c r="H130" s="236"/>
      <c r="I130" s="130"/>
      <c r="J130" s="235"/>
      <c r="K130" s="236"/>
      <c r="L130" s="130"/>
      <c r="M130" s="235"/>
      <c r="N130" s="236"/>
      <c r="O130" s="129"/>
      <c r="P130" s="246">
        <v>0</v>
      </c>
      <c r="Q130" s="247"/>
      <c r="R130" s="129"/>
      <c r="S130" s="243"/>
      <c r="T130" s="244"/>
      <c r="U130" s="244"/>
      <c r="V130" s="244"/>
      <c r="W130" s="245"/>
      <c r="X130" s="7"/>
      <c r="AX130" s="101"/>
      <c r="AY130" s="101"/>
      <c r="AZ130" s="102">
        <f t="shared" si="9"/>
        <v>0</v>
      </c>
      <c r="BA130" s="101">
        <f t="shared" si="10"/>
        <v>0</v>
      </c>
      <c r="BB130" s="103">
        <f t="shared" si="11"/>
        <v>0</v>
      </c>
      <c r="BC130" s="1">
        <f t="shared" si="12"/>
        <v>0</v>
      </c>
      <c r="BD130" s="1">
        <f t="shared" si="13"/>
        <v>0</v>
      </c>
      <c r="BE130" s="1">
        <f t="shared" si="14"/>
        <v>0</v>
      </c>
    </row>
    <row r="131" spans="2:57" ht="14.4" thickBot="1" x14ac:dyDescent="0.3">
      <c r="B131" s="4"/>
      <c r="C131" s="131"/>
      <c r="D131" s="132"/>
      <c r="E131" s="235"/>
      <c r="F131" s="250"/>
      <c r="G131" s="250"/>
      <c r="H131" s="236"/>
      <c r="I131" s="130"/>
      <c r="J131" s="235"/>
      <c r="K131" s="236"/>
      <c r="L131" s="130"/>
      <c r="M131" s="235"/>
      <c r="N131" s="236"/>
      <c r="O131" s="129"/>
      <c r="P131" s="246">
        <v>0</v>
      </c>
      <c r="Q131" s="247"/>
      <c r="R131" s="129"/>
      <c r="S131" s="243"/>
      <c r="T131" s="244"/>
      <c r="U131" s="244"/>
      <c r="V131" s="244"/>
      <c r="W131" s="245"/>
      <c r="X131" s="7"/>
      <c r="AX131" s="101"/>
      <c r="AY131" s="101"/>
      <c r="AZ131" s="102">
        <f t="shared" si="9"/>
        <v>0</v>
      </c>
      <c r="BA131" s="101">
        <f t="shared" si="10"/>
        <v>0</v>
      </c>
      <c r="BB131" s="103">
        <f t="shared" si="11"/>
        <v>0</v>
      </c>
      <c r="BC131" s="1">
        <f t="shared" si="12"/>
        <v>0</v>
      </c>
      <c r="BD131" s="1">
        <f t="shared" si="13"/>
        <v>0</v>
      </c>
      <c r="BE131" s="1">
        <f t="shared" si="14"/>
        <v>0</v>
      </c>
    </row>
    <row r="132" spans="2:57" ht="14.4" thickBot="1" x14ac:dyDescent="0.3">
      <c r="B132" s="4"/>
      <c r="C132" s="131"/>
      <c r="D132" s="132"/>
      <c r="E132" s="235"/>
      <c r="F132" s="250"/>
      <c r="G132" s="250"/>
      <c r="H132" s="236"/>
      <c r="I132" s="130"/>
      <c r="J132" s="235"/>
      <c r="K132" s="236"/>
      <c r="L132" s="130"/>
      <c r="M132" s="235"/>
      <c r="N132" s="236"/>
      <c r="O132" s="129"/>
      <c r="P132" s="246">
        <v>0</v>
      </c>
      <c r="Q132" s="247"/>
      <c r="R132" s="129"/>
      <c r="S132" s="243"/>
      <c r="T132" s="244"/>
      <c r="U132" s="244"/>
      <c r="V132" s="244"/>
      <c r="W132" s="245"/>
      <c r="X132" s="7"/>
      <c r="AX132" s="101"/>
      <c r="AY132" s="101"/>
      <c r="AZ132" s="102">
        <f t="shared" si="9"/>
        <v>0</v>
      </c>
      <c r="BA132" s="101">
        <f t="shared" si="10"/>
        <v>0</v>
      </c>
      <c r="BB132" s="103">
        <f t="shared" si="11"/>
        <v>0</v>
      </c>
      <c r="BC132" s="1">
        <f t="shared" si="12"/>
        <v>0</v>
      </c>
      <c r="BD132" s="1">
        <f t="shared" si="13"/>
        <v>0</v>
      </c>
      <c r="BE132" s="1">
        <f t="shared" si="14"/>
        <v>0</v>
      </c>
    </row>
    <row r="133" spans="2:57" ht="14.4" thickBot="1" x14ac:dyDescent="0.3">
      <c r="B133" s="4"/>
      <c r="C133" s="131"/>
      <c r="D133" s="132"/>
      <c r="E133" s="235"/>
      <c r="F133" s="250"/>
      <c r="G133" s="250"/>
      <c r="H133" s="236"/>
      <c r="I133" s="130"/>
      <c r="J133" s="235"/>
      <c r="K133" s="236"/>
      <c r="L133" s="130"/>
      <c r="M133" s="235"/>
      <c r="N133" s="236"/>
      <c r="O133" s="129"/>
      <c r="P133" s="246">
        <v>0</v>
      </c>
      <c r="Q133" s="247"/>
      <c r="R133" s="129"/>
      <c r="S133" s="243"/>
      <c r="T133" s="244"/>
      <c r="U133" s="244"/>
      <c r="V133" s="244"/>
      <c r="W133" s="245"/>
      <c r="X133" s="7"/>
      <c r="AX133" s="101"/>
      <c r="AY133" s="101"/>
      <c r="AZ133" s="102">
        <f t="shared" si="9"/>
        <v>0</v>
      </c>
      <c r="BA133" s="101">
        <f t="shared" si="10"/>
        <v>0</v>
      </c>
      <c r="BB133" s="103">
        <f t="shared" si="11"/>
        <v>0</v>
      </c>
      <c r="BC133" s="1">
        <f t="shared" si="12"/>
        <v>0</v>
      </c>
      <c r="BD133" s="1">
        <f t="shared" si="13"/>
        <v>0</v>
      </c>
      <c r="BE133" s="1">
        <f t="shared" si="14"/>
        <v>0</v>
      </c>
    </row>
    <row r="134" spans="2:57" ht="14.4" thickBot="1" x14ac:dyDescent="0.3">
      <c r="B134" s="4"/>
      <c r="C134" s="131"/>
      <c r="D134" s="132"/>
      <c r="E134" s="235"/>
      <c r="F134" s="250"/>
      <c r="G134" s="250"/>
      <c r="H134" s="236"/>
      <c r="I134" s="130"/>
      <c r="J134" s="235"/>
      <c r="K134" s="236"/>
      <c r="L134" s="130"/>
      <c r="M134" s="235"/>
      <c r="N134" s="236"/>
      <c r="O134" s="129"/>
      <c r="P134" s="246">
        <v>0</v>
      </c>
      <c r="Q134" s="247"/>
      <c r="R134" s="129"/>
      <c r="S134" s="243"/>
      <c r="T134" s="244"/>
      <c r="U134" s="244"/>
      <c r="V134" s="244"/>
      <c r="W134" s="245"/>
      <c r="X134" s="7"/>
      <c r="AX134" s="101"/>
      <c r="AY134" s="101"/>
      <c r="AZ134" s="102">
        <f t="shared" si="9"/>
        <v>0</v>
      </c>
      <c r="BA134" s="101">
        <f t="shared" si="10"/>
        <v>0</v>
      </c>
      <c r="BB134" s="103">
        <f t="shared" si="11"/>
        <v>0</v>
      </c>
      <c r="BC134" s="1">
        <f t="shared" si="12"/>
        <v>0</v>
      </c>
      <c r="BD134" s="1">
        <f t="shared" si="13"/>
        <v>0</v>
      </c>
      <c r="BE134" s="1">
        <f t="shared" si="14"/>
        <v>0</v>
      </c>
    </row>
    <row r="135" spans="2:57" ht="14.4" thickBot="1" x14ac:dyDescent="0.3">
      <c r="B135" s="4"/>
      <c r="C135" s="131"/>
      <c r="D135" s="132"/>
      <c r="E135" s="235"/>
      <c r="F135" s="250"/>
      <c r="G135" s="250"/>
      <c r="H135" s="236"/>
      <c r="I135" s="130"/>
      <c r="J135" s="235"/>
      <c r="K135" s="236"/>
      <c r="L135" s="130"/>
      <c r="M135" s="235"/>
      <c r="N135" s="236"/>
      <c r="O135" s="129"/>
      <c r="P135" s="246">
        <v>0</v>
      </c>
      <c r="Q135" s="247"/>
      <c r="R135" s="129"/>
      <c r="S135" s="243"/>
      <c r="T135" s="244"/>
      <c r="U135" s="244"/>
      <c r="V135" s="244"/>
      <c r="W135" s="245"/>
      <c r="X135" s="7"/>
      <c r="AX135" s="101"/>
      <c r="AY135" s="101"/>
      <c r="AZ135" s="102">
        <f t="shared" si="9"/>
        <v>0</v>
      </c>
      <c r="BA135" s="101">
        <f t="shared" si="10"/>
        <v>0</v>
      </c>
      <c r="BB135" s="103">
        <f t="shared" si="11"/>
        <v>0</v>
      </c>
      <c r="BC135" s="1">
        <f t="shared" si="12"/>
        <v>0</v>
      </c>
      <c r="BD135" s="1">
        <f t="shared" si="13"/>
        <v>0</v>
      </c>
      <c r="BE135" s="1">
        <f t="shared" si="14"/>
        <v>0</v>
      </c>
    </row>
    <row r="136" spans="2:57" ht="14.4" thickBot="1" x14ac:dyDescent="0.3">
      <c r="B136" s="4"/>
      <c r="C136" s="131"/>
      <c r="D136" s="132"/>
      <c r="E136" s="235"/>
      <c r="F136" s="250"/>
      <c r="G136" s="250"/>
      <c r="H136" s="236"/>
      <c r="I136" s="130"/>
      <c r="J136" s="235"/>
      <c r="K136" s="236"/>
      <c r="L136" s="130"/>
      <c r="M136" s="235"/>
      <c r="N136" s="236"/>
      <c r="O136" s="129"/>
      <c r="P136" s="246">
        <v>0</v>
      </c>
      <c r="Q136" s="247"/>
      <c r="R136" s="129"/>
      <c r="S136" s="243"/>
      <c r="T136" s="244"/>
      <c r="U136" s="244"/>
      <c r="V136" s="244"/>
      <c r="W136" s="245"/>
      <c r="X136" s="7"/>
      <c r="AX136" s="101"/>
      <c r="AY136" s="101"/>
      <c r="AZ136" s="102">
        <f t="shared" ref="AZ136:AZ199" si="15">+C136</f>
        <v>0</v>
      </c>
      <c r="BA136" s="101">
        <f t="shared" ref="BA136:BA199" si="16">+J136</f>
        <v>0</v>
      </c>
      <c r="BB136" s="103">
        <f t="shared" ref="BB136:BB199" si="17">+P136</f>
        <v>0</v>
      </c>
      <c r="BC136" s="1">
        <f t="shared" ref="BC136:BC199" si="18">SUMIFS($BB$71:$BB$371,$AZ$71:$AZ$371,$AX136,$BA$71:$BA$371,"Despesas")</f>
        <v>0</v>
      </c>
      <c r="BD136" s="1">
        <f t="shared" ref="BD136:BD199" si="19">SUMIFS($BB$71:$BB$371,$AZ$71:$AZ$371,$AX136,$BA$71:$BA$371,"Dívidas")</f>
        <v>0</v>
      </c>
      <c r="BE136" s="1">
        <f t="shared" ref="BE136:BE199" si="20">SUMIFS($BB$71:$BB$371,$AZ$71:$AZ$371,$AX136,$BA$71:$BA$371,"Investimentos")</f>
        <v>0</v>
      </c>
    </row>
    <row r="137" spans="2:57" ht="14.4" thickBot="1" x14ac:dyDescent="0.3">
      <c r="B137" s="4"/>
      <c r="C137" s="131"/>
      <c r="D137" s="132"/>
      <c r="E137" s="235"/>
      <c r="F137" s="250"/>
      <c r="G137" s="250"/>
      <c r="H137" s="236"/>
      <c r="I137" s="130"/>
      <c r="J137" s="235"/>
      <c r="K137" s="236"/>
      <c r="L137" s="130"/>
      <c r="M137" s="235"/>
      <c r="N137" s="236"/>
      <c r="O137" s="129"/>
      <c r="P137" s="246">
        <v>0</v>
      </c>
      <c r="Q137" s="247"/>
      <c r="R137" s="129"/>
      <c r="S137" s="243"/>
      <c r="T137" s="244"/>
      <c r="U137" s="244"/>
      <c r="V137" s="244"/>
      <c r="W137" s="245"/>
      <c r="X137" s="7"/>
      <c r="AX137" s="101"/>
      <c r="AY137" s="101"/>
      <c r="AZ137" s="102">
        <f t="shared" si="15"/>
        <v>0</v>
      </c>
      <c r="BA137" s="101">
        <f t="shared" si="16"/>
        <v>0</v>
      </c>
      <c r="BB137" s="103">
        <f t="shared" si="17"/>
        <v>0</v>
      </c>
      <c r="BC137" s="1">
        <f t="shared" si="18"/>
        <v>0</v>
      </c>
      <c r="BD137" s="1">
        <f t="shared" si="19"/>
        <v>0</v>
      </c>
      <c r="BE137" s="1">
        <f t="shared" si="20"/>
        <v>0</v>
      </c>
    </row>
    <row r="138" spans="2:57" ht="14.4" thickBot="1" x14ac:dyDescent="0.3">
      <c r="B138" s="4"/>
      <c r="C138" s="131"/>
      <c r="D138" s="132"/>
      <c r="E138" s="235"/>
      <c r="F138" s="250"/>
      <c r="G138" s="250"/>
      <c r="H138" s="236"/>
      <c r="I138" s="130"/>
      <c r="J138" s="235"/>
      <c r="K138" s="236"/>
      <c r="L138" s="130"/>
      <c r="M138" s="235"/>
      <c r="N138" s="236"/>
      <c r="O138" s="129"/>
      <c r="P138" s="246">
        <v>0</v>
      </c>
      <c r="Q138" s="247"/>
      <c r="R138" s="129"/>
      <c r="S138" s="243"/>
      <c r="T138" s="244"/>
      <c r="U138" s="244"/>
      <c r="V138" s="244"/>
      <c r="W138" s="245"/>
      <c r="X138" s="7"/>
      <c r="AX138" s="101"/>
      <c r="AY138" s="101"/>
      <c r="AZ138" s="102">
        <f t="shared" si="15"/>
        <v>0</v>
      </c>
      <c r="BA138" s="101">
        <f t="shared" si="16"/>
        <v>0</v>
      </c>
      <c r="BB138" s="103">
        <f t="shared" si="17"/>
        <v>0</v>
      </c>
      <c r="BC138" s="1">
        <f t="shared" si="18"/>
        <v>0</v>
      </c>
      <c r="BD138" s="1">
        <f t="shared" si="19"/>
        <v>0</v>
      </c>
      <c r="BE138" s="1">
        <f t="shared" si="20"/>
        <v>0</v>
      </c>
    </row>
    <row r="139" spans="2:57" ht="14.4" thickBot="1" x14ac:dyDescent="0.3">
      <c r="B139" s="4"/>
      <c r="C139" s="131"/>
      <c r="D139" s="132"/>
      <c r="E139" s="235"/>
      <c r="F139" s="250"/>
      <c r="G139" s="250"/>
      <c r="H139" s="236"/>
      <c r="I139" s="130"/>
      <c r="J139" s="235"/>
      <c r="K139" s="236"/>
      <c r="L139" s="130"/>
      <c r="M139" s="235"/>
      <c r="N139" s="236"/>
      <c r="O139" s="129"/>
      <c r="P139" s="246">
        <v>0</v>
      </c>
      <c r="Q139" s="247"/>
      <c r="R139" s="129"/>
      <c r="S139" s="243"/>
      <c r="T139" s="244"/>
      <c r="U139" s="244"/>
      <c r="V139" s="244"/>
      <c r="W139" s="245"/>
      <c r="X139" s="7"/>
      <c r="AX139" s="101"/>
      <c r="AY139" s="101"/>
      <c r="AZ139" s="102">
        <f t="shared" si="15"/>
        <v>0</v>
      </c>
      <c r="BA139" s="101">
        <f t="shared" si="16"/>
        <v>0</v>
      </c>
      <c r="BB139" s="103">
        <f t="shared" si="17"/>
        <v>0</v>
      </c>
      <c r="BC139" s="1">
        <f t="shared" si="18"/>
        <v>0</v>
      </c>
      <c r="BD139" s="1">
        <f t="shared" si="19"/>
        <v>0</v>
      </c>
      <c r="BE139" s="1">
        <f t="shared" si="20"/>
        <v>0</v>
      </c>
    </row>
    <row r="140" spans="2:57" ht="14.4" thickBot="1" x14ac:dyDescent="0.3">
      <c r="B140" s="4"/>
      <c r="C140" s="131"/>
      <c r="D140" s="132"/>
      <c r="E140" s="235"/>
      <c r="F140" s="250"/>
      <c r="G140" s="250"/>
      <c r="H140" s="236"/>
      <c r="I140" s="130"/>
      <c r="J140" s="235"/>
      <c r="K140" s="236"/>
      <c r="L140" s="130"/>
      <c r="M140" s="235"/>
      <c r="N140" s="236"/>
      <c r="O140" s="129"/>
      <c r="P140" s="246">
        <v>0</v>
      </c>
      <c r="Q140" s="247"/>
      <c r="R140" s="129"/>
      <c r="S140" s="243"/>
      <c r="T140" s="244"/>
      <c r="U140" s="244"/>
      <c r="V140" s="244"/>
      <c r="W140" s="245"/>
      <c r="X140" s="7"/>
      <c r="AX140" s="101"/>
      <c r="AY140" s="101"/>
      <c r="AZ140" s="102">
        <f t="shared" si="15"/>
        <v>0</v>
      </c>
      <c r="BA140" s="101">
        <f t="shared" si="16"/>
        <v>0</v>
      </c>
      <c r="BB140" s="103">
        <f t="shared" si="17"/>
        <v>0</v>
      </c>
      <c r="BC140" s="1">
        <f t="shared" si="18"/>
        <v>0</v>
      </c>
      <c r="BD140" s="1">
        <f t="shared" si="19"/>
        <v>0</v>
      </c>
      <c r="BE140" s="1">
        <f t="shared" si="20"/>
        <v>0</v>
      </c>
    </row>
    <row r="141" spans="2:57" ht="14.4" thickBot="1" x14ac:dyDescent="0.3">
      <c r="B141" s="4"/>
      <c r="C141" s="131"/>
      <c r="D141" s="132"/>
      <c r="E141" s="235"/>
      <c r="F141" s="250"/>
      <c r="G141" s="250"/>
      <c r="H141" s="236"/>
      <c r="I141" s="130"/>
      <c r="J141" s="235"/>
      <c r="K141" s="236"/>
      <c r="L141" s="130"/>
      <c r="M141" s="235"/>
      <c r="N141" s="236"/>
      <c r="O141" s="129"/>
      <c r="P141" s="246">
        <v>0</v>
      </c>
      <c r="Q141" s="247"/>
      <c r="R141" s="129"/>
      <c r="S141" s="243"/>
      <c r="T141" s="244"/>
      <c r="U141" s="244"/>
      <c r="V141" s="244"/>
      <c r="W141" s="245"/>
      <c r="X141" s="7"/>
      <c r="AX141" s="101"/>
      <c r="AY141" s="101"/>
      <c r="AZ141" s="102">
        <f t="shared" si="15"/>
        <v>0</v>
      </c>
      <c r="BA141" s="101">
        <f t="shared" si="16"/>
        <v>0</v>
      </c>
      <c r="BB141" s="103">
        <f t="shared" si="17"/>
        <v>0</v>
      </c>
      <c r="BC141" s="1">
        <f t="shared" si="18"/>
        <v>0</v>
      </c>
      <c r="BD141" s="1">
        <f t="shared" si="19"/>
        <v>0</v>
      </c>
      <c r="BE141" s="1">
        <f t="shared" si="20"/>
        <v>0</v>
      </c>
    </row>
    <row r="142" spans="2:57" ht="14.4" thickBot="1" x14ac:dyDescent="0.3">
      <c r="B142" s="4"/>
      <c r="C142" s="131"/>
      <c r="D142" s="132"/>
      <c r="E142" s="235"/>
      <c r="F142" s="250"/>
      <c r="G142" s="250"/>
      <c r="H142" s="236"/>
      <c r="I142" s="130"/>
      <c r="J142" s="235"/>
      <c r="K142" s="236"/>
      <c r="L142" s="130"/>
      <c r="M142" s="235"/>
      <c r="N142" s="236"/>
      <c r="O142" s="129"/>
      <c r="P142" s="246">
        <v>0</v>
      </c>
      <c r="Q142" s="247"/>
      <c r="R142" s="129"/>
      <c r="S142" s="243"/>
      <c r="T142" s="244"/>
      <c r="U142" s="244"/>
      <c r="V142" s="244"/>
      <c r="W142" s="245"/>
      <c r="X142" s="7"/>
      <c r="AX142" s="101"/>
      <c r="AY142" s="101"/>
      <c r="AZ142" s="102">
        <f t="shared" si="15"/>
        <v>0</v>
      </c>
      <c r="BA142" s="101">
        <f t="shared" si="16"/>
        <v>0</v>
      </c>
      <c r="BB142" s="103">
        <f t="shared" si="17"/>
        <v>0</v>
      </c>
      <c r="BC142" s="1">
        <f t="shared" si="18"/>
        <v>0</v>
      </c>
      <c r="BD142" s="1">
        <f t="shared" si="19"/>
        <v>0</v>
      </c>
      <c r="BE142" s="1">
        <f t="shared" si="20"/>
        <v>0</v>
      </c>
    </row>
    <row r="143" spans="2:57" ht="14.4" thickBot="1" x14ac:dyDescent="0.3">
      <c r="B143" s="4"/>
      <c r="C143" s="131"/>
      <c r="D143" s="132"/>
      <c r="E143" s="235"/>
      <c r="F143" s="250"/>
      <c r="G143" s="250"/>
      <c r="H143" s="236"/>
      <c r="I143" s="130"/>
      <c r="J143" s="235"/>
      <c r="K143" s="236"/>
      <c r="L143" s="130"/>
      <c r="M143" s="235"/>
      <c r="N143" s="236"/>
      <c r="O143" s="129"/>
      <c r="P143" s="246">
        <v>0</v>
      </c>
      <c r="Q143" s="247"/>
      <c r="R143" s="129"/>
      <c r="S143" s="243"/>
      <c r="T143" s="244"/>
      <c r="U143" s="244"/>
      <c r="V143" s="244"/>
      <c r="W143" s="245"/>
      <c r="X143" s="7"/>
      <c r="AX143" s="101"/>
      <c r="AY143" s="101"/>
      <c r="AZ143" s="102">
        <f t="shared" si="15"/>
        <v>0</v>
      </c>
      <c r="BA143" s="101">
        <f t="shared" si="16"/>
        <v>0</v>
      </c>
      <c r="BB143" s="103">
        <f t="shared" si="17"/>
        <v>0</v>
      </c>
      <c r="BC143" s="1">
        <f t="shared" si="18"/>
        <v>0</v>
      </c>
      <c r="BD143" s="1">
        <f t="shared" si="19"/>
        <v>0</v>
      </c>
      <c r="BE143" s="1">
        <f t="shared" si="20"/>
        <v>0</v>
      </c>
    </row>
    <row r="144" spans="2:57" ht="14.4" thickBot="1" x14ac:dyDescent="0.3">
      <c r="B144" s="4"/>
      <c r="C144" s="131"/>
      <c r="D144" s="132"/>
      <c r="E144" s="235"/>
      <c r="F144" s="250"/>
      <c r="G144" s="250"/>
      <c r="H144" s="236"/>
      <c r="I144" s="130"/>
      <c r="J144" s="235"/>
      <c r="K144" s="236"/>
      <c r="L144" s="130"/>
      <c r="M144" s="235"/>
      <c r="N144" s="236"/>
      <c r="O144" s="129"/>
      <c r="P144" s="246">
        <v>0</v>
      </c>
      <c r="Q144" s="247"/>
      <c r="R144" s="129"/>
      <c r="S144" s="243"/>
      <c r="T144" s="244"/>
      <c r="U144" s="244"/>
      <c r="V144" s="244"/>
      <c r="W144" s="245"/>
      <c r="X144" s="7"/>
      <c r="AX144" s="101"/>
      <c r="AY144" s="101"/>
      <c r="AZ144" s="102">
        <f t="shared" si="15"/>
        <v>0</v>
      </c>
      <c r="BA144" s="101">
        <f t="shared" si="16"/>
        <v>0</v>
      </c>
      <c r="BB144" s="103">
        <f t="shared" si="17"/>
        <v>0</v>
      </c>
      <c r="BC144" s="1">
        <f t="shared" si="18"/>
        <v>0</v>
      </c>
      <c r="BD144" s="1">
        <f t="shared" si="19"/>
        <v>0</v>
      </c>
      <c r="BE144" s="1">
        <f t="shared" si="20"/>
        <v>0</v>
      </c>
    </row>
    <row r="145" spans="2:57" ht="14.4" thickBot="1" x14ac:dyDescent="0.3">
      <c r="B145" s="4"/>
      <c r="C145" s="131"/>
      <c r="D145" s="132"/>
      <c r="E145" s="235"/>
      <c r="F145" s="250"/>
      <c r="G145" s="250"/>
      <c r="H145" s="236"/>
      <c r="I145" s="130"/>
      <c r="J145" s="235"/>
      <c r="K145" s="236"/>
      <c r="L145" s="130"/>
      <c r="M145" s="235"/>
      <c r="N145" s="236"/>
      <c r="O145" s="129"/>
      <c r="P145" s="246">
        <v>0</v>
      </c>
      <c r="Q145" s="247"/>
      <c r="R145" s="129"/>
      <c r="S145" s="243"/>
      <c r="T145" s="244"/>
      <c r="U145" s="244"/>
      <c r="V145" s="244"/>
      <c r="W145" s="245"/>
      <c r="X145" s="7"/>
      <c r="AX145" s="101"/>
      <c r="AY145" s="101"/>
      <c r="AZ145" s="102">
        <f t="shared" si="15"/>
        <v>0</v>
      </c>
      <c r="BA145" s="101">
        <f t="shared" si="16"/>
        <v>0</v>
      </c>
      <c r="BB145" s="103">
        <f t="shared" si="17"/>
        <v>0</v>
      </c>
      <c r="BC145" s="1">
        <f t="shared" si="18"/>
        <v>0</v>
      </c>
      <c r="BD145" s="1">
        <f t="shared" si="19"/>
        <v>0</v>
      </c>
      <c r="BE145" s="1">
        <f t="shared" si="20"/>
        <v>0</v>
      </c>
    </row>
    <row r="146" spans="2:57" ht="14.4" thickBot="1" x14ac:dyDescent="0.3">
      <c r="B146" s="4"/>
      <c r="C146" s="131"/>
      <c r="D146" s="132"/>
      <c r="E146" s="235"/>
      <c r="F146" s="250"/>
      <c r="G146" s="250"/>
      <c r="H146" s="236"/>
      <c r="I146" s="130"/>
      <c r="J146" s="235"/>
      <c r="K146" s="236"/>
      <c r="L146" s="130"/>
      <c r="M146" s="235"/>
      <c r="N146" s="236"/>
      <c r="O146" s="129"/>
      <c r="P146" s="246">
        <v>0</v>
      </c>
      <c r="Q146" s="247"/>
      <c r="R146" s="129"/>
      <c r="S146" s="243"/>
      <c r="T146" s="244"/>
      <c r="U146" s="244"/>
      <c r="V146" s="244"/>
      <c r="W146" s="245"/>
      <c r="X146" s="7"/>
      <c r="AX146" s="101"/>
      <c r="AY146" s="101"/>
      <c r="AZ146" s="102">
        <f t="shared" si="15"/>
        <v>0</v>
      </c>
      <c r="BA146" s="101">
        <f t="shared" si="16"/>
        <v>0</v>
      </c>
      <c r="BB146" s="103">
        <f t="shared" si="17"/>
        <v>0</v>
      </c>
      <c r="BC146" s="1">
        <f t="shared" si="18"/>
        <v>0</v>
      </c>
      <c r="BD146" s="1">
        <f t="shared" si="19"/>
        <v>0</v>
      </c>
      <c r="BE146" s="1">
        <f t="shared" si="20"/>
        <v>0</v>
      </c>
    </row>
    <row r="147" spans="2:57" ht="14.4" thickBot="1" x14ac:dyDescent="0.3">
      <c r="B147" s="4"/>
      <c r="C147" s="131"/>
      <c r="D147" s="132"/>
      <c r="E147" s="235"/>
      <c r="F147" s="250"/>
      <c r="G147" s="250"/>
      <c r="H147" s="236"/>
      <c r="I147" s="130"/>
      <c r="J147" s="235"/>
      <c r="K147" s="236"/>
      <c r="L147" s="130"/>
      <c r="M147" s="235"/>
      <c r="N147" s="236"/>
      <c r="O147" s="129"/>
      <c r="P147" s="246">
        <v>0</v>
      </c>
      <c r="Q147" s="247"/>
      <c r="R147" s="129"/>
      <c r="S147" s="243"/>
      <c r="T147" s="244"/>
      <c r="U147" s="244"/>
      <c r="V147" s="244"/>
      <c r="W147" s="245"/>
      <c r="X147" s="7"/>
      <c r="AX147" s="101"/>
      <c r="AY147" s="101"/>
      <c r="AZ147" s="102">
        <f t="shared" si="15"/>
        <v>0</v>
      </c>
      <c r="BA147" s="101">
        <f t="shared" si="16"/>
        <v>0</v>
      </c>
      <c r="BB147" s="103">
        <f t="shared" si="17"/>
        <v>0</v>
      </c>
      <c r="BC147" s="1">
        <f t="shared" si="18"/>
        <v>0</v>
      </c>
      <c r="BD147" s="1">
        <f t="shared" si="19"/>
        <v>0</v>
      </c>
      <c r="BE147" s="1">
        <f t="shared" si="20"/>
        <v>0</v>
      </c>
    </row>
    <row r="148" spans="2:57" ht="14.4" thickBot="1" x14ac:dyDescent="0.3">
      <c r="B148" s="4"/>
      <c r="C148" s="131"/>
      <c r="D148" s="132"/>
      <c r="E148" s="235"/>
      <c r="F148" s="250"/>
      <c r="G148" s="250"/>
      <c r="H148" s="236"/>
      <c r="I148" s="130"/>
      <c r="J148" s="235"/>
      <c r="K148" s="236"/>
      <c r="L148" s="130"/>
      <c r="M148" s="235"/>
      <c r="N148" s="236"/>
      <c r="O148" s="129"/>
      <c r="P148" s="246">
        <v>0</v>
      </c>
      <c r="Q148" s="247"/>
      <c r="R148" s="129"/>
      <c r="S148" s="243"/>
      <c r="T148" s="244"/>
      <c r="U148" s="244"/>
      <c r="V148" s="244"/>
      <c r="W148" s="245"/>
      <c r="X148" s="7"/>
      <c r="AX148" s="101"/>
      <c r="AY148" s="101"/>
      <c r="AZ148" s="102">
        <f t="shared" si="15"/>
        <v>0</v>
      </c>
      <c r="BA148" s="101">
        <f t="shared" si="16"/>
        <v>0</v>
      </c>
      <c r="BB148" s="103">
        <f t="shared" si="17"/>
        <v>0</v>
      </c>
      <c r="BC148" s="1">
        <f t="shared" si="18"/>
        <v>0</v>
      </c>
      <c r="BD148" s="1">
        <f t="shared" si="19"/>
        <v>0</v>
      </c>
      <c r="BE148" s="1">
        <f t="shared" si="20"/>
        <v>0</v>
      </c>
    </row>
    <row r="149" spans="2:57" ht="14.4" thickBot="1" x14ac:dyDescent="0.3">
      <c r="B149" s="4"/>
      <c r="C149" s="131"/>
      <c r="D149" s="132"/>
      <c r="E149" s="235"/>
      <c r="F149" s="250"/>
      <c r="G149" s="250"/>
      <c r="H149" s="236"/>
      <c r="I149" s="130"/>
      <c r="J149" s="235"/>
      <c r="K149" s="236"/>
      <c r="L149" s="130"/>
      <c r="M149" s="235"/>
      <c r="N149" s="236"/>
      <c r="O149" s="129"/>
      <c r="P149" s="246">
        <v>0</v>
      </c>
      <c r="Q149" s="247"/>
      <c r="R149" s="129"/>
      <c r="S149" s="243"/>
      <c r="T149" s="244"/>
      <c r="U149" s="244"/>
      <c r="V149" s="244"/>
      <c r="W149" s="245"/>
      <c r="X149" s="7"/>
      <c r="AX149" s="101"/>
      <c r="AY149" s="101"/>
      <c r="AZ149" s="102">
        <f t="shared" si="15"/>
        <v>0</v>
      </c>
      <c r="BA149" s="101">
        <f t="shared" si="16"/>
        <v>0</v>
      </c>
      <c r="BB149" s="103">
        <f t="shared" si="17"/>
        <v>0</v>
      </c>
      <c r="BC149" s="1">
        <f t="shared" si="18"/>
        <v>0</v>
      </c>
      <c r="BD149" s="1">
        <f t="shared" si="19"/>
        <v>0</v>
      </c>
      <c r="BE149" s="1">
        <f t="shared" si="20"/>
        <v>0</v>
      </c>
    </row>
    <row r="150" spans="2:57" ht="14.4" thickBot="1" x14ac:dyDescent="0.3">
      <c r="B150" s="4"/>
      <c r="C150" s="131"/>
      <c r="D150" s="132"/>
      <c r="E150" s="235"/>
      <c r="F150" s="250"/>
      <c r="G150" s="250"/>
      <c r="H150" s="236"/>
      <c r="I150" s="130"/>
      <c r="J150" s="235"/>
      <c r="K150" s="236"/>
      <c r="L150" s="130"/>
      <c r="M150" s="235"/>
      <c r="N150" s="236"/>
      <c r="O150" s="129"/>
      <c r="P150" s="246">
        <v>0</v>
      </c>
      <c r="Q150" s="247"/>
      <c r="R150" s="129"/>
      <c r="S150" s="243"/>
      <c r="T150" s="244"/>
      <c r="U150" s="244"/>
      <c r="V150" s="244"/>
      <c r="W150" s="245"/>
      <c r="X150" s="7"/>
      <c r="AX150" s="101"/>
      <c r="AY150" s="101"/>
      <c r="AZ150" s="102">
        <f t="shared" si="15"/>
        <v>0</v>
      </c>
      <c r="BA150" s="101">
        <f t="shared" si="16"/>
        <v>0</v>
      </c>
      <c r="BB150" s="103">
        <f t="shared" si="17"/>
        <v>0</v>
      </c>
      <c r="BC150" s="1">
        <f t="shared" si="18"/>
        <v>0</v>
      </c>
      <c r="BD150" s="1">
        <f t="shared" si="19"/>
        <v>0</v>
      </c>
      <c r="BE150" s="1">
        <f t="shared" si="20"/>
        <v>0</v>
      </c>
    </row>
    <row r="151" spans="2:57" ht="14.4" thickBot="1" x14ac:dyDescent="0.3">
      <c r="B151" s="4"/>
      <c r="C151" s="131"/>
      <c r="D151" s="132"/>
      <c r="E151" s="235"/>
      <c r="F151" s="250"/>
      <c r="G151" s="250"/>
      <c r="H151" s="236"/>
      <c r="I151" s="130"/>
      <c r="J151" s="235"/>
      <c r="K151" s="236"/>
      <c r="L151" s="130"/>
      <c r="M151" s="235"/>
      <c r="N151" s="236"/>
      <c r="O151" s="129"/>
      <c r="P151" s="246">
        <v>0</v>
      </c>
      <c r="Q151" s="247"/>
      <c r="R151" s="129"/>
      <c r="S151" s="243"/>
      <c r="T151" s="244"/>
      <c r="U151" s="244"/>
      <c r="V151" s="244"/>
      <c r="W151" s="245"/>
      <c r="X151" s="7"/>
      <c r="AX151" s="101"/>
      <c r="AY151" s="101"/>
      <c r="AZ151" s="102">
        <f t="shared" si="15"/>
        <v>0</v>
      </c>
      <c r="BA151" s="101">
        <f t="shared" si="16"/>
        <v>0</v>
      </c>
      <c r="BB151" s="103">
        <f t="shared" si="17"/>
        <v>0</v>
      </c>
      <c r="BC151" s="1">
        <f t="shared" si="18"/>
        <v>0</v>
      </c>
      <c r="BD151" s="1">
        <f t="shared" si="19"/>
        <v>0</v>
      </c>
      <c r="BE151" s="1">
        <f t="shared" si="20"/>
        <v>0</v>
      </c>
    </row>
    <row r="152" spans="2:57" ht="14.4" thickBot="1" x14ac:dyDescent="0.3">
      <c r="B152" s="4"/>
      <c r="C152" s="131"/>
      <c r="D152" s="132"/>
      <c r="E152" s="235"/>
      <c r="F152" s="250"/>
      <c r="G152" s="250"/>
      <c r="H152" s="236"/>
      <c r="I152" s="130"/>
      <c r="J152" s="235"/>
      <c r="K152" s="236"/>
      <c r="L152" s="130"/>
      <c r="M152" s="235"/>
      <c r="N152" s="236"/>
      <c r="O152" s="129"/>
      <c r="P152" s="246">
        <v>0</v>
      </c>
      <c r="Q152" s="247"/>
      <c r="R152" s="129"/>
      <c r="S152" s="243"/>
      <c r="T152" s="244"/>
      <c r="U152" s="244"/>
      <c r="V152" s="244"/>
      <c r="W152" s="245"/>
      <c r="X152" s="7"/>
      <c r="AX152" s="101"/>
      <c r="AY152" s="101"/>
      <c r="AZ152" s="102">
        <f t="shared" si="15"/>
        <v>0</v>
      </c>
      <c r="BA152" s="101">
        <f t="shared" si="16"/>
        <v>0</v>
      </c>
      <c r="BB152" s="103">
        <f t="shared" si="17"/>
        <v>0</v>
      </c>
      <c r="BC152" s="1">
        <f t="shared" si="18"/>
        <v>0</v>
      </c>
      <c r="BD152" s="1">
        <f t="shared" si="19"/>
        <v>0</v>
      </c>
      <c r="BE152" s="1">
        <f t="shared" si="20"/>
        <v>0</v>
      </c>
    </row>
    <row r="153" spans="2:57" ht="14.4" thickBot="1" x14ac:dyDescent="0.3">
      <c r="B153" s="4"/>
      <c r="C153" s="131"/>
      <c r="D153" s="132"/>
      <c r="E153" s="235"/>
      <c r="F153" s="250"/>
      <c r="G153" s="250"/>
      <c r="H153" s="236"/>
      <c r="I153" s="130"/>
      <c r="J153" s="235"/>
      <c r="K153" s="236"/>
      <c r="L153" s="130"/>
      <c r="M153" s="235"/>
      <c r="N153" s="236"/>
      <c r="O153" s="129"/>
      <c r="P153" s="246">
        <v>0</v>
      </c>
      <c r="Q153" s="247"/>
      <c r="R153" s="129"/>
      <c r="S153" s="243"/>
      <c r="T153" s="244"/>
      <c r="U153" s="244"/>
      <c r="V153" s="244"/>
      <c r="W153" s="245"/>
      <c r="X153" s="7"/>
      <c r="AX153" s="101"/>
      <c r="AY153" s="101"/>
      <c r="AZ153" s="102">
        <f t="shared" si="15"/>
        <v>0</v>
      </c>
      <c r="BA153" s="101">
        <f t="shared" si="16"/>
        <v>0</v>
      </c>
      <c r="BB153" s="103">
        <f t="shared" si="17"/>
        <v>0</v>
      </c>
      <c r="BC153" s="1">
        <f t="shared" si="18"/>
        <v>0</v>
      </c>
      <c r="BD153" s="1">
        <f t="shared" si="19"/>
        <v>0</v>
      </c>
      <c r="BE153" s="1">
        <f t="shared" si="20"/>
        <v>0</v>
      </c>
    </row>
    <row r="154" spans="2:57" ht="14.4" thickBot="1" x14ac:dyDescent="0.3">
      <c r="B154" s="4"/>
      <c r="C154" s="131"/>
      <c r="D154" s="132"/>
      <c r="E154" s="235"/>
      <c r="F154" s="250"/>
      <c r="G154" s="250"/>
      <c r="H154" s="236"/>
      <c r="I154" s="130"/>
      <c r="J154" s="235"/>
      <c r="K154" s="236"/>
      <c r="L154" s="130"/>
      <c r="M154" s="235"/>
      <c r="N154" s="236"/>
      <c r="O154" s="129"/>
      <c r="P154" s="246">
        <v>0</v>
      </c>
      <c r="Q154" s="247"/>
      <c r="R154" s="129"/>
      <c r="S154" s="243"/>
      <c r="T154" s="244"/>
      <c r="U154" s="244"/>
      <c r="V154" s="244"/>
      <c r="W154" s="245"/>
      <c r="X154" s="7"/>
      <c r="AX154" s="101"/>
      <c r="AY154" s="101"/>
      <c r="AZ154" s="102">
        <f t="shared" si="15"/>
        <v>0</v>
      </c>
      <c r="BA154" s="101">
        <f t="shared" si="16"/>
        <v>0</v>
      </c>
      <c r="BB154" s="103">
        <f t="shared" si="17"/>
        <v>0</v>
      </c>
      <c r="BC154" s="1">
        <f t="shared" si="18"/>
        <v>0</v>
      </c>
      <c r="BD154" s="1">
        <f t="shared" si="19"/>
        <v>0</v>
      </c>
      <c r="BE154" s="1">
        <f t="shared" si="20"/>
        <v>0</v>
      </c>
    </row>
    <row r="155" spans="2:57" ht="14.4" thickBot="1" x14ac:dyDescent="0.3">
      <c r="B155" s="4"/>
      <c r="C155" s="131"/>
      <c r="D155" s="132"/>
      <c r="E155" s="235"/>
      <c r="F155" s="250"/>
      <c r="G155" s="250"/>
      <c r="H155" s="236"/>
      <c r="I155" s="130"/>
      <c r="J155" s="235"/>
      <c r="K155" s="236"/>
      <c r="L155" s="130"/>
      <c r="M155" s="235"/>
      <c r="N155" s="236"/>
      <c r="O155" s="129"/>
      <c r="P155" s="246">
        <v>0</v>
      </c>
      <c r="Q155" s="247"/>
      <c r="R155" s="129"/>
      <c r="S155" s="243"/>
      <c r="T155" s="244"/>
      <c r="U155" s="244"/>
      <c r="V155" s="244"/>
      <c r="W155" s="245"/>
      <c r="X155" s="7"/>
      <c r="AX155" s="101"/>
      <c r="AY155" s="101"/>
      <c r="AZ155" s="102">
        <f t="shared" si="15"/>
        <v>0</v>
      </c>
      <c r="BA155" s="101">
        <f t="shared" si="16"/>
        <v>0</v>
      </c>
      <c r="BB155" s="103">
        <f t="shared" si="17"/>
        <v>0</v>
      </c>
      <c r="BC155" s="1">
        <f t="shared" si="18"/>
        <v>0</v>
      </c>
      <c r="BD155" s="1">
        <f t="shared" si="19"/>
        <v>0</v>
      </c>
      <c r="BE155" s="1">
        <f t="shared" si="20"/>
        <v>0</v>
      </c>
    </row>
    <row r="156" spans="2:57" ht="14.4" thickBot="1" x14ac:dyDescent="0.3">
      <c r="B156" s="4"/>
      <c r="C156" s="131"/>
      <c r="D156" s="132"/>
      <c r="E156" s="235"/>
      <c r="F156" s="250"/>
      <c r="G156" s="250"/>
      <c r="H156" s="236"/>
      <c r="I156" s="130"/>
      <c r="J156" s="235"/>
      <c r="K156" s="236"/>
      <c r="L156" s="130"/>
      <c r="M156" s="235"/>
      <c r="N156" s="236"/>
      <c r="O156" s="129"/>
      <c r="P156" s="246">
        <v>0</v>
      </c>
      <c r="Q156" s="247"/>
      <c r="R156" s="129"/>
      <c r="S156" s="243"/>
      <c r="T156" s="244"/>
      <c r="U156" s="244"/>
      <c r="V156" s="244"/>
      <c r="W156" s="245"/>
      <c r="X156" s="7"/>
      <c r="AX156" s="101"/>
      <c r="AY156" s="101"/>
      <c r="AZ156" s="102">
        <f t="shared" si="15"/>
        <v>0</v>
      </c>
      <c r="BA156" s="101">
        <f t="shared" si="16"/>
        <v>0</v>
      </c>
      <c r="BB156" s="103">
        <f t="shared" si="17"/>
        <v>0</v>
      </c>
      <c r="BC156" s="1">
        <f t="shared" si="18"/>
        <v>0</v>
      </c>
      <c r="BD156" s="1">
        <f t="shared" si="19"/>
        <v>0</v>
      </c>
      <c r="BE156" s="1">
        <f t="shared" si="20"/>
        <v>0</v>
      </c>
    </row>
    <row r="157" spans="2:57" ht="14.4" thickBot="1" x14ac:dyDescent="0.3">
      <c r="B157" s="4"/>
      <c r="C157" s="131"/>
      <c r="D157" s="132"/>
      <c r="E157" s="235"/>
      <c r="F157" s="250"/>
      <c r="G157" s="250"/>
      <c r="H157" s="236"/>
      <c r="I157" s="130"/>
      <c r="J157" s="235"/>
      <c r="K157" s="236"/>
      <c r="L157" s="130"/>
      <c r="M157" s="235"/>
      <c r="N157" s="236"/>
      <c r="O157" s="129"/>
      <c r="P157" s="246">
        <v>0</v>
      </c>
      <c r="Q157" s="247"/>
      <c r="R157" s="129"/>
      <c r="S157" s="243"/>
      <c r="T157" s="244"/>
      <c r="U157" s="244"/>
      <c r="V157" s="244"/>
      <c r="W157" s="245"/>
      <c r="X157" s="7"/>
      <c r="AX157" s="101"/>
      <c r="AY157" s="101"/>
      <c r="AZ157" s="102">
        <f t="shared" si="15"/>
        <v>0</v>
      </c>
      <c r="BA157" s="101">
        <f t="shared" si="16"/>
        <v>0</v>
      </c>
      <c r="BB157" s="103">
        <f t="shared" si="17"/>
        <v>0</v>
      </c>
      <c r="BC157" s="1">
        <f t="shared" si="18"/>
        <v>0</v>
      </c>
      <c r="BD157" s="1">
        <f t="shared" si="19"/>
        <v>0</v>
      </c>
      <c r="BE157" s="1">
        <f t="shared" si="20"/>
        <v>0</v>
      </c>
    </row>
    <row r="158" spans="2:57" ht="14.4" thickBot="1" x14ac:dyDescent="0.3">
      <c r="B158" s="4"/>
      <c r="C158" s="131"/>
      <c r="D158" s="132"/>
      <c r="E158" s="235"/>
      <c r="F158" s="250"/>
      <c r="G158" s="250"/>
      <c r="H158" s="236"/>
      <c r="I158" s="130"/>
      <c r="J158" s="235"/>
      <c r="K158" s="236"/>
      <c r="L158" s="130"/>
      <c r="M158" s="235"/>
      <c r="N158" s="236"/>
      <c r="O158" s="129"/>
      <c r="P158" s="246">
        <v>0</v>
      </c>
      <c r="Q158" s="247"/>
      <c r="R158" s="129"/>
      <c r="S158" s="243"/>
      <c r="T158" s="244"/>
      <c r="U158" s="244"/>
      <c r="V158" s="244"/>
      <c r="W158" s="245"/>
      <c r="X158" s="7"/>
      <c r="AX158" s="101"/>
      <c r="AY158" s="101"/>
      <c r="AZ158" s="102">
        <f t="shared" si="15"/>
        <v>0</v>
      </c>
      <c r="BA158" s="101">
        <f t="shared" si="16"/>
        <v>0</v>
      </c>
      <c r="BB158" s="103">
        <f t="shared" si="17"/>
        <v>0</v>
      </c>
      <c r="BC158" s="1">
        <f t="shared" si="18"/>
        <v>0</v>
      </c>
      <c r="BD158" s="1">
        <f t="shared" si="19"/>
        <v>0</v>
      </c>
      <c r="BE158" s="1">
        <f t="shared" si="20"/>
        <v>0</v>
      </c>
    </row>
    <row r="159" spans="2:57" ht="14.4" thickBot="1" x14ac:dyDescent="0.3">
      <c r="B159" s="4"/>
      <c r="C159" s="131"/>
      <c r="D159" s="132"/>
      <c r="E159" s="235"/>
      <c r="F159" s="250"/>
      <c r="G159" s="250"/>
      <c r="H159" s="236"/>
      <c r="I159" s="130"/>
      <c r="J159" s="235"/>
      <c r="K159" s="236"/>
      <c r="L159" s="130"/>
      <c r="M159" s="235"/>
      <c r="N159" s="236"/>
      <c r="O159" s="129"/>
      <c r="P159" s="246">
        <v>0</v>
      </c>
      <c r="Q159" s="247"/>
      <c r="R159" s="129"/>
      <c r="S159" s="243"/>
      <c r="T159" s="244"/>
      <c r="U159" s="244"/>
      <c r="V159" s="244"/>
      <c r="W159" s="245"/>
      <c r="X159" s="7"/>
      <c r="AX159" s="101"/>
      <c r="AY159" s="101"/>
      <c r="AZ159" s="102">
        <f t="shared" si="15"/>
        <v>0</v>
      </c>
      <c r="BA159" s="101">
        <f t="shared" si="16"/>
        <v>0</v>
      </c>
      <c r="BB159" s="103">
        <f t="shared" si="17"/>
        <v>0</v>
      </c>
      <c r="BC159" s="1">
        <f t="shared" si="18"/>
        <v>0</v>
      </c>
      <c r="BD159" s="1">
        <f t="shared" si="19"/>
        <v>0</v>
      </c>
      <c r="BE159" s="1">
        <f t="shared" si="20"/>
        <v>0</v>
      </c>
    </row>
    <row r="160" spans="2:57" ht="14.4" thickBot="1" x14ac:dyDescent="0.3">
      <c r="B160" s="4"/>
      <c r="C160" s="131"/>
      <c r="D160" s="132"/>
      <c r="E160" s="235"/>
      <c r="F160" s="250"/>
      <c r="G160" s="250"/>
      <c r="H160" s="236"/>
      <c r="I160" s="130"/>
      <c r="J160" s="235"/>
      <c r="K160" s="236"/>
      <c r="L160" s="130"/>
      <c r="M160" s="235"/>
      <c r="N160" s="236"/>
      <c r="O160" s="129"/>
      <c r="P160" s="246">
        <v>0</v>
      </c>
      <c r="Q160" s="247"/>
      <c r="R160" s="129"/>
      <c r="S160" s="243"/>
      <c r="T160" s="244"/>
      <c r="U160" s="244"/>
      <c r="V160" s="244"/>
      <c r="W160" s="245"/>
      <c r="X160" s="7"/>
      <c r="AX160" s="101"/>
      <c r="AY160" s="101"/>
      <c r="AZ160" s="102">
        <f t="shared" si="15"/>
        <v>0</v>
      </c>
      <c r="BA160" s="101">
        <f t="shared" si="16"/>
        <v>0</v>
      </c>
      <c r="BB160" s="103">
        <f t="shared" si="17"/>
        <v>0</v>
      </c>
      <c r="BC160" s="1">
        <f t="shared" si="18"/>
        <v>0</v>
      </c>
      <c r="BD160" s="1">
        <f t="shared" si="19"/>
        <v>0</v>
      </c>
      <c r="BE160" s="1">
        <f t="shared" si="20"/>
        <v>0</v>
      </c>
    </row>
    <row r="161" spans="2:57" ht="14.4" thickBot="1" x14ac:dyDescent="0.3">
      <c r="B161" s="4"/>
      <c r="C161" s="131"/>
      <c r="D161" s="132"/>
      <c r="E161" s="235"/>
      <c r="F161" s="250"/>
      <c r="G161" s="250"/>
      <c r="H161" s="236"/>
      <c r="I161" s="130"/>
      <c r="J161" s="235"/>
      <c r="K161" s="236"/>
      <c r="L161" s="130"/>
      <c r="M161" s="235"/>
      <c r="N161" s="236"/>
      <c r="O161" s="129"/>
      <c r="P161" s="246">
        <v>0</v>
      </c>
      <c r="Q161" s="247"/>
      <c r="R161" s="129"/>
      <c r="S161" s="243"/>
      <c r="T161" s="244"/>
      <c r="U161" s="244"/>
      <c r="V161" s="244"/>
      <c r="W161" s="245"/>
      <c r="X161" s="7"/>
      <c r="AX161" s="101"/>
      <c r="AY161" s="101"/>
      <c r="AZ161" s="102">
        <f t="shared" si="15"/>
        <v>0</v>
      </c>
      <c r="BA161" s="101">
        <f t="shared" si="16"/>
        <v>0</v>
      </c>
      <c r="BB161" s="103">
        <f t="shared" si="17"/>
        <v>0</v>
      </c>
      <c r="BC161" s="1">
        <f t="shared" si="18"/>
        <v>0</v>
      </c>
      <c r="BD161" s="1">
        <f t="shared" si="19"/>
        <v>0</v>
      </c>
      <c r="BE161" s="1">
        <f t="shared" si="20"/>
        <v>0</v>
      </c>
    </row>
    <row r="162" spans="2:57" ht="14.4" thickBot="1" x14ac:dyDescent="0.3">
      <c r="B162" s="4"/>
      <c r="C162" s="131"/>
      <c r="D162" s="132"/>
      <c r="E162" s="235"/>
      <c r="F162" s="250"/>
      <c r="G162" s="250"/>
      <c r="H162" s="236"/>
      <c r="I162" s="130"/>
      <c r="J162" s="235"/>
      <c r="K162" s="236"/>
      <c r="L162" s="130"/>
      <c r="M162" s="235"/>
      <c r="N162" s="236"/>
      <c r="O162" s="129"/>
      <c r="P162" s="246">
        <v>0</v>
      </c>
      <c r="Q162" s="247"/>
      <c r="R162" s="129"/>
      <c r="S162" s="243"/>
      <c r="T162" s="244"/>
      <c r="U162" s="244"/>
      <c r="V162" s="244"/>
      <c r="W162" s="245"/>
      <c r="X162" s="7"/>
      <c r="AX162" s="101"/>
      <c r="AY162" s="101"/>
      <c r="AZ162" s="102">
        <f t="shared" si="15"/>
        <v>0</v>
      </c>
      <c r="BA162" s="101">
        <f t="shared" si="16"/>
        <v>0</v>
      </c>
      <c r="BB162" s="103">
        <f t="shared" si="17"/>
        <v>0</v>
      </c>
      <c r="BC162" s="1">
        <f t="shared" si="18"/>
        <v>0</v>
      </c>
      <c r="BD162" s="1">
        <f t="shared" si="19"/>
        <v>0</v>
      </c>
      <c r="BE162" s="1">
        <f t="shared" si="20"/>
        <v>0</v>
      </c>
    </row>
    <row r="163" spans="2:57" ht="14.4" thickBot="1" x14ac:dyDescent="0.3">
      <c r="B163" s="4"/>
      <c r="C163" s="131"/>
      <c r="D163" s="132"/>
      <c r="E163" s="235"/>
      <c r="F163" s="250"/>
      <c r="G163" s="250"/>
      <c r="H163" s="236"/>
      <c r="I163" s="130"/>
      <c r="J163" s="235"/>
      <c r="K163" s="236"/>
      <c r="L163" s="130"/>
      <c r="M163" s="235"/>
      <c r="N163" s="236"/>
      <c r="O163" s="129"/>
      <c r="P163" s="246">
        <v>0</v>
      </c>
      <c r="Q163" s="247"/>
      <c r="R163" s="129"/>
      <c r="S163" s="243"/>
      <c r="T163" s="244"/>
      <c r="U163" s="244"/>
      <c r="V163" s="244"/>
      <c r="W163" s="245"/>
      <c r="X163" s="7"/>
      <c r="AX163" s="101"/>
      <c r="AY163" s="101"/>
      <c r="AZ163" s="102">
        <f t="shared" si="15"/>
        <v>0</v>
      </c>
      <c r="BA163" s="101">
        <f t="shared" si="16"/>
        <v>0</v>
      </c>
      <c r="BB163" s="103">
        <f t="shared" si="17"/>
        <v>0</v>
      </c>
      <c r="BC163" s="1">
        <f t="shared" si="18"/>
        <v>0</v>
      </c>
      <c r="BD163" s="1">
        <f t="shared" si="19"/>
        <v>0</v>
      </c>
      <c r="BE163" s="1">
        <f t="shared" si="20"/>
        <v>0</v>
      </c>
    </row>
    <row r="164" spans="2:57" ht="14.4" thickBot="1" x14ac:dyDescent="0.3">
      <c r="B164" s="4"/>
      <c r="C164" s="131"/>
      <c r="D164" s="132"/>
      <c r="E164" s="235"/>
      <c r="F164" s="250"/>
      <c r="G164" s="250"/>
      <c r="H164" s="236"/>
      <c r="I164" s="130"/>
      <c r="J164" s="235"/>
      <c r="K164" s="236"/>
      <c r="L164" s="130"/>
      <c r="M164" s="235"/>
      <c r="N164" s="236"/>
      <c r="O164" s="129"/>
      <c r="P164" s="246">
        <v>0</v>
      </c>
      <c r="Q164" s="247"/>
      <c r="R164" s="129"/>
      <c r="S164" s="243"/>
      <c r="T164" s="244"/>
      <c r="U164" s="244"/>
      <c r="V164" s="244"/>
      <c r="W164" s="245"/>
      <c r="X164" s="7"/>
      <c r="AX164" s="101"/>
      <c r="AY164" s="101"/>
      <c r="AZ164" s="102">
        <f t="shared" si="15"/>
        <v>0</v>
      </c>
      <c r="BA164" s="101">
        <f t="shared" si="16"/>
        <v>0</v>
      </c>
      <c r="BB164" s="103">
        <f t="shared" si="17"/>
        <v>0</v>
      </c>
      <c r="BC164" s="1">
        <f t="shared" si="18"/>
        <v>0</v>
      </c>
      <c r="BD164" s="1">
        <f t="shared" si="19"/>
        <v>0</v>
      </c>
      <c r="BE164" s="1">
        <f t="shared" si="20"/>
        <v>0</v>
      </c>
    </row>
    <row r="165" spans="2:57" ht="14.4" thickBot="1" x14ac:dyDescent="0.3">
      <c r="B165" s="4"/>
      <c r="C165" s="131"/>
      <c r="D165" s="132"/>
      <c r="E165" s="235"/>
      <c r="F165" s="250"/>
      <c r="G165" s="250"/>
      <c r="H165" s="236"/>
      <c r="I165" s="130"/>
      <c r="J165" s="235"/>
      <c r="K165" s="236"/>
      <c r="L165" s="130"/>
      <c r="M165" s="235"/>
      <c r="N165" s="236"/>
      <c r="O165" s="129"/>
      <c r="P165" s="246">
        <v>0</v>
      </c>
      <c r="Q165" s="247"/>
      <c r="R165" s="129"/>
      <c r="S165" s="243"/>
      <c r="T165" s="244"/>
      <c r="U165" s="244"/>
      <c r="V165" s="244"/>
      <c r="W165" s="245"/>
      <c r="X165" s="7"/>
      <c r="AX165" s="101"/>
      <c r="AY165" s="101"/>
      <c r="AZ165" s="102">
        <f t="shared" si="15"/>
        <v>0</v>
      </c>
      <c r="BA165" s="101">
        <f t="shared" si="16"/>
        <v>0</v>
      </c>
      <c r="BB165" s="103">
        <f t="shared" si="17"/>
        <v>0</v>
      </c>
      <c r="BC165" s="1">
        <f t="shared" si="18"/>
        <v>0</v>
      </c>
      <c r="BD165" s="1">
        <f t="shared" si="19"/>
        <v>0</v>
      </c>
      <c r="BE165" s="1">
        <f t="shared" si="20"/>
        <v>0</v>
      </c>
    </row>
    <row r="166" spans="2:57" ht="14.4" thickBot="1" x14ac:dyDescent="0.3">
      <c r="B166" s="4"/>
      <c r="C166" s="131"/>
      <c r="D166" s="132"/>
      <c r="E166" s="235"/>
      <c r="F166" s="250"/>
      <c r="G166" s="250"/>
      <c r="H166" s="236"/>
      <c r="I166" s="130"/>
      <c r="J166" s="235"/>
      <c r="K166" s="236"/>
      <c r="L166" s="130"/>
      <c r="M166" s="235"/>
      <c r="N166" s="236"/>
      <c r="O166" s="129"/>
      <c r="P166" s="246">
        <v>0</v>
      </c>
      <c r="Q166" s="247"/>
      <c r="R166" s="129"/>
      <c r="S166" s="243"/>
      <c r="T166" s="244"/>
      <c r="U166" s="244"/>
      <c r="V166" s="244"/>
      <c r="W166" s="245"/>
      <c r="X166" s="7"/>
      <c r="AX166" s="101"/>
      <c r="AY166" s="101"/>
      <c r="AZ166" s="102">
        <f t="shared" si="15"/>
        <v>0</v>
      </c>
      <c r="BA166" s="101">
        <f t="shared" si="16"/>
        <v>0</v>
      </c>
      <c r="BB166" s="103">
        <f t="shared" si="17"/>
        <v>0</v>
      </c>
      <c r="BC166" s="1">
        <f t="shared" si="18"/>
        <v>0</v>
      </c>
      <c r="BD166" s="1">
        <f t="shared" si="19"/>
        <v>0</v>
      </c>
      <c r="BE166" s="1">
        <f t="shared" si="20"/>
        <v>0</v>
      </c>
    </row>
    <row r="167" spans="2:57" ht="14.4" thickBot="1" x14ac:dyDescent="0.3">
      <c r="B167" s="4"/>
      <c r="C167" s="131"/>
      <c r="D167" s="132"/>
      <c r="E167" s="235"/>
      <c r="F167" s="250"/>
      <c r="G167" s="250"/>
      <c r="H167" s="236"/>
      <c r="I167" s="130"/>
      <c r="J167" s="235"/>
      <c r="K167" s="236"/>
      <c r="L167" s="130"/>
      <c r="M167" s="235"/>
      <c r="N167" s="236"/>
      <c r="O167" s="129"/>
      <c r="P167" s="246">
        <v>0</v>
      </c>
      <c r="Q167" s="247"/>
      <c r="R167" s="129"/>
      <c r="S167" s="243"/>
      <c r="T167" s="244"/>
      <c r="U167" s="244"/>
      <c r="V167" s="244"/>
      <c r="W167" s="245"/>
      <c r="X167" s="7"/>
      <c r="AX167" s="101"/>
      <c r="AY167" s="101"/>
      <c r="AZ167" s="102">
        <f t="shared" si="15"/>
        <v>0</v>
      </c>
      <c r="BA167" s="101">
        <f t="shared" si="16"/>
        <v>0</v>
      </c>
      <c r="BB167" s="103">
        <f t="shared" si="17"/>
        <v>0</v>
      </c>
      <c r="BC167" s="1">
        <f t="shared" si="18"/>
        <v>0</v>
      </c>
      <c r="BD167" s="1">
        <f t="shared" si="19"/>
        <v>0</v>
      </c>
      <c r="BE167" s="1">
        <f t="shared" si="20"/>
        <v>0</v>
      </c>
    </row>
    <row r="168" spans="2:57" ht="14.4" thickBot="1" x14ac:dyDescent="0.3">
      <c r="B168" s="4"/>
      <c r="C168" s="131"/>
      <c r="D168" s="132"/>
      <c r="E168" s="235"/>
      <c r="F168" s="250"/>
      <c r="G168" s="250"/>
      <c r="H168" s="236"/>
      <c r="I168" s="130"/>
      <c r="J168" s="235"/>
      <c r="K168" s="236"/>
      <c r="L168" s="130"/>
      <c r="M168" s="235"/>
      <c r="N168" s="236"/>
      <c r="O168" s="129"/>
      <c r="P168" s="246">
        <v>0</v>
      </c>
      <c r="Q168" s="247"/>
      <c r="R168" s="129"/>
      <c r="S168" s="243"/>
      <c r="T168" s="244"/>
      <c r="U168" s="244"/>
      <c r="V168" s="244"/>
      <c r="W168" s="245"/>
      <c r="X168" s="7"/>
      <c r="AX168" s="101"/>
      <c r="AY168" s="101"/>
      <c r="AZ168" s="102">
        <f t="shared" si="15"/>
        <v>0</v>
      </c>
      <c r="BA168" s="101">
        <f t="shared" si="16"/>
        <v>0</v>
      </c>
      <c r="BB168" s="103">
        <f t="shared" si="17"/>
        <v>0</v>
      </c>
      <c r="BC168" s="1">
        <f t="shared" si="18"/>
        <v>0</v>
      </c>
      <c r="BD168" s="1">
        <f t="shared" si="19"/>
        <v>0</v>
      </c>
      <c r="BE168" s="1">
        <f t="shared" si="20"/>
        <v>0</v>
      </c>
    </row>
    <row r="169" spans="2:57" ht="14.4" thickBot="1" x14ac:dyDescent="0.3">
      <c r="B169" s="4"/>
      <c r="C169" s="131"/>
      <c r="D169" s="132"/>
      <c r="E169" s="235"/>
      <c r="F169" s="250"/>
      <c r="G169" s="250"/>
      <c r="H169" s="236"/>
      <c r="I169" s="130"/>
      <c r="J169" s="235"/>
      <c r="K169" s="236"/>
      <c r="L169" s="130"/>
      <c r="M169" s="235"/>
      <c r="N169" s="236"/>
      <c r="O169" s="129"/>
      <c r="P169" s="246">
        <v>0</v>
      </c>
      <c r="Q169" s="247"/>
      <c r="R169" s="129"/>
      <c r="S169" s="243"/>
      <c r="T169" s="244"/>
      <c r="U169" s="244"/>
      <c r="V169" s="244"/>
      <c r="W169" s="245"/>
      <c r="X169" s="7"/>
      <c r="AX169" s="101"/>
      <c r="AY169" s="101"/>
      <c r="AZ169" s="102">
        <f t="shared" si="15"/>
        <v>0</v>
      </c>
      <c r="BA169" s="101">
        <f t="shared" si="16"/>
        <v>0</v>
      </c>
      <c r="BB169" s="103">
        <f t="shared" si="17"/>
        <v>0</v>
      </c>
      <c r="BC169" s="1">
        <f t="shared" si="18"/>
        <v>0</v>
      </c>
      <c r="BD169" s="1">
        <f t="shared" si="19"/>
        <v>0</v>
      </c>
      <c r="BE169" s="1">
        <f t="shared" si="20"/>
        <v>0</v>
      </c>
    </row>
    <row r="170" spans="2:57" ht="14.4" thickBot="1" x14ac:dyDescent="0.3">
      <c r="B170" s="4"/>
      <c r="C170" s="131"/>
      <c r="D170" s="132"/>
      <c r="E170" s="235"/>
      <c r="F170" s="250"/>
      <c r="G170" s="250"/>
      <c r="H170" s="236"/>
      <c r="I170" s="130"/>
      <c r="J170" s="235"/>
      <c r="K170" s="236"/>
      <c r="L170" s="130"/>
      <c r="M170" s="235"/>
      <c r="N170" s="236"/>
      <c r="O170" s="129"/>
      <c r="P170" s="246">
        <v>0</v>
      </c>
      <c r="Q170" s="247"/>
      <c r="R170" s="129"/>
      <c r="S170" s="243"/>
      <c r="T170" s="244"/>
      <c r="U170" s="244"/>
      <c r="V170" s="244"/>
      <c r="W170" s="245"/>
      <c r="X170" s="7"/>
      <c r="AX170" s="101"/>
      <c r="AY170" s="101"/>
      <c r="AZ170" s="102">
        <f t="shared" si="15"/>
        <v>0</v>
      </c>
      <c r="BA170" s="101">
        <f t="shared" si="16"/>
        <v>0</v>
      </c>
      <c r="BB170" s="103">
        <f t="shared" si="17"/>
        <v>0</v>
      </c>
      <c r="BC170" s="1">
        <f t="shared" si="18"/>
        <v>0</v>
      </c>
      <c r="BD170" s="1">
        <f t="shared" si="19"/>
        <v>0</v>
      </c>
      <c r="BE170" s="1">
        <f t="shared" si="20"/>
        <v>0</v>
      </c>
    </row>
    <row r="171" spans="2:57" ht="14.4" thickBot="1" x14ac:dyDescent="0.3">
      <c r="B171" s="4"/>
      <c r="C171" s="131"/>
      <c r="D171" s="132"/>
      <c r="E171" s="235"/>
      <c r="F171" s="250"/>
      <c r="G171" s="250"/>
      <c r="H171" s="236"/>
      <c r="I171" s="130"/>
      <c r="J171" s="235"/>
      <c r="K171" s="236"/>
      <c r="L171" s="130"/>
      <c r="M171" s="235"/>
      <c r="N171" s="236"/>
      <c r="O171" s="129"/>
      <c r="P171" s="246">
        <v>0</v>
      </c>
      <c r="Q171" s="247"/>
      <c r="R171" s="129"/>
      <c r="S171" s="243"/>
      <c r="T171" s="244"/>
      <c r="U171" s="244"/>
      <c r="V171" s="244"/>
      <c r="W171" s="245"/>
      <c r="X171" s="7"/>
      <c r="AX171" s="101"/>
      <c r="AY171" s="101"/>
      <c r="AZ171" s="102">
        <f t="shared" si="15"/>
        <v>0</v>
      </c>
      <c r="BA171" s="101">
        <f t="shared" si="16"/>
        <v>0</v>
      </c>
      <c r="BB171" s="103">
        <f t="shared" si="17"/>
        <v>0</v>
      </c>
      <c r="BC171" s="1">
        <f t="shared" si="18"/>
        <v>0</v>
      </c>
      <c r="BD171" s="1">
        <f t="shared" si="19"/>
        <v>0</v>
      </c>
      <c r="BE171" s="1">
        <f t="shared" si="20"/>
        <v>0</v>
      </c>
    </row>
    <row r="172" spans="2:57" ht="14.4" thickBot="1" x14ac:dyDescent="0.3">
      <c r="B172" s="4"/>
      <c r="C172" s="131"/>
      <c r="D172" s="132"/>
      <c r="E172" s="235"/>
      <c r="F172" s="250"/>
      <c r="G172" s="250"/>
      <c r="H172" s="236"/>
      <c r="I172" s="130"/>
      <c r="J172" s="235"/>
      <c r="K172" s="236"/>
      <c r="L172" s="130"/>
      <c r="M172" s="235"/>
      <c r="N172" s="236"/>
      <c r="O172" s="129"/>
      <c r="P172" s="246">
        <v>0</v>
      </c>
      <c r="Q172" s="247"/>
      <c r="R172" s="129"/>
      <c r="S172" s="243"/>
      <c r="T172" s="244"/>
      <c r="U172" s="244"/>
      <c r="V172" s="244"/>
      <c r="W172" s="245"/>
      <c r="X172" s="7"/>
      <c r="AX172" s="101"/>
      <c r="AY172" s="101"/>
      <c r="AZ172" s="102">
        <f t="shared" si="15"/>
        <v>0</v>
      </c>
      <c r="BA172" s="101">
        <f t="shared" si="16"/>
        <v>0</v>
      </c>
      <c r="BB172" s="103">
        <f t="shared" si="17"/>
        <v>0</v>
      </c>
      <c r="BC172" s="1">
        <f t="shared" si="18"/>
        <v>0</v>
      </c>
      <c r="BD172" s="1">
        <f t="shared" si="19"/>
        <v>0</v>
      </c>
      <c r="BE172" s="1">
        <f t="shared" si="20"/>
        <v>0</v>
      </c>
    </row>
    <row r="173" spans="2:57" ht="14.4" thickBot="1" x14ac:dyDescent="0.3">
      <c r="B173" s="4"/>
      <c r="C173" s="131"/>
      <c r="D173" s="132"/>
      <c r="E173" s="235"/>
      <c r="F173" s="250"/>
      <c r="G173" s="250"/>
      <c r="H173" s="236"/>
      <c r="I173" s="130"/>
      <c r="J173" s="235"/>
      <c r="K173" s="236"/>
      <c r="L173" s="130"/>
      <c r="M173" s="235"/>
      <c r="N173" s="236"/>
      <c r="O173" s="129"/>
      <c r="P173" s="246">
        <v>0</v>
      </c>
      <c r="Q173" s="247"/>
      <c r="R173" s="129"/>
      <c r="S173" s="243"/>
      <c r="T173" s="244"/>
      <c r="U173" s="244"/>
      <c r="V173" s="244"/>
      <c r="W173" s="245"/>
      <c r="X173" s="7"/>
      <c r="AX173" s="101"/>
      <c r="AY173" s="101"/>
      <c r="AZ173" s="102">
        <f t="shared" si="15"/>
        <v>0</v>
      </c>
      <c r="BA173" s="101">
        <f t="shared" si="16"/>
        <v>0</v>
      </c>
      <c r="BB173" s="103">
        <f t="shared" si="17"/>
        <v>0</v>
      </c>
      <c r="BC173" s="1">
        <f t="shared" si="18"/>
        <v>0</v>
      </c>
      <c r="BD173" s="1">
        <f t="shared" si="19"/>
        <v>0</v>
      </c>
      <c r="BE173" s="1">
        <f t="shared" si="20"/>
        <v>0</v>
      </c>
    </row>
    <row r="174" spans="2:57" ht="14.4" thickBot="1" x14ac:dyDescent="0.3">
      <c r="B174" s="4"/>
      <c r="C174" s="131"/>
      <c r="D174" s="132"/>
      <c r="E174" s="235"/>
      <c r="F174" s="250"/>
      <c r="G174" s="250"/>
      <c r="H174" s="236"/>
      <c r="I174" s="130"/>
      <c r="J174" s="235"/>
      <c r="K174" s="236"/>
      <c r="L174" s="130"/>
      <c r="M174" s="235"/>
      <c r="N174" s="236"/>
      <c r="O174" s="129"/>
      <c r="P174" s="246">
        <v>0</v>
      </c>
      <c r="Q174" s="247"/>
      <c r="R174" s="129"/>
      <c r="S174" s="243"/>
      <c r="T174" s="244"/>
      <c r="U174" s="244"/>
      <c r="V174" s="244"/>
      <c r="W174" s="245"/>
      <c r="X174" s="7"/>
      <c r="AX174" s="101"/>
      <c r="AY174" s="101"/>
      <c r="AZ174" s="102">
        <f t="shared" si="15"/>
        <v>0</v>
      </c>
      <c r="BA174" s="101">
        <f t="shared" si="16"/>
        <v>0</v>
      </c>
      <c r="BB174" s="103">
        <f t="shared" si="17"/>
        <v>0</v>
      </c>
      <c r="BC174" s="1">
        <f t="shared" si="18"/>
        <v>0</v>
      </c>
      <c r="BD174" s="1">
        <f t="shared" si="19"/>
        <v>0</v>
      </c>
      <c r="BE174" s="1">
        <f t="shared" si="20"/>
        <v>0</v>
      </c>
    </row>
    <row r="175" spans="2:57" ht="14.4" thickBot="1" x14ac:dyDescent="0.3">
      <c r="B175" s="4"/>
      <c r="C175" s="131"/>
      <c r="D175" s="132"/>
      <c r="E175" s="235"/>
      <c r="F175" s="250"/>
      <c r="G175" s="250"/>
      <c r="H175" s="236"/>
      <c r="I175" s="130"/>
      <c r="J175" s="235"/>
      <c r="K175" s="236"/>
      <c r="L175" s="130"/>
      <c r="M175" s="235"/>
      <c r="N175" s="236"/>
      <c r="O175" s="129"/>
      <c r="P175" s="246">
        <v>0</v>
      </c>
      <c r="Q175" s="247"/>
      <c r="R175" s="129"/>
      <c r="S175" s="243"/>
      <c r="T175" s="244"/>
      <c r="U175" s="244"/>
      <c r="V175" s="244"/>
      <c r="W175" s="245"/>
      <c r="X175" s="7"/>
      <c r="AX175" s="101"/>
      <c r="AY175" s="101"/>
      <c r="AZ175" s="102">
        <f t="shared" si="15"/>
        <v>0</v>
      </c>
      <c r="BA175" s="101">
        <f t="shared" si="16"/>
        <v>0</v>
      </c>
      <c r="BB175" s="103">
        <f t="shared" si="17"/>
        <v>0</v>
      </c>
      <c r="BC175" s="1">
        <f t="shared" si="18"/>
        <v>0</v>
      </c>
      <c r="BD175" s="1">
        <f t="shared" si="19"/>
        <v>0</v>
      </c>
      <c r="BE175" s="1">
        <f t="shared" si="20"/>
        <v>0</v>
      </c>
    </row>
    <row r="176" spans="2:57" ht="14.4" thickBot="1" x14ac:dyDescent="0.3">
      <c r="B176" s="4"/>
      <c r="C176" s="131"/>
      <c r="D176" s="132"/>
      <c r="E176" s="235"/>
      <c r="F176" s="250"/>
      <c r="G176" s="250"/>
      <c r="H176" s="236"/>
      <c r="I176" s="130"/>
      <c r="J176" s="235"/>
      <c r="K176" s="236"/>
      <c r="L176" s="130"/>
      <c r="M176" s="235"/>
      <c r="N176" s="236"/>
      <c r="O176" s="129"/>
      <c r="P176" s="246">
        <v>0</v>
      </c>
      <c r="Q176" s="247"/>
      <c r="R176" s="129"/>
      <c r="S176" s="243"/>
      <c r="T176" s="244"/>
      <c r="U176" s="244"/>
      <c r="V176" s="244"/>
      <c r="W176" s="245"/>
      <c r="X176" s="7"/>
      <c r="AX176" s="101"/>
      <c r="AY176" s="101"/>
      <c r="AZ176" s="102">
        <f t="shared" si="15"/>
        <v>0</v>
      </c>
      <c r="BA176" s="101">
        <f t="shared" si="16"/>
        <v>0</v>
      </c>
      <c r="BB176" s="103">
        <f t="shared" si="17"/>
        <v>0</v>
      </c>
      <c r="BC176" s="1">
        <f t="shared" si="18"/>
        <v>0</v>
      </c>
      <c r="BD176" s="1">
        <f t="shared" si="19"/>
        <v>0</v>
      </c>
      <c r="BE176" s="1">
        <f t="shared" si="20"/>
        <v>0</v>
      </c>
    </row>
    <row r="177" spans="2:57" ht="14.4" thickBot="1" x14ac:dyDescent="0.3">
      <c r="B177" s="4"/>
      <c r="C177" s="131"/>
      <c r="D177" s="132"/>
      <c r="E177" s="235"/>
      <c r="F177" s="250"/>
      <c r="G177" s="250"/>
      <c r="H177" s="236"/>
      <c r="I177" s="130"/>
      <c r="J177" s="235"/>
      <c r="K177" s="236"/>
      <c r="L177" s="130"/>
      <c r="M177" s="235"/>
      <c r="N177" s="236"/>
      <c r="O177" s="129"/>
      <c r="P177" s="246">
        <v>0</v>
      </c>
      <c r="Q177" s="247"/>
      <c r="R177" s="129"/>
      <c r="S177" s="243"/>
      <c r="T177" s="244"/>
      <c r="U177" s="244"/>
      <c r="V177" s="244"/>
      <c r="W177" s="245"/>
      <c r="X177" s="7"/>
      <c r="AX177" s="101"/>
      <c r="AY177" s="101"/>
      <c r="AZ177" s="102">
        <f t="shared" si="15"/>
        <v>0</v>
      </c>
      <c r="BA177" s="101">
        <f t="shared" si="16"/>
        <v>0</v>
      </c>
      <c r="BB177" s="103">
        <f t="shared" si="17"/>
        <v>0</v>
      </c>
      <c r="BC177" s="1">
        <f t="shared" si="18"/>
        <v>0</v>
      </c>
      <c r="BD177" s="1">
        <f t="shared" si="19"/>
        <v>0</v>
      </c>
      <c r="BE177" s="1">
        <f t="shared" si="20"/>
        <v>0</v>
      </c>
    </row>
    <row r="178" spans="2:57" ht="14.4" thickBot="1" x14ac:dyDescent="0.3">
      <c r="B178" s="4"/>
      <c r="C178" s="131"/>
      <c r="D178" s="132"/>
      <c r="E178" s="235"/>
      <c r="F178" s="250"/>
      <c r="G178" s="250"/>
      <c r="H178" s="236"/>
      <c r="I178" s="130"/>
      <c r="J178" s="235"/>
      <c r="K178" s="236"/>
      <c r="L178" s="130"/>
      <c r="M178" s="235"/>
      <c r="N178" s="236"/>
      <c r="O178" s="129"/>
      <c r="P178" s="246">
        <v>0</v>
      </c>
      <c r="Q178" s="247"/>
      <c r="R178" s="129"/>
      <c r="S178" s="243"/>
      <c r="T178" s="244"/>
      <c r="U178" s="244"/>
      <c r="V178" s="244"/>
      <c r="W178" s="245"/>
      <c r="X178" s="7"/>
      <c r="AX178" s="101"/>
      <c r="AY178" s="101"/>
      <c r="AZ178" s="102">
        <f t="shared" si="15"/>
        <v>0</v>
      </c>
      <c r="BA178" s="101">
        <f t="shared" si="16"/>
        <v>0</v>
      </c>
      <c r="BB178" s="103">
        <f t="shared" si="17"/>
        <v>0</v>
      </c>
      <c r="BC178" s="1">
        <f t="shared" si="18"/>
        <v>0</v>
      </c>
      <c r="BD178" s="1">
        <f t="shared" si="19"/>
        <v>0</v>
      </c>
      <c r="BE178" s="1">
        <f t="shared" si="20"/>
        <v>0</v>
      </c>
    </row>
    <row r="179" spans="2:57" ht="14.4" thickBot="1" x14ac:dyDescent="0.3">
      <c r="B179" s="4"/>
      <c r="C179" s="131"/>
      <c r="D179" s="132"/>
      <c r="E179" s="235"/>
      <c r="F179" s="250"/>
      <c r="G179" s="250"/>
      <c r="H179" s="236"/>
      <c r="I179" s="130"/>
      <c r="J179" s="235"/>
      <c r="K179" s="236"/>
      <c r="L179" s="130"/>
      <c r="M179" s="235"/>
      <c r="N179" s="236"/>
      <c r="O179" s="129"/>
      <c r="P179" s="246">
        <v>0</v>
      </c>
      <c r="Q179" s="247"/>
      <c r="R179" s="129"/>
      <c r="S179" s="243"/>
      <c r="T179" s="244"/>
      <c r="U179" s="244"/>
      <c r="V179" s="244"/>
      <c r="W179" s="245"/>
      <c r="X179" s="7"/>
      <c r="AX179" s="101"/>
      <c r="AY179" s="101"/>
      <c r="AZ179" s="102">
        <f t="shared" si="15"/>
        <v>0</v>
      </c>
      <c r="BA179" s="101">
        <f t="shared" si="16"/>
        <v>0</v>
      </c>
      <c r="BB179" s="103">
        <f t="shared" si="17"/>
        <v>0</v>
      </c>
      <c r="BC179" s="1">
        <f t="shared" si="18"/>
        <v>0</v>
      </c>
      <c r="BD179" s="1">
        <f t="shared" si="19"/>
        <v>0</v>
      </c>
      <c r="BE179" s="1">
        <f t="shared" si="20"/>
        <v>0</v>
      </c>
    </row>
    <row r="180" spans="2:57" ht="14.4" thickBot="1" x14ac:dyDescent="0.3">
      <c r="B180" s="4"/>
      <c r="C180" s="131"/>
      <c r="D180" s="132"/>
      <c r="E180" s="235"/>
      <c r="F180" s="250"/>
      <c r="G180" s="250"/>
      <c r="H180" s="236"/>
      <c r="I180" s="130"/>
      <c r="J180" s="235"/>
      <c r="K180" s="236"/>
      <c r="L180" s="130"/>
      <c r="M180" s="235"/>
      <c r="N180" s="236"/>
      <c r="O180" s="129"/>
      <c r="P180" s="246">
        <v>0</v>
      </c>
      <c r="Q180" s="247"/>
      <c r="R180" s="129"/>
      <c r="S180" s="243"/>
      <c r="T180" s="244"/>
      <c r="U180" s="244"/>
      <c r="V180" s="244"/>
      <c r="W180" s="245"/>
      <c r="X180" s="7"/>
      <c r="AX180" s="101"/>
      <c r="AY180" s="101"/>
      <c r="AZ180" s="102">
        <f t="shared" si="15"/>
        <v>0</v>
      </c>
      <c r="BA180" s="101">
        <f t="shared" si="16"/>
        <v>0</v>
      </c>
      <c r="BB180" s="103">
        <f t="shared" si="17"/>
        <v>0</v>
      </c>
      <c r="BC180" s="1">
        <f t="shared" si="18"/>
        <v>0</v>
      </c>
      <c r="BD180" s="1">
        <f t="shared" si="19"/>
        <v>0</v>
      </c>
      <c r="BE180" s="1">
        <f t="shared" si="20"/>
        <v>0</v>
      </c>
    </row>
    <row r="181" spans="2:57" ht="14.4" thickBot="1" x14ac:dyDescent="0.3">
      <c r="B181" s="4"/>
      <c r="C181" s="131"/>
      <c r="D181" s="132"/>
      <c r="E181" s="235"/>
      <c r="F181" s="250"/>
      <c r="G181" s="250"/>
      <c r="H181" s="236"/>
      <c r="I181" s="130"/>
      <c r="J181" s="235"/>
      <c r="K181" s="236"/>
      <c r="L181" s="130"/>
      <c r="M181" s="235"/>
      <c r="N181" s="236"/>
      <c r="O181" s="129"/>
      <c r="P181" s="246">
        <v>0</v>
      </c>
      <c r="Q181" s="247"/>
      <c r="R181" s="129"/>
      <c r="S181" s="243"/>
      <c r="T181" s="244"/>
      <c r="U181" s="244"/>
      <c r="V181" s="244"/>
      <c r="W181" s="245"/>
      <c r="X181" s="7"/>
      <c r="AX181" s="101"/>
      <c r="AY181" s="101"/>
      <c r="AZ181" s="102">
        <f t="shared" si="15"/>
        <v>0</v>
      </c>
      <c r="BA181" s="101">
        <f t="shared" si="16"/>
        <v>0</v>
      </c>
      <c r="BB181" s="103">
        <f t="shared" si="17"/>
        <v>0</v>
      </c>
      <c r="BC181" s="1">
        <f t="shared" si="18"/>
        <v>0</v>
      </c>
      <c r="BD181" s="1">
        <f t="shared" si="19"/>
        <v>0</v>
      </c>
      <c r="BE181" s="1">
        <f t="shared" si="20"/>
        <v>0</v>
      </c>
    </row>
    <row r="182" spans="2:57" ht="14.4" thickBot="1" x14ac:dyDescent="0.3">
      <c r="B182" s="4"/>
      <c r="C182" s="131"/>
      <c r="D182" s="132"/>
      <c r="E182" s="235"/>
      <c r="F182" s="250"/>
      <c r="G182" s="250"/>
      <c r="H182" s="236"/>
      <c r="I182" s="130"/>
      <c r="J182" s="235"/>
      <c r="K182" s="236"/>
      <c r="L182" s="130"/>
      <c r="M182" s="235"/>
      <c r="N182" s="236"/>
      <c r="O182" s="129"/>
      <c r="P182" s="246">
        <v>0</v>
      </c>
      <c r="Q182" s="247"/>
      <c r="R182" s="129"/>
      <c r="S182" s="243"/>
      <c r="T182" s="244"/>
      <c r="U182" s="244"/>
      <c r="V182" s="244"/>
      <c r="W182" s="245"/>
      <c r="X182" s="7"/>
      <c r="AX182" s="101"/>
      <c r="AY182" s="101"/>
      <c r="AZ182" s="102">
        <f t="shared" si="15"/>
        <v>0</v>
      </c>
      <c r="BA182" s="101">
        <f t="shared" si="16"/>
        <v>0</v>
      </c>
      <c r="BB182" s="103">
        <f t="shared" si="17"/>
        <v>0</v>
      </c>
      <c r="BC182" s="1">
        <f t="shared" si="18"/>
        <v>0</v>
      </c>
      <c r="BD182" s="1">
        <f t="shared" si="19"/>
        <v>0</v>
      </c>
      <c r="BE182" s="1">
        <f t="shared" si="20"/>
        <v>0</v>
      </c>
    </row>
    <row r="183" spans="2:57" ht="14.4" thickBot="1" x14ac:dyDescent="0.3">
      <c r="B183" s="4"/>
      <c r="C183" s="131"/>
      <c r="D183" s="132"/>
      <c r="E183" s="235"/>
      <c r="F183" s="250"/>
      <c r="G183" s="250"/>
      <c r="H183" s="236"/>
      <c r="I183" s="130"/>
      <c r="J183" s="235"/>
      <c r="K183" s="236"/>
      <c r="L183" s="130"/>
      <c r="M183" s="235"/>
      <c r="N183" s="236"/>
      <c r="O183" s="129"/>
      <c r="P183" s="246">
        <v>0</v>
      </c>
      <c r="Q183" s="247"/>
      <c r="R183" s="129"/>
      <c r="S183" s="243"/>
      <c r="T183" s="244"/>
      <c r="U183" s="244"/>
      <c r="V183" s="244"/>
      <c r="W183" s="245"/>
      <c r="X183" s="7"/>
      <c r="AX183" s="101"/>
      <c r="AY183" s="101"/>
      <c r="AZ183" s="102">
        <f t="shared" si="15"/>
        <v>0</v>
      </c>
      <c r="BA183" s="101">
        <f t="shared" si="16"/>
        <v>0</v>
      </c>
      <c r="BB183" s="103">
        <f t="shared" si="17"/>
        <v>0</v>
      </c>
      <c r="BC183" s="1">
        <f t="shared" si="18"/>
        <v>0</v>
      </c>
      <c r="BD183" s="1">
        <f t="shared" si="19"/>
        <v>0</v>
      </c>
      <c r="BE183" s="1">
        <f t="shared" si="20"/>
        <v>0</v>
      </c>
    </row>
    <row r="184" spans="2:57" ht="14.4" thickBot="1" x14ac:dyDescent="0.3">
      <c r="B184" s="4"/>
      <c r="C184" s="131"/>
      <c r="D184" s="132"/>
      <c r="E184" s="235"/>
      <c r="F184" s="250"/>
      <c r="G184" s="250"/>
      <c r="H184" s="236"/>
      <c r="I184" s="130"/>
      <c r="J184" s="235"/>
      <c r="K184" s="236"/>
      <c r="L184" s="130"/>
      <c r="M184" s="235"/>
      <c r="N184" s="236"/>
      <c r="O184" s="129"/>
      <c r="P184" s="246">
        <v>0</v>
      </c>
      <c r="Q184" s="247"/>
      <c r="R184" s="129"/>
      <c r="S184" s="243"/>
      <c r="T184" s="244"/>
      <c r="U184" s="244"/>
      <c r="V184" s="244"/>
      <c r="W184" s="245"/>
      <c r="X184" s="7"/>
      <c r="AX184" s="101"/>
      <c r="AY184" s="101"/>
      <c r="AZ184" s="102">
        <f t="shared" si="15"/>
        <v>0</v>
      </c>
      <c r="BA184" s="101">
        <f t="shared" si="16"/>
        <v>0</v>
      </c>
      <c r="BB184" s="103">
        <f t="shared" si="17"/>
        <v>0</v>
      </c>
      <c r="BC184" s="1">
        <f t="shared" si="18"/>
        <v>0</v>
      </c>
      <c r="BD184" s="1">
        <f t="shared" si="19"/>
        <v>0</v>
      </c>
      <c r="BE184" s="1">
        <f t="shared" si="20"/>
        <v>0</v>
      </c>
    </row>
    <row r="185" spans="2:57" ht="14.4" thickBot="1" x14ac:dyDescent="0.3">
      <c r="B185" s="4"/>
      <c r="C185" s="131"/>
      <c r="D185" s="132"/>
      <c r="E185" s="235"/>
      <c r="F185" s="250"/>
      <c r="G185" s="250"/>
      <c r="H185" s="236"/>
      <c r="I185" s="130"/>
      <c r="J185" s="235"/>
      <c r="K185" s="236"/>
      <c r="L185" s="130"/>
      <c r="M185" s="235"/>
      <c r="N185" s="236"/>
      <c r="O185" s="129"/>
      <c r="P185" s="246">
        <v>0</v>
      </c>
      <c r="Q185" s="247"/>
      <c r="R185" s="129"/>
      <c r="S185" s="243"/>
      <c r="T185" s="244"/>
      <c r="U185" s="244"/>
      <c r="V185" s="244"/>
      <c r="W185" s="245"/>
      <c r="X185" s="7"/>
      <c r="AX185" s="101"/>
      <c r="AY185" s="101"/>
      <c r="AZ185" s="102">
        <f t="shared" si="15"/>
        <v>0</v>
      </c>
      <c r="BA185" s="101">
        <f t="shared" si="16"/>
        <v>0</v>
      </c>
      <c r="BB185" s="103">
        <f t="shared" si="17"/>
        <v>0</v>
      </c>
      <c r="BC185" s="1">
        <f t="shared" si="18"/>
        <v>0</v>
      </c>
      <c r="BD185" s="1">
        <f t="shared" si="19"/>
        <v>0</v>
      </c>
      <c r="BE185" s="1">
        <f t="shared" si="20"/>
        <v>0</v>
      </c>
    </row>
    <row r="186" spans="2:57" ht="14.4" thickBot="1" x14ac:dyDescent="0.3">
      <c r="B186" s="4"/>
      <c r="C186" s="131"/>
      <c r="D186" s="132"/>
      <c r="E186" s="235"/>
      <c r="F186" s="250"/>
      <c r="G186" s="250"/>
      <c r="H186" s="236"/>
      <c r="I186" s="130"/>
      <c r="J186" s="235"/>
      <c r="K186" s="236"/>
      <c r="L186" s="130"/>
      <c r="M186" s="235"/>
      <c r="N186" s="236"/>
      <c r="O186" s="129"/>
      <c r="P186" s="246">
        <v>0</v>
      </c>
      <c r="Q186" s="247"/>
      <c r="R186" s="129"/>
      <c r="S186" s="243"/>
      <c r="T186" s="244"/>
      <c r="U186" s="244"/>
      <c r="V186" s="244"/>
      <c r="W186" s="245"/>
      <c r="X186" s="7"/>
      <c r="AX186" s="101"/>
      <c r="AY186" s="101"/>
      <c r="AZ186" s="102">
        <f t="shared" si="15"/>
        <v>0</v>
      </c>
      <c r="BA186" s="101">
        <f t="shared" si="16"/>
        <v>0</v>
      </c>
      <c r="BB186" s="103">
        <f t="shared" si="17"/>
        <v>0</v>
      </c>
      <c r="BC186" s="1">
        <f t="shared" si="18"/>
        <v>0</v>
      </c>
      <c r="BD186" s="1">
        <f t="shared" si="19"/>
        <v>0</v>
      </c>
      <c r="BE186" s="1">
        <f t="shared" si="20"/>
        <v>0</v>
      </c>
    </row>
    <row r="187" spans="2:57" ht="14.4" thickBot="1" x14ac:dyDescent="0.3">
      <c r="B187" s="4"/>
      <c r="C187" s="131"/>
      <c r="D187" s="132"/>
      <c r="E187" s="235"/>
      <c r="F187" s="250"/>
      <c r="G187" s="250"/>
      <c r="H187" s="236"/>
      <c r="I187" s="130"/>
      <c r="J187" s="235"/>
      <c r="K187" s="236"/>
      <c r="L187" s="130"/>
      <c r="M187" s="235"/>
      <c r="N187" s="236"/>
      <c r="O187" s="129"/>
      <c r="P187" s="246">
        <v>0</v>
      </c>
      <c r="Q187" s="247"/>
      <c r="R187" s="129"/>
      <c r="S187" s="243"/>
      <c r="T187" s="244"/>
      <c r="U187" s="244"/>
      <c r="V187" s="244"/>
      <c r="W187" s="245"/>
      <c r="X187" s="7"/>
      <c r="AX187" s="101"/>
      <c r="AY187" s="101"/>
      <c r="AZ187" s="102">
        <f t="shared" si="15"/>
        <v>0</v>
      </c>
      <c r="BA187" s="101">
        <f t="shared" si="16"/>
        <v>0</v>
      </c>
      <c r="BB187" s="103">
        <f t="shared" si="17"/>
        <v>0</v>
      </c>
      <c r="BC187" s="1">
        <f t="shared" si="18"/>
        <v>0</v>
      </c>
      <c r="BD187" s="1">
        <f t="shared" si="19"/>
        <v>0</v>
      </c>
      <c r="BE187" s="1">
        <f t="shared" si="20"/>
        <v>0</v>
      </c>
    </row>
    <row r="188" spans="2:57" ht="14.4" thickBot="1" x14ac:dyDescent="0.3">
      <c r="B188" s="4"/>
      <c r="C188" s="131"/>
      <c r="D188" s="132"/>
      <c r="E188" s="235"/>
      <c r="F188" s="250"/>
      <c r="G188" s="250"/>
      <c r="H188" s="236"/>
      <c r="I188" s="130"/>
      <c r="J188" s="235"/>
      <c r="K188" s="236"/>
      <c r="L188" s="130"/>
      <c r="M188" s="235"/>
      <c r="N188" s="236"/>
      <c r="O188" s="129"/>
      <c r="P188" s="246">
        <v>0</v>
      </c>
      <c r="Q188" s="247"/>
      <c r="R188" s="129"/>
      <c r="S188" s="243"/>
      <c r="T188" s="244"/>
      <c r="U188" s="244"/>
      <c r="V188" s="244"/>
      <c r="W188" s="245"/>
      <c r="X188" s="7"/>
      <c r="AX188" s="101"/>
      <c r="AY188" s="101"/>
      <c r="AZ188" s="102">
        <f t="shared" si="15"/>
        <v>0</v>
      </c>
      <c r="BA188" s="101">
        <f t="shared" si="16"/>
        <v>0</v>
      </c>
      <c r="BB188" s="103">
        <f t="shared" si="17"/>
        <v>0</v>
      </c>
      <c r="BC188" s="1">
        <f t="shared" si="18"/>
        <v>0</v>
      </c>
      <c r="BD188" s="1">
        <f t="shared" si="19"/>
        <v>0</v>
      </c>
      <c r="BE188" s="1">
        <f t="shared" si="20"/>
        <v>0</v>
      </c>
    </row>
    <row r="189" spans="2:57" ht="14.4" thickBot="1" x14ac:dyDescent="0.3">
      <c r="B189" s="4"/>
      <c r="C189" s="131"/>
      <c r="D189" s="132"/>
      <c r="E189" s="235"/>
      <c r="F189" s="250"/>
      <c r="G189" s="250"/>
      <c r="H189" s="236"/>
      <c r="I189" s="130"/>
      <c r="J189" s="235"/>
      <c r="K189" s="236"/>
      <c r="L189" s="130"/>
      <c r="M189" s="235"/>
      <c r="N189" s="236"/>
      <c r="O189" s="129"/>
      <c r="P189" s="246">
        <v>0</v>
      </c>
      <c r="Q189" s="247"/>
      <c r="R189" s="129"/>
      <c r="S189" s="243"/>
      <c r="T189" s="244"/>
      <c r="U189" s="244"/>
      <c r="V189" s="244"/>
      <c r="W189" s="245"/>
      <c r="X189" s="7"/>
      <c r="AX189" s="101"/>
      <c r="AY189" s="101"/>
      <c r="AZ189" s="102">
        <f t="shared" si="15"/>
        <v>0</v>
      </c>
      <c r="BA189" s="101">
        <f t="shared" si="16"/>
        <v>0</v>
      </c>
      <c r="BB189" s="103">
        <f t="shared" si="17"/>
        <v>0</v>
      </c>
      <c r="BC189" s="1">
        <f t="shared" si="18"/>
        <v>0</v>
      </c>
      <c r="BD189" s="1">
        <f t="shared" si="19"/>
        <v>0</v>
      </c>
      <c r="BE189" s="1">
        <f t="shared" si="20"/>
        <v>0</v>
      </c>
    </row>
    <row r="190" spans="2:57" ht="14.4" thickBot="1" x14ac:dyDescent="0.3">
      <c r="B190" s="4"/>
      <c r="C190" s="131"/>
      <c r="D190" s="132"/>
      <c r="E190" s="235"/>
      <c r="F190" s="250"/>
      <c r="G190" s="250"/>
      <c r="H190" s="236"/>
      <c r="I190" s="130"/>
      <c r="J190" s="235"/>
      <c r="K190" s="236"/>
      <c r="L190" s="130"/>
      <c r="M190" s="235"/>
      <c r="N190" s="236"/>
      <c r="O190" s="129"/>
      <c r="P190" s="246">
        <v>0</v>
      </c>
      <c r="Q190" s="247"/>
      <c r="R190" s="129"/>
      <c r="S190" s="243"/>
      <c r="T190" s="244"/>
      <c r="U190" s="244"/>
      <c r="V190" s="244"/>
      <c r="W190" s="245"/>
      <c r="X190" s="7"/>
      <c r="AX190" s="101"/>
      <c r="AY190" s="101"/>
      <c r="AZ190" s="102">
        <f t="shared" si="15"/>
        <v>0</v>
      </c>
      <c r="BA190" s="101">
        <f t="shared" si="16"/>
        <v>0</v>
      </c>
      <c r="BB190" s="103">
        <f t="shared" si="17"/>
        <v>0</v>
      </c>
      <c r="BC190" s="1">
        <f t="shared" si="18"/>
        <v>0</v>
      </c>
      <c r="BD190" s="1">
        <f t="shared" si="19"/>
        <v>0</v>
      </c>
      <c r="BE190" s="1">
        <f t="shared" si="20"/>
        <v>0</v>
      </c>
    </row>
    <row r="191" spans="2:57" ht="14.4" thickBot="1" x14ac:dyDescent="0.3">
      <c r="B191" s="4"/>
      <c r="C191" s="131"/>
      <c r="D191" s="132"/>
      <c r="E191" s="235"/>
      <c r="F191" s="250"/>
      <c r="G191" s="250"/>
      <c r="H191" s="236"/>
      <c r="I191" s="130"/>
      <c r="J191" s="235"/>
      <c r="K191" s="236"/>
      <c r="L191" s="130"/>
      <c r="M191" s="235"/>
      <c r="N191" s="236"/>
      <c r="O191" s="129"/>
      <c r="P191" s="246">
        <v>0</v>
      </c>
      <c r="Q191" s="247"/>
      <c r="R191" s="129"/>
      <c r="S191" s="243"/>
      <c r="T191" s="244"/>
      <c r="U191" s="244"/>
      <c r="V191" s="244"/>
      <c r="W191" s="245"/>
      <c r="X191" s="7"/>
      <c r="AX191" s="101"/>
      <c r="AY191" s="101"/>
      <c r="AZ191" s="102">
        <f t="shared" si="15"/>
        <v>0</v>
      </c>
      <c r="BA191" s="101">
        <f t="shared" si="16"/>
        <v>0</v>
      </c>
      <c r="BB191" s="103">
        <f t="shared" si="17"/>
        <v>0</v>
      </c>
      <c r="BC191" s="1">
        <f t="shared" si="18"/>
        <v>0</v>
      </c>
      <c r="BD191" s="1">
        <f t="shared" si="19"/>
        <v>0</v>
      </c>
      <c r="BE191" s="1">
        <f t="shared" si="20"/>
        <v>0</v>
      </c>
    </row>
    <row r="192" spans="2:57" ht="14.4" thickBot="1" x14ac:dyDescent="0.3">
      <c r="B192" s="4"/>
      <c r="C192" s="131"/>
      <c r="D192" s="132"/>
      <c r="E192" s="235"/>
      <c r="F192" s="250"/>
      <c r="G192" s="250"/>
      <c r="H192" s="236"/>
      <c r="I192" s="130"/>
      <c r="J192" s="235"/>
      <c r="K192" s="236"/>
      <c r="L192" s="130"/>
      <c r="M192" s="235"/>
      <c r="N192" s="236"/>
      <c r="O192" s="129"/>
      <c r="P192" s="246">
        <v>0</v>
      </c>
      <c r="Q192" s="247"/>
      <c r="R192" s="129"/>
      <c r="S192" s="243"/>
      <c r="T192" s="244"/>
      <c r="U192" s="244"/>
      <c r="V192" s="244"/>
      <c r="W192" s="245"/>
      <c r="X192" s="7"/>
      <c r="AX192" s="101"/>
      <c r="AY192" s="101"/>
      <c r="AZ192" s="102">
        <f t="shared" si="15"/>
        <v>0</v>
      </c>
      <c r="BA192" s="101">
        <f t="shared" si="16"/>
        <v>0</v>
      </c>
      <c r="BB192" s="103">
        <f t="shared" si="17"/>
        <v>0</v>
      </c>
      <c r="BC192" s="1">
        <f t="shared" si="18"/>
        <v>0</v>
      </c>
      <c r="BD192" s="1">
        <f t="shared" si="19"/>
        <v>0</v>
      </c>
      <c r="BE192" s="1">
        <f t="shared" si="20"/>
        <v>0</v>
      </c>
    </row>
    <row r="193" spans="2:57" ht="14.4" thickBot="1" x14ac:dyDescent="0.3">
      <c r="B193" s="4"/>
      <c r="C193" s="131"/>
      <c r="D193" s="132"/>
      <c r="E193" s="235"/>
      <c r="F193" s="250"/>
      <c r="G193" s="250"/>
      <c r="H193" s="236"/>
      <c r="I193" s="130"/>
      <c r="J193" s="235"/>
      <c r="K193" s="236"/>
      <c r="L193" s="130"/>
      <c r="M193" s="235"/>
      <c r="N193" s="236"/>
      <c r="O193" s="129"/>
      <c r="P193" s="246">
        <v>0</v>
      </c>
      <c r="Q193" s="247"/>
      <c r="R193" s="129"/>
      <c r="S193" s="243"/>
      <c r="T193" s="244"/>
      <c r="U193" s="244"/>
      <c r="V193" s="244"/>
      <c r="W193" s="245"/>
      <c r="X193" s="7"/>
      <c r="AX193" s="101"/>
      <c r="AY193" s="101"/>
      <c r="AZ193" s="102">
        <f t="shared" si="15"/>
        <v>0</v>
      </c>
      <c r="BA193" s="101">
        <f t="shared" si="16"/>
        <v>0</v>
      </c>
      <c r="BB193" s="103">
        <f t="shared" si="17"/>
        <v>0</v>
      </c>
      <c r="BC193" s="1">
        <f t="shared" si="18"/>
        <v>0</v>
      </c>
      <c r="BD193" s="1">
        <f t="shared" si="19"/>
        <v>0</v>
      </c>
      <c r="BE193" s="1">
        <f t="shared" si="20"/>
        <v>0</v>
      </c>
    </row>
    <row r="194" spans="2:57" ht="14.4" thickBot="1" x14ac:dyDescent="0.3">
      <c r="B194" s="4"/>
      <c r="C194" s="131"/>
      <c r="D194" s="132"/>
      <c r="E194" s="235"/>
      <c r="F194" s="250"/>
      <c r="G194" s="250"/>
      <c r="H194" s="236"/>
      <c r="I194" s="130"/>
      <c r="J194" s="235"/>
      <c r="K194" s="236"/>
      <c r="L194" s="130"/>
      <c r="M194" s="235"/>
      <c r="N194" s="236"/>
      <c r="O194" s="129"/>
      <c r="P194" s="246">
        <v>0</v>
      </c>
      <c r="Q194" s="247"/>
      <c r="R194" s="129"/>
      <c r="S194" s="243"/>
      <c r="T194" s="244"/>
      <c r="U194" s="244"/>
      <c r="V194" s="244"/>
      <c r="W194" s="245"/>
      <c r="X194" s="7"/>
      <c r="AX194" s="101"/>
      <c r="AY194" s="101"/>
      <c r="AZ194" s="102">
        <f t="shared" si="15"/>
        <v>0</v>
      </c>
      <c r="BA194" s="101">
        <f t="shared" si="16"/>
        <v>0</v>
      </c>
      <c r="BB194" s="103">
        <f t="shared" si="17"/>
        <v>0</v>
      </c>
      <c r="BC194" s="1">
        <f t="shared" si="18"/>
        <v>0</v>
      </c>
      <c r="BD194" s="1">
        <f t="shared" si="19"/>
        <v>0</v>
      </c>
      <c r="BE194" s="1">
        <f t="shared" si="20"/>
        <v>0</v>
      </c>
    </row>
    <row r="195" spans="2:57" ht="14.4" thickBot="1" x14ac:dyDescent="0.3">
      <c r="B195" s="4"/>
      <c r="C195" s="131"/>
      <c r="D195" s="132"/>
      <c r="E195" s="235"/>
      <c r="F195" s="250"/>
      <c r="G195" s="250"/>
      <c r="H195" s="236"/>
      <c r="I195" s="130"/>
      <c r="J195" s="235"/>
      <c r="K195" s="236"/>
      <c r="L195" s="130"/>
      <c r="M195" s="235"/>
      <c r="N195" s="236"/>
      <c r="O195" s="129"/>
      <c r="P195" s="246">
        <v>0</v>
      </c>
      <c r="Q195" s="247"/>
      <c r="R195" s="129"/>
      <c r="S195" s="243"/>
      <c r="T195" s="244"/>
      <c r="U195" s="244"/>
      <c r="V195" s="244"/>
      <c r="W195" s="245"/>
      <c r="X195" s="7"/>
      <c r="AX195" s="101"/>
      <c r="AY195" s="101"/>
      <c r="AZ195" s="102">
        <f t="shared" si="15"/>
        <v>0</v>
      </c>
      <c r="BA195" s="101">
        <f t="shared" si="16"/>
        <v>0</v>
      </c>
      <c r="BB195" s="103">
        <f t="shared" si="17"/>
        <v>0</v>
      </c>
      <c r="BC195" s="1">
        <f t="shared" si="18"/>
        <v>0</v>
      </c>
      <c r="BD195" s="1">
        <f t="shared" si="19"/>
        <v>0</v>
      </c>
      <c r="BE195" s="1">
        <f t="shared" si="20"/>
        <v>0</v>
      </c>
    </row>
    <row r="196" spans="2:57" ht="14.4" thickBot="1" x14ac:dyDescent="0.3">
      <c r="B196" s="4"/>
      <c r="C196" s="131"/>
      <c r="D196" s="132"/>
      <c r="E196" s="235"/>
      <c r="F196" s="250"/>
      <c r="G196" s="250"/>
      <c r="H196" s="236"/>
      <c r="I196" s="130"/>
      <c r="J196" s="235"/>
      <c r="K196" s="236"/>
      <c r="L196" s="130"/>
      <c r="M196" s="235"/>
      <c r="N196" s="236"/>
      <c r="O196" s="129"/>
      <c r="P196" s="246">
        <v>0</v>
      </c>
      <c r="Q196" s="247"/>
      <c r="R196" s="129"/>
      <c r="S196" s="243"/>
      <c r="T196" s="244"/>
      <c r="U196" s="244"/>
      <c r="V196" s="244"/>
      <c r="W196" s="245"/>
      <c r="X196" s="7"/>
      <c r="AX196" s="101"/>
      <c r="AY196" s="101"/>
      <c r="AZ196" s="102">
        <f t="shared" si="15"/>
        <v>0</v>
      </c>
      <c r="BA196" s="101">
        <f t="shared" si="16"/>
        <v>0</v>
      </c>
      <c r="BB196" s="103">
        <f t="shared" si="17"/>
        <v>0</v>
      </c>
      <c r="BC196" s="1">
        <f t="shared" si="18"/>
        <v>0</v>
      </c>
      <c r="BD196" s="1">
        <f t="shared" si="19"/>
        <v>0</v>
      </c>
      <c r="BE196" s="1">
        <f t="shared" si="20"/>
        <v>0</v>
      </c>
    </row>
    <row r="197" spans="2:57" ht="14.4" thickBot="1" x14ac:dyDescent="0.3">
      <c r="B197" s="4"/>
      <c r="C197" s="131"/>
      <c r="D197" s="132"/>
      <c r="E197" s="235"/>
      <c r="F197" s="250"/>
      <c r="G197" s="250"/>
      <c r="H197" s="236"/>
      <c r="I197" s="130"/>
      <c r="J197" s="235"/>
      <c r="K197" s="236"/>
      <c r="L197" s="130"/>
      <c r="M197" s="235"/>
      <c r="N197" s="236"/>
      <c r="O197" s="129"/>
      <c r="P197" s="246">
        <v>0</v>
      </c>
      <c r="Q197" s="247"/>
      <c r="R197" s="129"/>
      <c r="S197" s="243"/>
      <c r="T197" s="244"/>
      <c r="U197" s="244"/>
      <c r="V197" s="244"/>
      <c r="W197" s="245"/>
      <c r="X197" s="7"/>
      <c r="AX197" s="101"/>
      <c r="AY197" s="101"/>
      <c r="AZ197" s="102">
        <f t="shared" si="15"/>
        <v>0</v>
      </c>
      <c r="BA197" s="101">
        <f t="shared" si="16"/>
        <v>0</v>
      </c>
      <c r="BB197" s="103">
        <f t="shared" si="17"/>
        <v>0</v>
      </c>
      <c r="BC197" s="1">
        <f t="shared" si="18"/>
        <v>0</v>
      </c>
      <c r="BD197" s="1">
        <f t="shared" si="19"/>
        <v>0</v>
      </c>
      <c r="BE197" s="1">
        <f t="shared" si="20"/>
        <v>0</v>
      </c>
    </row>
    <row r="198" spans="2:57" ht="14.4" thickBot="1" x14ac:dyDescent="0.3">
      <c r="B198" s="4"/>
      <c r="C198" s="131"/>
      <c r="D198" s="132"/>
      <c r="E198" s="235"/>
      <c r="F198" s="250"/>
      <c r="G198" s="250"/>
      <c r="H198" s="236"/>
      <c r="I198" s="130"/>
      <c r="J198" s="235"/>
      <c r="K198" s="236"/>
      <c r="L198" s="130"/>
      <c r="M198" s="235"/>
      <c r="N198" s="236"/>
      <c r="O198" s="129"/>
      <c r="P198" s="246">
        <v>0</v>
      </c>
      <c r="Q198" s="247"/>
      <c r="R198" s="129"/>
      <c r="S198" s="243"/>
      <c r="T198" s="244"/>
      <c r="U198" s="244"/>
      <c r="V198" s="244"/>
      <c r="W198" s="245"/>
      <c r="X198" s="7"/>
      <c r="AX198" s="101"/>
      <c r="AY198" s="101"/>
      <c r="AZ198" s="102">
        <f t="shared" si="15"/>
        <v>0</v>
      </c>
      <c r="BA198" s="101">
        <f t="shared" si="16"/>
        <v>0</v>
      </c>
      <c r="BB198" s="103">
        <f t="shared" si="17"/>
        <v>0</v>
      </c>
      <c r="BC198" s="1">
        <f t="shared" si="18"/>
        <v>0</v>
      </c>
      <c r="BD198" s="1">
        <f t="shared" si="19"/>
        <v>0</v>
      </c>
      <c r="BE198" s="1">
        <f t="shared" si="20"/>
        <v>0</v>
      </c>
    </row>
    <row r="199" spans="2:57" ht="14.4" thickBot="1" x14ac:dyDescent="0.3">
      <c r="B199" s="4"/>
      <c r="C199" s="131"/>
      <c r="D199" s="132"/>
      <c r="E199" s="235"/>
      <c r="F199" s="250"/>
      <c r="G199" s="250"/>
      <c r="H199" s="236"/>
      <c r="I199" s="130"/>
      <c r="J199" s="235"/>
      <c r="K199" s="236"/>
      <c r="L199" s="130"/>
      <c r="M199" s="235"/>
      <c r="N199" s="236"/>
      <c r="O199" s="129"/>
      <c r="P199" s="246">
        <v>0</v>
      </c>
      <c r="Q199" s="247"/>
      <c r="R199" s="129"/>
      <c r="S199" s="243"/>
      <c r="T199" s="244"/>
      <c r="U199" s="244"/>
      <c r="V199" s="244"/>
      <c r="W199" s="245"/>
      <c r="X199" s="7"/>
      <c r="AX199" s="101"/>
      <c r="AY199" s="101"/>
      <c r="AZ199" s="102">
        <f t="shared" si="15"/>
        <v>0</v>
      </c>
      <c r="BA199" s="101">
        <f t="shared" si="16"/>
        <v>0</v>
      </c>
      <c r="BB199" s="103">
        <f t="shared" si="17"/>
        <v>0</v>
      </c>
      <c r="BC199" s="1">
        <f t="shared" si="18"/>
        <v>0</v>
      </c>
      <c r="BD199" s="1">
        <f t="shared" si="19"/>
        <v>0</v>
      </c>
      <c r="BE199" s="1">
        <f t="shared" si="20"/>
        <v>0</v>
      </c>
    </row>
    <row r="200" spans="2:57" ht="14.4" thickBot="1" x14ac:dyDescent="0.3">
      <c r="B200" s="4"/>
      <c r="C200" s="131"/>
      <c r="D200" s="132"/>
      <c r="E200" s="235"/>
      <c r="F200" s="250"/>
      <c r="G200" s="250"/>
      <c r="H200" s="236"/>
      <c r="I200" s="130"/>
      <c r="J200" s="235"/>
      <c r="K200" s="236"/>
      <c r="L200" s="130"/>
      <c r="M200" s="235"/>
      <c r="N200" s="236"/>
      <c r="O200" s="129"/>
      <c r="P200" s="246">
        <v>0</v>
      </c>
      <c r="Q200" s="247"/>
      <c r="R200" s="129"/>
      <c r="S200" s="243"/>
      <c r="T200" s="244"/>
      <c r="U200" s="244"/>
      <c r="V200" s="244"/>
      <c r="W200" s="245"/>
      <c r="X200" s="7"/>
      <c r="AX200" s="101"/>
      <c r="AY200" s="101"/>
      <c r="AZ200" s="102">
        <f t="shared" ref="AZ200:AZ263" si="21">+C200</f>
        <v>0</v>
      </c>
      <c r="BA200" s="101">
        <f t="shared" ref="BA200:BA263" si="22">+J200</f>
        <v>0</v>
      </c>
      <c r="BB200" s="103">
        <f t="shared" ref="BB200:BB263" si="23">+P200</f>
        <v>0</v>
      </c>
      <c r="BC200" s="1">
        <f t="shared" ref="BC200:BC263" si="24">SUMIFS($BB$71:$BB$371,$AZ$71:$AZ$371,$AX200,$BA$71:$BA$371,"Despesas")</f>
        <v>0</v>
      </c>
      <c r="BD200" s="1">
        <f t="shared" ref="BD200:BD263" si="25">SUMIFS($BB$71:$BB$371,$AZ$71:$AZ$371,$AX200,$BA$71:$BA$371,"Dívidas")</f>
        <v>0</v>
      </c>
      <c r="BE200" s="1">
        <f t="shared" ref="BE200:BE263" si="26">SUMIFS($BB$71:$BB$371,$AZ$71:$AZ$371,$AX200,$BA$71:$BA$371,"Investimentos")</f>
        <v>0</v>
      </c>
    </row>
    <row r="201" spans="2:57" ht="14.4" thickBot="1" x14ac:dyDescent="0.3">
      <c r="B201" s="4"/>
      <c r="C201" s="131"/>
      <c r="D201" s="132"/>
      <c r="E201" s="235"/>
      <c r="F201" s="250"/>
      <c r="G201" s="250"/>
      <c r="H201" s="236"/>
      <c r="I201" s="130"/>
      <c r="J201" s="235"/>
      <c r="K201" s="236"/>
      <c r="L201" s="130"/>
      <c r="M201" s="235"/>
      <c r="N201" s="236"/>
      <c r="O201" s="129"/>
      <c r="P201" s="246">
        <v>0</v>
      </c>
      <c r="Q201" s="247"/>
      <c r="R201" s="129"/>
      <c r="S201" s="243"/>
      <c r="T201" s="244"/>
      <c r="U201" s="244"/>
      <c r="V201" s="244"/>
      <c r="W201" s="245"/>
      <c r="X201" s="7"/>
      <c r="AX201" s="101"/>
      <c r="AY201" s="101"/>
      <c r="AZ201" s="102">
        <f t="shared" si="21"/>
        <v>0</v>
      </c>
      <c r="BA201" s="101">
        <f t="shared" si="22"/>
        <v>0</v>
      </c>
      <c r="BB201" s="103">
        <f t="shared" si="23"/>
        <v>0</v>
      </c>
      <c r="BC201" s="1">
        <f t="shared" si="24"/>
        <v>0</v>
      </c>
      <c r="BD201" s="1">
        <f t="shared" si="25"/>
        <v>0</v>
      </c>
      <c r="BE201" s="1">
        <f t="shared" si="26"/>
        <v>0</v>
      </c>
    </row>
    <row r="202" spans="2:57" ht="14.4" thickBot="1" x14ac:dyDescent="0.3">
      <c r="B202" s="4"/>
      <c r="C202" s="131"/>
      <c r="D202" s="132"/>
      <c r="E202" s="235"/>
      <c r="F202" s="250"/>
      <c r="G202" s="250"/>
      <c r="H202" s="236"/>
      <c r="I202" s="130"/>
      <c r="J202" s="235"/>
      <c r="K202" s="236"/>
      <c r="L202" s="130"/>
      <c r="M202" s="235"/>
      <c r="N202" s="236"/>
      <c r="O202" s="129"/>
      <c r="P202" s="246">
        <v>0</v>
      </c>
      <c r="Q202" s="247"/>
      <c r="R202" s="129"/>
      <c r="S202" s="243"/>
      <c r="T202" s="244"/>
      <c r="U202" s="244"/>
      <c r="V202" s="244"/>
      <c r="W202" s="245"/>
      <c r="X202" s="7"/>
      <c r="AX202" s="101"/>
      <c r="AY202" s="101"/>
      <c r="AZ202" s="102">
        <f t="shared" si="21"/>
        <v>0</v>
      </c>
      <c r="BA202" s="101">
        <f t="shared" si="22"/>
        <v>0</v>
      </c>
      <c r="BB202" s="103">
        <f t="shared" si="23"/>
        <v>0</v>
      </c>
      <c r="BC202" s="1">
        <f t="shared" si="24"/>
        <v>0</v>
      </c>
      <c r="BD202" s="1">
        <f t="shared" si="25"/>
        <v>0</v>
      </c>
      <c r="BE202" s="1">
        <f t="shared" si="26"/>
        <v>0</v>
      </c>
    </row>
    <row r="203" spans="2:57" ht="14.4" thickBot="1" x14ac:dyDescent="0.3">
      <c r="B203" s="4"/>
      <c r="C203" s="131"/>
      <c r="D203" s="132"/>
      <c r="E203" s="235"/>
      <c r="F203" s="250"/>
      <c r="G203" s="250"/>
      <c r="H203" s="236"/>
      <c r="I203" s="130"/>
      <c r="J203" s="235"/>
      <c r="K203" s="236"/>
      <c r="L203" s="130"/>
      <c r="M203" s="235"/>
      <c r="N203" s="236"/>
      <c r="O203" s="129"/>
      <c r="P203" s="246">
        <v>0</v>
      </c>
      <c r="Q203" s="247"/>
      <c r="R203" s="129"/>
      <c r="S203" s="243"/>
      <c r="T203" s="244"/>
      <c r="U203" s="244"/>
      <c r="V203" s="244"/>
      <c r="W203" s="245"/>
      <c r="X203" s="7"/>
      <c r="AX203" s="101"/>
      <c r="AY203" s="101"/>
      <c r="AZ203" s="102">
        <f t="shared" si="21"/>
        <v>0</v>
      </c>
      <c r="BA203" s="101">
        <f t="shared" si="22"/>
        <v>0</v>
      </c>
      <c r="BB203" s="103">
        <f t="shared" si="23"/>
        <v>0</v>
      </c>
      <c r="BC203" s="1">
        <f t="shared" si="24"/>
        <v>0</v>
      </c>
      <c r="BD203" s="1">
        <f t="shared" si="25"/>
        <v>0</v>
      </c>
      <c r="BE203" s="1">
        <f t="shared" si="26"/>
        <v>0</v>
      </c>
    </row>
    <row r="204" spans="2:57" ht="14.4" thickBot="1" x14ac:dyDescent="0.3">
      <c r="B204" s="4"/>
      <c r="C204" s="131"/>
      <c r="D204" s="132"/>
      <c r="E204" s="235"/>
      <c r="F204" s="250"/>
      <c r="G204" s="250"/>
      <c r="H204" s="236"/>
      <c r="I204" s="130"/>
      <c r="J204" s="235"/>
      <c r="K204" s="236"/>
      <c r="L204" s="130"/>
      <c r="M204" s="235"/>
      <c r="N204" s="236"/>
      <c r="O204" s="129"/>
      <c r="P204" s="246">
        <v>0</v>
      </c>
      <c r="Q204" s="247"/>
      <c r="R204" s="129"/>
      <c r="S204" s="243"/>
      <c r="T204" s="244"/>
      <c r="U204" s="244"/>
      <c r="V204" s="244"/>
      <c r="W204" s="245"/>
      <c r="X204" s="7"/>
      <c r="AX204" s="101"/>
      <c r="AY204" s="101"/>
      <c r="AZ204" s="102">
        <f t="shared" si="21"/>
        <v>0</v>
      </c>
      <c r="BA204" s="101">
        <f t="shared" si="22"/>
        <v>0</v>
      </c>
      <c r="BB204" s="103">
        <f t="shared" si="23"/>
        <v>0</v>
      </c>
      <c r="BC204" s="1">
        <f t="shared" si="24"/>
        <v>0</v>
      </c>
      <c r="BD204" s="1">
        <f t="shared" si="25"/>
        <v>0</v>
      </c>
      <c r="BE204" s="1">
        <f t="shared" si="26"/>
        <v>0</v>
      </c>
    </row>
    <row r="205" spans="2:57" ht="14.4" thickBot="1" x14ac:dyDescent="0.3">
      <c r="B205" s="4"/>
      <c r="C205" s="131"/>
      <c r="D205" s="132"/>
      <c r="E205" s="235"/>
      <c r="F205" s="250"/>
      <c r="G205" s="250"/>
      <c r="H205" s="236"/>
      <c r="I205" s="130"/>
      <c r="J205" s="235"/>
      <c r="K205" s="236"/>
      <c r="L205" s="130"/>
      <c r="M205" s="235"/>
      <c r="N205" s="236"/>
      <c r="O205" s="129"/>
      <c r="P205" s="246">
        <v>0</v>
      </c>
      <c r="Q205" s="247"/>
      <c r="R205" s="129"/>
      <c r="S205" s="243"/>
      <c r="T205" s="244"/>
      <c r="U205" s="244"/>
      <c r="V205" s="244"/>
      <c r="W205" s="245"/>
      <c r="X205" s="7"/>
      <c r="AX205" s="101"/>
      <c r="AY205" s="101"/>
      <c r="AZ205" s="102">
        <f t="shared" si="21"/>
        <v>0</v>
      </c>
      <c r="BA205" s="101">
        <f t="shared" si="22"/>
        <v>0</v>
      </c>
      <c r="BB205" s="103">
        <f t="shared" si="23"/>
        <v>0</v>
      </c>
      <c r="BC205" s="1">
        <f t="shared" si="24"/>
        <v>0</v>
      </c>
      <c r="BD205" s="1">
        <f t="shared" si="25"/>
        <v>0</v>
      </c>
      <c r="BE205" s="1">
        <f t="shared" si="26"/>
        <v>0</v>
      </c>
    </row>
    <row r="206" spans="2:57" ht="14.4" thickBot="1" x14ac:dyDescent="0.3">
      <c r="B206" s="4"/>
      <c r="C206" s="131"/>
      <c r="D206" s="132"/>
      <c r="E206" s="235"/>
      <c r="F206" s="250"/>
      <c r="G206" s="250"/>
      <c r="H206" s="236"/>
      <c r="I206" s="130"/>
      <c r="J206" s="235"/>
      <c r="K206" s="236"/>
      <c r="L206" s="130"/>
      <c r="M206" s="235"/>
      <c r="N206" s="236"/>
      <c r="O206" s="129"/>
      <c r="P206" s="246">
        <v>0</v>
      </c>
      <c r="Q206" s="247"/>
      <c r="R206" s="129"/>
      <c r="S206" s="243"/>
      <c r="T206" s="244"/>
      <c r="U206" s="244"/>
      <c r="V206" s="244"/>
      <c r="W206" s="245"/>
      <c r="X206" s="7"/>
      <c r="AX206" s="101"/>
      <c r="AY206" s="101"/>
      <c r="AZ206" s="102">
        <f t="shared" si="21"/>
        <v>0</v>
      </c>
      <c r="BA206" s="101">
        <f t="shared" si="22"/>
        <v>0</v>
      </c>
      <c r="BB206" s="103">
        <f t="shared" si="23"/>
        <v>0</v>
      </c>
      <c r="BC206" s="1">
        <f t="shared" si="24"/>
        <v>0</v>
      </c>
      <c r="BD206" s="1">
        <f t="shared" si="25"/>
        <v>0</v>
      </c>
      <c r="BE206" s="1">
        <f t="shared" si="26"/>
        <v>0</v>
      </c>
    </row>
    <row r="207" spans="2:57" ht="14.4" thickBot="1" x14ac:dyDescent="0.3">
      <c r="B207" s="4"/>
      <c r="C207" s="131"/>
      <c r="D207" s="132"/>
      <c r="E207" s="235"/>
      <c r="F207" s="250"/>
      <c r="G207" s="250"/>
      <c r="H207" s="236"/>
      <c r="I207" s="130"/>
      <c r="J207" s="235"/>
      <c r="K207" s="236"/>
      <c r="L207" s="130"/>
      <c r="M207" s="235"/>
      <c r="N207" s="236"/>
      <c r="O207" s="129"/>
      <c r="P207" s="246">
        <v>0</v>
      </c>
      <c r="Q207" s="247"/>
      <c r="R207" s="129"/>
      <c r="S207" s="243"/>
      <c r="T207" s="244"/>
      <c r="U207" s="244"/>
      <c r="V207" s="244"/>
      <c r="W207" s="245"/>
      <c r="X207" s="7"/>
      <c r="AX207" s="101"/>
      <c r="AY207" s="101"/>
      <c r="AZ207" s="102">
        <f t="shared" si="21"/>
        <v>0</v>
      </c>
      <c r="BA207" s="101">
        <f t="shared" si="22"/>
        <v>0</v>
      </c>
      <c r="BB207" s="103">
        <f t="shared" si="23"/>
        <v>0</v>
      </c>
      <c r="BC207" s="1">
        <f t="shared" si="24"/>
        <v>0</v>
      </c>
      <c r="BD207" s="1">
        <f t="shared" si="25"/>
        <v>0</v>
      </c>
      <c r="BE207" s="1">
        <f t="shared" si="26"/>
        <v>0</v>
      </c>
    </row>
    <row r="208" spans="2:57" ht="14.4" thickBot="1" x14ac:dyDescent="0.3">
      <c r="B208" s="4"/>
      <c r="C208" s="131"/>
      <c r="D208" s="132"/>
      <c r="E208" s="235"/>
      <c r="F208" s="250"/>
      <c r="G208" s="250"/>
      <c r="H208" s="236"/>
      <c r="I208" s="130"/>
      <c r="J208" s="235"/>
      <c r="K208" s="236"/>
      <c r="L208" s="130"/>
      <c r="M208" s="235"/>
      <c r="N208" s="236"/>
      <c r="O208" s="129"/>
      <c r="P208" s="246">
        <v>0</v>
      </c>
      <c r="Q208" s="247"/>
      <c r="R208" s="129"/>
      <c r="S208" s="243"/>
      <c r="T208" s="244"/>
      <c r="U208" s="244"/>
      <c r="V208" s="244"/>
      <c r="W208" s="245"/>
      <c r="X208" s="7"/>
      <c r="AX208" s="101"/>
      <c r="AY208" s="101"/>
      <c r="AZ208" s="102">
        <f t="shared" si="21"/>
        <v>0</v>
      </c>
      <c r="BA208" s="101">
        <f t="shared" si="22"/>
        <v>0</v>
      </c>
      <c r="BB208" s="103">
        <f t="shared" si="23"/>
        <v>0</v>
      </c>
      <c r="BC208" s="1">
        <f t="shared" si="24"/>
        <v>0</v>
      </c>
      <c r="BD208" s="1">
        <f t="shared" si="25"/>
        <v>0</v>
      </c>
      <c r="BE208" s="1">
        <f t="shared" si="26"/>
        <v>0</v>
      </c>
    </row>
    <row r="209" spans="2:57" ht="14.4" thickBot="1" x14ac:dyDescent="0.3">
      <c r="B209" s="4"/>
      <c r="C209" s="131"/>
      <c r="D209" s="132"/>
      <c r="E209" s="235"/>
      <c r="F209" s="250"/>
      <c r="G209" s="250"/>
      <c r="H209" s="236"/>
      <c r="I209" s="130"/>
      <c r="J209" s="235"/>
      <c r="K209" s="236"/>
      <c r="L209" s="130"/>
      <c r="M209" s="235"/>
      <c r="N209" s="236"/>
      <c r="O209" s="129"/>
      <c r="P209" s="246">
        <v>0</v>
      </c>
      <c r="Q209" s="247"/>
      <c r="R209" s="129"/>
      <c r="S209" s="243"/>
      <c r="T209" s="244"/>
      <c r="U209" s="244"/>
      <c r="V209" s="244"/>
      <c r="W209" s="245"/>
      <c r="X209" s="7"/>
      <c r="AX209" s="101"/>
      <c r="AY209" s="101"/>
      <c r="AZ209" s="102">
        <f t="shared" si="21"/>
        <v>0</v>
      </c>
      <c r="BA209" s="101">
        <f t="shared" si="22"/>
        <v>0</v>
      </c>
      <c r="BB209" s="103">
        <f t="shared" si="23"/>
        <v>0</v>
      </c>
      <c r="BC209" s="1">
        <f t="shared" si="24"/>
        <v>0</v>
      </c>
      <c r="BD209" s="1">
        <f t="shared" si="25"/>
        <v>0</v>
      </c>
      <c r="BE209" s="1">
        <f t="shared" si="26"/>
        <v>0</v>
      </c>
    </row>
    <row r="210" spans="2:57" ht="14.4" thickBot="1" x14ac:dyDescent="0.3">
      <c r="B210" s="4"/>
      <c r="C210" s="131"/>
      <c r="D210" s="132"/>
      <c r="E210" s="235"/>
      <c r="F210" s="250"/>
      <c r="G210" s="250"/>
      <c r="H210" s="236"/>
      <c r="I210" s="130"/>
      <c r="J210" s="235"/>
      <c r="K210" s="236"/>
      <c r="L210" s="130"/>
      <c r="M210" s="235"/>
      <c r="N210" s="236"/>
      <c r="O210" s="129"/>
      <c r="P210" s="246">
        <v>0</v>
      </c>
      <c r="Q210" s="247"/>
      <c r="R210" s="129"/>
      <c r="S210" s="243"/>
      <c r="T210" s="244"/>
      <c r="U210" s="244"/>
      <c r="V210" s="244"/>
      <c r="W210" s="245"/>
      <c r="X210" s="7"/>
      <c r="AX210" s="101"/>
      <c r="AY210" s="101"/>
      <c r="AZ210" s="102">
        <f t="shared" si="21"/>
        <v>0</v>
      </c>
      <c r="BA210" s="101">
        <f t="shared" si="22"/>
        <v>0</v>
      </c>
      <c r="BB210" s="103">
        <f t="shared" si="23"/>
        <v>0</v>
      </c>
      <c r="BC210" s="1">
        <f t="shared" si="24"/>
        <v>0</v>
      </c>
      <c r="BD210" s="1">
        <f t="shared" si="25"/>
        <v>0</v>
      </c>
      <c r="BE210" s="1">
        <f t="shared" si="26"/>
        <v>0</v>
      </c>
    </row>
    <row r="211" spans="2:57" ht="14.4" thickBot="1" x14ac:dyDescent="0.3">
      <c r="B211" s="4"/>
      <c r="C211" s="131"/>
      <c r="D211" s="132"/>
      <c r="E211" s="235"/>
      <c r="F211" s="250"/>
      <c r="G211" s="250"/>
      <c r="H211" s="236"/>
      <c r="I211" s="130"/>
      <c r="J211" s="235"/>
      <c r="K211" s="236"/>
      <c r="L211" s="130"/>
      <c r="M211" s="235"/>
      <c r="N211" s="236"/>
      <c r="O211" s="129"/>
      <c r="P211" s="246">
        <v>0</v>
      </c>
      <c r="Q211" s="247"/>
      <c r="R211" s="129"/>
      <c r="S211" s="243"/>
      <c r="T211" s="244"/>
      <c r="U211" s="244"/>
      <c r="V211" s="244"/>
      <c r="W211" s="245"/>
      <c r="X211" s="7"/>
      <c r="AX211" s="101"/>
      <c r="AY211" s="101"/>
      <c r="AZ211" s="102">
        <f t="shared" si="21"/>
        <v>0</v>
      </c>
      <c r="BA211" s="101">
        <f t="shared" si="22"/>
        <v>0</v>
      </c>
      <c r="BB211" s="103">
        <f t="shared" si="23"/>
        <v>0</v>
      </c>
      <c r="BC211" s="1">
        <f t="shared" si="24"/>
        <v>0</v>
      </c>
      <c r="BD211" s="1">
        <f t="shared" si="25"/>
        <v>0</v>
      </c>
      <c r="BE211" s="1">
        <f t="shared" si="26"/>
        <v>0</v>
      </c>
    </row>
    <row r="212" spans="2:57" ht="14.4" thickBot="1" x14ac:dyDescent="0.3">
      <c r="B212" s="4"/>
      <c r="C212" s="131"/>
      <c r="D212" s="132"/>
      <c r="E212" s="235"/>
      <c r="F212" s="250"/>
      <c r="G212" s="250"/>
      <c r="H212" s="236"/>
      <c r="I212" s="130"/>
      <c r="J212" s="235"/>
      <c r="K212" s="236"/>
      <c r="L212" s="130"/>
      <c r="M212" s="235"/>
      <c r="N212" s="236"/>
      <c r="O212" s="129"/>
      <c r="P212" s="246">
        <v>0</v>
      </c>
      <c r="Q212" s="247"/>
      <c r="R212" s="129"/>
      <c r="S212" s="243"/>
      <c r="T212" s="244"/>
      <c r="U212" s="244"/>
      <c r="V212" s="244"/>
      <c r="W212" s="245"/>
      <c r="X212" s="7"/>
      <c r="AX212" s="101"/>
      <c r="AY212" s="101"/>
      <c r="AZ212" s="102">
        <f t="shared" si="21"/>
        <v>0</v>
      </c>
      <c r="BA212" s="101">
        <f t="shared" si="22"/>
        <v>0</v>
      </c>
      <c r="BB212" s="103">
        <f t="shared" si="23"/>
        <v>0</v>
      </c>
      <c r="BC212" s="1">
        <f t="shared" si="24"/>
        <v>0</v>
      </c>
      <c r="BD212" s="1">
        <f t="shared" si="25"/>
        <v>0</v>
      </c>
      <c r="BE212" s="1">
        <f t="shared" si="26"/>
        <v>0</v>
      </c>
    </row>
    <row r="213" spans="2:57" ht="14.4" thickBot="1" x14ac:dyDescent="0.3">
      <c r="B213" s="4"/>
      <c r="C213" s="131"/>
      <c r="D213" s="132"/>
      <c r="E213" s="235"/>
      <c r="F213" s="250"/>
      <c r="G213" s="250"/>
      <c r="H213" s="236"/>
      <c r="I213" s="130"/>
      <c r="J213" s="235"/>
      <c r="K213" s="236"/>
      <c r="L213" s="130"/>
      <c r="M213" s="235"/>
      <c r="N213" s="236"/>
      <c r="O213" s="129"/>
      <c r="P213" s="246">
        <v>0</v>
      </c>
      <c r="Q213" s="247"/>
      <c r="R213" s="129"/>
      <c r="S213" s="243"/>
      <c r="T213" s="244"/>
      <c r="U213" s="244"/>
      <c r="V213" s="244"/>
      <c r="W213" s="245"/>
      <c r="X213" s="7"/>
      <c r="AX213" s="101"/>
      <c r="AY213" s="101"/>
      <c r="AZ213" s="102">
        <f t="shared" si="21"/>
        <v>0</v>
      </c>
      <c r="BA213" s="101">
        <f t="shared" si="22"/>
        <v>0</v>
      </c>
      <c r="BB213" s="103">
        <f t="shared" si="23"/>
        <v>0</v>
      </c>
      <c r="BC213" s="1">
        <f t="shared" si="24"/>
        <v>0</v>
      </c>
      <c r="BD213" s="1">
        <f t="shared" si="25"/>
        <v>0</v>
      </c>
      <c r="BE213" s="1">
        <f t="shared" si="26"/>
        <v>0</v>
      </c>
    </row>
    <row r="214" spans="2:57" ht="14.4" thickBot="1" x14ac:dyDescent="0.3">
      <c r="B214" s="4"/>
      <c r="C214" s="131"/>
      <c r="D214" s="132"/>
      <c r="E214" s="235"/>
      <c r="F214" s="250"/>
      <c r="G214" s="250"/>
      <c r="H214" s="236"/>
      <c r="I214" s="130"/>
      <c r="J214" s="235"/>
      <c r="K214" s="236"/>
      <c r="L214" s="130"/>
      <c r="M214" s="235"/>
      <c r="N214" s="236"/>
      <c r="O214" s="129"/>
      <c r="P214" s="246">
        <v>0</v>
      </c>
      <c r="Q214" s="247"/>
      <c r="R214" s="129"/>
      <c r="S214" s="243"/>
      <c r="T214" s="244"/>
      <c r="U214" s="244"/>
      <c r="V214" s="244"/>
      <c r="W214" s="245"/>
      <c r="X214" s="7"/>
      <c r="AX214" s="101"/>
      <c r="AY214" s="101"/>
      <c r="AZ214" s="102">
        <f t="shared" si="21"/>
        <v>0</v>
      </c>
      <c r="BA214" s="101">
        <f t="shared" si="22"/>
        <v>0</v>
      </c>
      <c r="BB214" s="103">
        <f t="shared" si="23"/>
        <v>0</v>
      </c>
      <c r="BC214" s="1">
        <f t="shared" si="24"/>
        <v>0</v>
      </c>
      <c r="BD214" s="1">
        <f t="shared" si="25"/>
        <v>0</v>
      </c>
      <c r="BE214" s="1">
        <f t="shared" si="26"/>
        <v>0</v>
      </c>
    </row>
    <row r="215" spans="2:57" ht="14.4" thickBot="1" x14ac:dyDescent="0.3">
      <c r="B215" s="4"/>
      <c r="C215" s="131"/>
      <c r="D215" s="132"/>
      <c r="E215" s="235"/>
      <c r="F215" s="250"/>
      <c r="G215" s="250"/>
      <c r="H215" s="236"/>
      <c r="I215" s="130"/>
      <c r="J215" s="235"/>
      <c r="K215" s="236"/>
      <c r="L215" s="130"/>
      <c r="M215" s="235"/>
      <c r="N215" s="236"/>
      <c r="O215" s="129"/>
      <c r="P215" s="246">
        <v>0</v>
      </c>
      <c r="Q215" s="247"/>
      <c r="R215" s="129"/>
      <c r="S215" s="243"/>
      <c r="T215" s="244"/>
      <c r="U215" s="244"/>
      <c r="V215" s="244"/>
      <c r="W215" s="245"/>
      <c r="X215" s="7"/>
      <c r="AX215" s="101"/>
      <c r="AY215" s="101"/>
      <c r="AZ215" s="102">
        <f t="shared" si="21"/>
        <v>0</v>
      </c>
      <c r="BA215" s="101">
        <f t="shared" si="22"/>
        <v>0</v>
      </c>
      <c r="BB215" s="103">
        <f t="shared" si="23"/>
        <v>0</v>
      </c>
      <c r="BC215" s="1">
        <f t="shared" si="24"/>
        <v>0</v>
      </c>
      <c r="BD215" s="1">
        <f t="shared" si="25"/>
        <v>0</v>
      </c>
      <c r="BE215" s="1">
        <f t="shared" si="26"/>
        <v>0</v>
      </c>
    </row>
    <row r="216" spans="2:57" ht="14.4" thickBot="1" x14ac:dyDescent="0.3">
      <c r="B216" s="4"/>
      <c r="C216" s="131"/>
      <c r="D216" s="132"/>
      <c r="E216" s="235"/>
      <c r="F216" s="250"/>
      <c r="G216" s="250"/>
      <c r="H216" s="236"/>
      <c r="I216" s="130"/>
      <c r="J216" s="235"/>
      <c r="K216" s="236"/>
      <c r="L216" s="130"/>
      <c r="M216" s="235"/>
      <c r="N216" s="236"/>
      <c r="O216" s="129"/>
      <c r="P216" s="246">
        <v>0</v>
      </c>
      <c r="Q216" s="247"/>
      <c r="R216" s="129"/>
      <c r="S216" s="243"/>
      <c r="T216" s="244"/>
      <c r="U216" s="244"/>
      <c r="V216" s="244"/>
      <c r="W216" s="245"/>
      <c r="X216" s="7"/>
      <c r="AX216" s="101"/>
      <c r="AY216" s="101"/>
      <c r="AZ216" s="102">
        <f t="shared" si="21"/>
        <v>0</v>
      </c>
      <c r="BA216" s="101">
        <f t="shared" si="22"/>
        <v>0</v>
      </c>
      <c r="BB216" s="103">
        <f t="shared" si="23"/>
        <v>0</v>
      </c>
      <c r="BC216" s="1">
        <f t="shared" si="24"/>
        <v>0</v>
      </c>
      <c r="BD216" s="1">
        <f t="shared" si="25"/>
        <v>0</v>
      </c>
      <c r="BE216" s="1">
        <f t="shared" si="26"/>
        <v>0</v>
      </c>
    </row>
    <row r="217" spans="2:57" ht="14.4" thickBot="1" x14ac:dyDescent="0.3">
      <c r="B217" s="4"/>
      <c r="C217" s="131"/>
      <c r="D217" s="132"/>
      <c r="E217" s="235"/>
      <c r="F217" s="250"/>
      <c r="G217" s="250"/>
      <c r="H217" s="236"/>
      <c r="I217" s="130"/>
      <c r="J217" s="235"/>
      <c r="K217" s="236"/>
      <c r="L217" s="130"/>
      <c r="M217" s="235"/>
      <c r="N217" s="236"/>
      <c r="O217" s="129"/>
      <c r="P217" s="246">
        <v>0</v>
      </c>
      <c r="Q217" s="247"/>
      <c r="R217" s="129"/>
      <c r="S217" s="243"/>
      <c r="T217" s="244"/>
      <c r="U217" s="244"/>
      <c r="V217" s="244"/>
      <c r="W217" s="245"/>
      <c r="X217" s="7"/>
      <c r="AX217" s="101"/>
      <c r="AY217" s="101"/>
      <c r="AZ217" s="102">
        <f t="shared" si="21"/>
        <v>0</v>
      </c>
      <c r="BA217" s="101">
        <f t="shared" si="22"/>
        <v>0</v>
      </c>
      <c r="BB217" s="103">
        <f t="shared" si="23"/>
        <v>0</v>
      </c>
      <c r="BC217" s="1">
        <f t="shared" si="24"/>
        <v>0</v>
      </c>
      <c r="BD217" s="1">
        <f t="shared" si="25"/>
        <v>0</v>
      </c>
      <c r="BE217" s="1">
        <f t="shared" si="26"/>
        <v>0</v>
      </c>
    </row>
    <row r="218" spans="2:57" ht="14.4" thickBot="1" x14ac:dyDescent="0.3">
      <c r="B218" s="4"/>
      <c r="C218" s="131"/>
      <c r="D218" s="132"/>
      <c r="E218" s="235"/>
      <c r="F218" s="250"/>
      <c r="G218" s="250"/>
      <c r="H218" s="236"/>
      <c r="I218" s="130"/>
      <c r="J218" s="235"/>
      <c r="K218" s="236"/>
      <c r="L218" s="130"/>
      <c r="M218" s="235"/>
      <c r="N218" s="236"/>
      <c r="O218" s="129"/>
      <c r="P218" s="246">
        <v>0</v>
      </c>
      <c r="Q218" s="247"/>
      <c r="R218" s="129"/>
      <c r="S218" s="243"/>
      <c r="T218" s="244"/>
      <c r="U218" s="244"/>
      <c r="V218" s="244"/>
      <c r="W218" s="245"/>
      <c r="X218" s="7"/>
      <c r="AX218" s="101"/>
      <c r="AY218" s="101"/>
      <c r="AZ218" s="102">
        <f t="shared" si="21"/>
        <v>0</v>
      </c>
      <c r="BA218" s="101">
        <f t="shared" si="22"/>
        <v>0</v>
      </c>
      <c r="BB218" s="103">
        <f t="shared" si="23"/>
        <v>0</v>
      </c>
      <c r="BC218" s="1">
        <f t="shared" si="24"/>
        <v>0</v>
      </c>
      <c r="BD218" s="1">
        <f t="shared" si="25"/>
        <v>0</v>
      </c>
      <c r="BE218" s="1">
        <f t="shared" si="26"/>
        <v>0</v>
      </c>
    </row>
    <row r="219" spans="2:57" ht="14.4" thickBot="1" x14ac:dyDescent="0.3">
      <c r="B219" s="4"/>
      <c r="C219" s="131"/>
      <c r="D219" s="132"/>
      <c r="E219" s="235"/>
      <c r="F219" s="250"/>
      <c r="G219" s="250"/>
      <c r="H219" s="236"/>
      <c r="I219" s="130"/>
      <c r="J219" s="235"/>
      <c r="K219" s="236"/>
      <c r="L219" s="130"/>
      <c r="M219" s="235"/>
      <c r="N219" s="236"/>
      <c r="O219" s="129"/>
      <c r="P219" s="246">
        <v>0</v>
      </c>
      <c r="Q219" s="247"/>
      <c r="R219" s="129"/>
      <c r="S219" s="243"/>
      <c r="T219" s="244"/>
      <c r="U219" s="244"/>
      <c r="V219" s="244"/>
      <c r="W219" s="245"/>
      <c r="X219" s="7"/>
      <c r="AX219" s="101"/>
      <c r="AY219" s="101"/>
      <c r="AZ219" s="102">
        <f t="shared" si="21"/>
        <v>0</v>
      </c>
      <c r="BA219" s="101">
        <f t="shared" si="22"/>
        <v>0</v>
      </c>
      <c r="BB219" s="103">
        <f t="shared" si="23"/>
        <v>0</v>
      </c>
      <c r="BC219" s="1">
        <f t="shared" si="24"/>
        <v>0</v>
      </c>
      <c r="BD219" s="1">
        <f t="shared" si="25"/>
        <v>0</v>
      </c>
      <c r="BE219" s="1">
        <f t="shared" si="26"/>
        <v>0</v>
      </c>
    </row>
    <row r="220" spans="2:57" ht="14.4" thickBot="1" x14ac:dyDescent="0.3">
      <c r="B220" s="4"/>
      <c r="C220" s="131"/>
      <c r="D220" s="132"/>
      <c r="E220" s="235"/>
      <c r="F220" s="250"/>
      <c r="G220" s="250"/>
      <c r="H220" s="236"/>
      <c r="I220" s="130"/>
      <c r="J220" s="235"/>
      <c r="K220" s="236"/>
      <c r="L220" s="130"/>
      <c r="M220" s="235"/>
      <c r="N220" s="236"/>
      <c r="O220" s="129"/>
      <c r="P220" s="246">
        <v>0</v>
      </c>
      <c r="Q220" s="247"/>
      <c r="R220" s="129"/>
      <c r="S220" s="243"/>
      <c r="T220" s="244"/>
      <c r="U220" s="244"/>
      <c r="V220" s="244"/>
      <c r="W220" s="245"/>
      <c r="X220" s="7"/>
      <c r="AX220" s="101"/>
      <c r="AY220" s="101"/>
      <c r="AZ220" s="102">
        <f t="shared" si="21"/>
        <v>0</v>
      </c>
      <c r="BA220" s="101">
        <f t="shared" si="22"/>
        <v>0</v>
      </c>
      <c r="BB220" s="103">
        <f t="shared" si="23"/>
        <v>0</v>
      </c>
      <c r="BC220" s="1">
        <f t="shared" si="24"/>
        <v>0</v>
      </c>
      <c r="BD220" s="1">
        <f t="shared" si="25"/>
        <v>0</v>
      </c>
      <c r="BE220" s="1">
        <f t="shared" si="26"/>
        <v>0</v>
      </c>
    </row>
    <row r="221" spans="2:57" ht="14.4" thickBot="1" x14ac:dyDescent="0.3">
      <c r="B221" s="4"/>
      <c r="C221" s="131"/>
      <c r="D221" s="132"/>
      <c r="E221" s="235"/>
      <c r="F221" s="250"/>
      <c r="G221" s="250"/>
      <c r="H221" s="236"/>
      <c r="I221" s="130"/>
      <c r="J221" s="235"/>
      <c r="K221" s="236"/>
      <c r="L221" s="130"/>
      <c r="M221" s="235"/>
      <c r="N221" s="236"/>
      <c r="O221" s="129"/>
      <c r="P221" s="246">
        <v>0</v>
      </c>
      <c r="Q221" s="247"/>
      <c r="R221" s="129"/>
      <c r="S221" s="243"/>
      <c r="T221" s="244"/>
      <c r="U221" s="244"/>
      <c r="V221" s="244"/>
      <c r="W221" s="245"/>
      <c r="X221" s="7"/>
      <c r="AX221" s="101"/>
      <c r="AY221" s="101"/>
      <c r="AZ221" s="102">
        <f t="shared" si="21"/>
        <v>0</v>
      </c>
      <c r="BA221" s="101">
        <f t="shared" si="22"/>
        <v>0</v>
      </c>
      <c r="BB221" s="103">
        <f t="shared" si="23"/>
        <v>0</v>
      </c>
      <c r="BC221" s="1">
        <f t="shared" si="24"/>
        <v>0</v>
      </c>
      <c r="BD221" s="1">
        <f t="shared" si="25"/>
        <v>0</v>
      </c>
      <c r="BE221" s="1">
        <f t="shared" si="26"/>
        <v>0</v>
      </c>
    </row>
    <row r="222" spans="2:57" ht="14.4" thickBot="1" x14ac:dyDescent="0.3">
      <c r="B222" s="4"/>
      <c r="C222" s="131"/>
      <c r="D222" s="132"/>
      <c r="E222" s="235"/>
      <c r="F222" s="250"/>
      <c r="G222" s="250"/>
      <c r="H222" s="236"/>
      <c r="I222" s="130"/>
      <c r="J222" s="235"/>
      <c r="K222" s="236"/>
      <c r="L222" s="130"/>
      <c r="M222" s="235"/>
      <c r="N222" s="236"/>
      <c r="O222" s="129"/>
      <c r="P222" s="246">
        <v>0</v>
      </c>
      <c r="Q222" s="247"/>
      <c r="R222" s="129"/>
      <c r="S222" s="243"/>
      <c r="T222" s="244"/>
      <c r="U222" s="244"/>
      <c r="V222" s="244"/>
      <c r="W222" s="245"/>
      <c r="X222" s="7"/>
      <c r="AX222" s="101"/>
      <c r="AY222" s="101"/>
      <c r="AZ222" s="102">
        <f t="shared" si="21"/>
        <v>0</v>
      </c>
      <c r="BA222" s="101">
        <f t="shared" si="22"/>
        <v>0</v>
      </c>
      <c r="BB222" s="103">
        <f t="shared" si="23"/>
        <v>0</v>
      </c>
      <c r="BC222" s="1">
        <f t="shared" si="24"/>
        <v>0</v>
      </c>
      <c r="BD222" s="1">
        <f t="shared" si="25"/>
        <v>0</v>
      </c>
      <c r="BE222" s="1">
        <f t="shared" si="26"/>
        <v>0</v>
      </c>
    </row>
    <row r="223" spans="2:57" ht="14.4" thickBot="1" x14ac:dyDescent="0.3">
      <c r="B223" s="4"/>
      <c r="C223" s="131"/>
      <c r="D223" s="132"/>
      <c r="E223" s="235"/>
      <c r="F223" s="250"/>
      <c r="G223" s="250"/>
      <c r="H223" s="236"/>
      <c r="I223" s="130"/>
      <c r="J223" s="235"/>
      <c r="K223" s="236"/>
      <c r="L223" s="130"/>
      <c r="M223" s="235"/>
      <c r="N223" s="236"/>
      <c r="O223" s="129"/>
      <c r="P223" s="246">
        <v>0</v>
      </c>
      <c r="Q223" s="247"/>
      <c r="R223" s="129"/>
      <c r="S223" s="243"/>
      <c r="T223" s="244"/>
      <c r="U223" s="244"/>
      <c r="V223" s="244"/>
      <c r="W223" s="245"/>
      <c r="X223" s="7"/>
      <c r="AX223" s="101"/>
      <c r="AY223" s="101"/>
      <c r="AZ223" s="102">
        <f t="shared" si="21"/>
        <v>0</v>
      </c>
      <c r="BA223" s="101">
        <f t="shared" si="22"/>
        <v>0</v>
      </c>
      <c r="BB223" s="103">
        <f t="shared" si="23"/>
        <v>0</v>
      </c>
      <c r="BC223" s="1">
        <f t="shared" si="24"/>
        <v>0</v>
      </c>
      <c r="BD223" s="1">
        <f t="shared" si="25"/>
        <v>0</v>
      </c>
      <c r="BE223" s="1">
        <f t="shared" si="26"/>
        <v>0</v>
      </c>
    </row>
    <row r="224" spans="2:57" ht="14.4" thickBot="1" x14ac:dyDescent="0.3">
      <c r="B224" s="4"/>
      <c r="C224" s="131"/>
      <c r="D224" s="132"/>
      <c r="E224" s="235"/>
      <c r="F224" s="250"/>
      <c r="G224" s="250"/>
      <c r="H224" s="236"/>
      <c r="I224" s="130"/>
      <c r="J224" s="235"/>
      <c r="K224" s="236"/>
      <c r="L224" s="130"/>
      <c r="M224" s="235"/>
      <c r="N224" s="236"/>
      <c r="O224" s="129"/>
      <c r="P224" s="246">
        <v>0</v>
      </c>
      <c r="Q224" s="247"/>
      <c r="R224" s="129"/>
      <c r="S224" s="243"/>
      <c r="T224" s="244"/>
      <c r="U224" s="244"/>
      <c r="V224" s="244"/>
      <c r="W224" s="245"/>
      <c r="X224" s="7"/>
      <c r="AX224" s="101"/>
      <c r="AY224" s="101"/>
      <c r="AZ224" s="102">
        <f t="shared" si="21"/>
        <v>0</v>
      </c>
      <c r="BA224" s="101">
        <f t="shared" si="22"/>
        <v>0</v>
      </c>
      <c r="BB224" s="103">
        <f t="shared" si="23"/>
        <v>0</v>
      </c>
      <c r="BC224" s="1">
        <f t="shared" si="24"/>
        <v>0</v>
      </c>
      <c r="BD224" s="1">
        <f t="shared" si="25"/>
        <v>0</v>
      </c>
      <c r="BE224" s="1">
        <f t="shared" si="26"/>
        <v>0</v>
      </c>
    </row>
    <row r="225" spans="2:57" ht="14.4" thickBot="1" x14ac:dyDescent="0.3">
      <c r="B225" s="4"/>
      <c r="C225" s="131"/>
      <c r="D225" s="132"/>
      <c r="E225" s="235"/>
      <c r="F225" s="250"/>
      <c r="G225" s="250"/>
      <c r="H225" s="236"/>
      <c r="I225" s="130"/>
      <c r="J225" s="235"/>
      <c r="K225" s="236"/>
      <c r="L225" s="130"/>
      <c r="M225" s="235"/>
      <c r="N225" s="236"/>
      <c r="O225" s="129"/>
      <c r="P225" s="246">
        <v>0</v>
      </c>
      <c r="Q225" s="247"/>
      <c r="R225" s="129"/>
      <c r="S225" s="243"/>
      <c r="T225" s="244"/>
      <c r="U225" s="244"/>
      <c r="V225" s="244"/>
      <c r="W225" s="245"/>
      <c r="X225" s="7"/>
      <c r="AX225" s="101"/>
      <c r="AY225" s="101"/>
      <c r="AZ225" s="102">
        <f t="shared" si="21"/>
        <v>0</v>
      </c>
      <c r="BA225" s="101">
        <f t="shared" si="22"/>
        <v>0</v>
      </c>
      <c r="BB225" s="103">
        <f t="shared" si="23"/>
        <v>0</v>
      </c>
      <c r="BC225" s="1">
        <f t="shared" si="24"/>
        <v>0</v>
      </c>
      <c r="BD225" s="1">
        <f t="shared" si="25"/>
        <v>0</v>
      </c>
      <c r="BE225" s="1">
        <f t="shared" si="26"/>
        <v>0</v>
      </c>
    </row>
    <row r="226" spans="2:57" ht="14.4" thickBot="1" x14ac:dyDescent="0.3">
      <c r="B226" s="4"/>
      <c r="C226" s="131"/>
      <c r="D226" s="132"/>
      <c r="E226" s="235"/>
      <c r="F226" s="250"/>
      <c r="G226" s="250"/>
      <c r="H226" s="236"/>
      <c r="I226" s="130"/>
      <c r="J226" s="235"/>
      <c r="K226" s="236"/>
      <c r="L226" s="130"/>
      <c r="M226" s="235"/>
      <c r="N226" s="236"/>
      <c r="O226" s="129"/>
      <c r="P226" s="246">
        <v>0</v>
      </c>
      <c r="Q226" s="247"/>
      <c r="R226" s="129"/>
      <c r="S226" s="243"/>
      <c r="T226" s="244"/>
      <c r="U226" s="244"/>
      <c r="V226" s="244"/>
      <c r="W226" s="245"/>
      <c r="X226" s="7"/>
      <c r="AX226" s="101"/>
      <c r="AY226" s="101"/>
      <c r="AZ226" s="102">
        <f t="shared" si="21"/>
        <v>0</v>
      </c>
      <c r="BA226" s="101">
        <f t="shared" si="22"/>
        <v>0</v>
      </c>
      <c r="BB226" s="103">
        <f t="shared" si="23"/>
        <v>0</v>
      </c>
      <c r="BC226" s="1">
        <f t="shared" si="24"/>
        <v>0</v>
      </c>
      <c r="BD226" s="1">
        <f t="shared" si="25"/>
        <v>0</v>
      </c>
      <c r="BE226" s="1">
        <f t="shared" si="26"/>
        <v>0</v>
      </c>
    </row>
    <row r="227" spans="2:57" ht="14.4" thickBot="1" x14ac:dyDescent="0.3">
      <c r="B227" s="4"/>
      <c r="C227" s="131"/>
      <c r="D227" s="132"/>
      <c r="E227" s="235"/>
      <c r="F227" s="250"/>
      <c r="G227" s="250"/>
      <c r="H227" s="236"/>
      <c r="I227" s="130"/>
      <c r="J227" s="235"/>
      <c r="K227" s="236"/>
      <c r="L227" s="130"/>
      <c r="M227" s="235"/>
      <c r="N227" s="236"/>
      <c r="O227" s="129"/>
      <c r="P227" s="246">
        <v>0</v>
      </c>
      <c r="Q227" s="247"/>
      <c r="R227" s="129"/>
      <c r="S227" s="243"/>
      <c r="T227" s="244"/>
      <c r="U227" s="244"/>
      <c r="V227" s="244"/>
      <c r="W227" s="245"/>
      <c r="X227" s="7"/>
      <c r="AX227" s="101"/>
      <c r="AY227" s="101"/>
      <c r="AZ227" s="102">
        <f t="shared" si="21"/>
        <v>0</v>
      </c>
      <c r="BA227" s="101">
        <f t="shared" si="22"/>
        <v>0</v>
      </c>
      <c r="BB227" s="103">
        <f t="shared" si="23"/>
        <v>0</v>
      </c>
      <c r="BC227" s="1">
        <f t="shared" si="24"/>
        <v>0</v>
      </c>
      <c r="BD227" s="1">
        <f t="shared" si="25"/>
        <v>0</v>
      </c>
      <c r="BE227" s="1">
        <f t="shared" si="26"/>
        <v>0</v>
      </c>
    </row>
    <row r="228" spans="2:57" ht="14.4" thickBot="1" x14ac:dyDescent="0.3">
      <c r="B228" s="4"/>
      <c r="C228" s="131"/>
      <c r="D228" s="132"/>
      <c r="E228" s="235"/>
      <c r="F228" s="250"/>
      <c r="G228" s="250"/>
      <c r="H228" s="236"/>
      <c r="I228" s="130"/>
      <c r="J228" s="235"/>
      <c r="K228" s="236"/>
      <c r="L228" s="130"/>
      <c r="M228" s="235"/>
      <c r="N228" s="236"/>
      <c r="O228" s="129"/>
      <c r="P228" s="246">
        <v>0</v>
      </c>
      <c r="Q228" s="247"/>
      <c r="R228" s="129"/>
      <c r="S228" s="243"/>
      <c r="T228" s="244"/>
      <c r="U228" s="244"/>
      <c r="V228" s="244"/>
      <c r="W228" s="245"/>
      <c r="X228" s="7"/>
      <c r="AX228" s="101"/>
      <c r="AY228" s="101"/>
      <c r="AZ228" s="102">
        <f t="shared" si="21"/>
        <v>0</v>
      </c>
      <c r="BA228" s="101">
        <f t="shared" si="22"/>
        <v>0</v>
      </c>
      <c r="BB228" s="103">
        <f t="shared" si="23"/>
        <v>0</v>
      </c>
      <c r="BC228" s="1">
        <f t="shared" si="24"/>
        <v>0</v>
      </c>
      <c r="BD228" s="1">
        <f t="shared" si="25"/>
        <v>0</v>
      </c>
      <c r="BE228" s="1">
        <f t="shared" si="26"/>
        <v>0</v>
      </c>
    </row>
    <row r="229" spans="2:57" ht="14.4" thickBot="1" x14ac:dyDescent="0.3">
      <c r="B229" s="4"/>
      <c r="C229" s="131"/>
      <c r="D229" s="132"/>
      <c r="E229" s="235"/>
      <c r="F229" s="250"/>
      <c r="G229" s="250"/>
      <c r="H229" s="236"/>
      <c r="I229" s="130"/>
      <c r="J229" s="235"/>
      <c r="K229" s="236"/>
      <c r="L229" s="130"/>
      <c r="M229" s="235"/>
      <c r="N229" s="236"/>
      <c r="O229" s="129"/>
      <c r="P229" s="246">
        <v>0</v>
      </c>
      <c r="Q229" s="247"/>
      <c r="R229" s="129"/>
      <c r="S229" s="243"/>
      <c r="T229" s="244"/>
      <c r="U229" s="244"/>
      <c r="V229" s="244"/>
      <c r="W229" s="245"/>
      <c r="X229" s="7"/>
      <c r="AX229" s="101"/>
      <c r="AY229" s="101"/>
      <c r="AZ229" s="102">
        <f t="shared" si="21"/>
        <v>0</v>
      </c>
      <c r="BA229" s="101">
        <f t="shared" si="22"/>
        <v>0</v>
      </c>
      <c r="BB229" s="103">
        <f t="shared" si="23"/>
        <v>0</v>
      </c>
      <c r="BC229" s="1">
        <f t="shared" si="24"/>
        <v>0</v>
      </c>
      <c r="BD229" s="1">
        <f t="shared" si="25"/>
        <v>0</v>
      </c>
      <c r="BE229" s="1">
        <f t="shared" si="26"/>
        <v>0</v>
      </c>
    </row>
    <row r="230" spans="2:57" ht="14.4" thickBot="1" x14ac:dyDescent="0.3">
      <c r="B230" s="4"/>
      <c r="C230" s="131"/>
      <c r="D230" s="132"/>
      <c r="E230" s="235"/>
      <c r="F230" s="250"/>
      <c r="G230" s="250"/>
      <c r="H230" s="236"/>
      <c r="I230" s="130"/>
      <c r="J230" s="235"/>
      <c r="K230" s="236"/>
      <c r="L230" s="130"/>
      <c r="M230" s="235"/>
      <c r="N230" s="236"/>
      <c r="O230" s="129"/>
      <c r="P230" s="246">
        <v>0</v>
      </c>
      <c r="Q230" s="247"/>
      <c r="R230" s="129"/>
      <c r="S230" s="243"/>
      <c r="T230" s="244"/>
      <c r="U230" s="244"/>
      <c r="V230" s="244"/>
      <c r="W230" s="245"/>
      <c r="X230" s="7"/>
      <c r="AX230" s="101"/>
      <c r="AY230" s="101"/>
      <c r="AZ230" s="102">
        <f t="shared" si="21"/>
        <v>0</v>
      </c>
      <c r="BA230" s="101">
        <f t="shared" si="22"/>
        <v>0</v>
      </c>
      <c r="BB230" s="103">
        <f t="shared" si="23"/>
        <v>0</v>
      </c>
      <c r="BC230" s="1">
        <f t="shared" si="24"/>
        <v>0</v>
      </c>
      <c r="BD230" s="1">
        <f t="shared" si="25"/>
        <v>0</v>
      </c>
      <c r="BE230" s="1">
        <f t="shared" si="26"/>
        <v>0</v>
      </c>
    </row>
    <row r="231" spans="2:57" ht="14.4" thickBot="1" x14ac:dyDescent="0.3">
      <c r="B231" s="4"/>
      <c r="C231" s="131"/>
      <c r="D231" s="132"/>
      <c r="E231" s="235"/>
      <c r="F231" s="250"/>
      <c r="G231" s="250"/>
      <c r="H231" s="236"/>
      <c r="I231" s="130"/>
      <c r="J231" s="235"/>
      <c r="K231" s="236"/>
      <c r="L231" s="130"/>
      <c r="M231" s="235"/>
      <c r="N231" s="236"/>
      <c r="O231" s="129"/>
      <c r="P231" s="246">
        <v>0</v>
      </c>
      <c r="Q231" s="247"/>
      <c r="R231" s="129"/>
      <c r="S231" s="243"/>
      <c r="T231" s="244"/>
      <c r="U231" s="244"/>
      <c r="V231" s="244"/>
      <c r="W231" s="245"/>
      <c r="X231" s="7"/>
      <c r="AX231" s="101"/>
      <c r="AY231" s="101"/>
      <c r="AZ231" s="102">
        <f t="shared" si="21"/>
        <v>0</v>
      </c>
      <c r="BA231" s="101">
        <f t="shared" si="22"/>
        <v>0</v>
      </c>
      <c r="BB231" s="103">
        <f t="shared" si="23"/>
        <v>0</v>
      </c>
      <c r="BC231" s="1">
        <f t="shared" si="24"/>
        <v>0</v>
      </c>
      <c r="BD231" s="1">
        <f t="shared" si="25"/>
        <v>0</v>
      </c>
      <c r="BE231" s="1">
        <f t="shared" si="26"/>
        <v>0</v>
      </c>
    </row>
    <row r="232" spans="2:57" ht="14.4" thickBot="1" x14ac:dyDescent="0.3">
      <c r="B232" s="4"/>
      <c r="C232" s="131"/>
      <c r="D232" s="132"/>
      <c r="E232" s="235"/>
      <c r="F232" s="250"/>
      <c r="G232" s="250"/>
      <c r="H232" s="236"/>
      <c r="I232" s="130"/>
      <c r="J232" s="235"/>
      <c r="K232" s="236"/>
      <c r="L232" s="130"/>
      <c r="M232" s="235"/>
      <c r="N232" s="236"/>
      <c r="O232" s="129"/>
      <c r="P232" s="246">
        <v>0</v>
      </c>
      <c r="Q232" s="247"/>
      <c r="R232" s="129"/>
      <c r="S232" s="243"/>
      <c r="T232" s="244"/>
      <c r="U232" s="244"/>
      <c r="V232" s="244"/>
      <c r="W232" s="245"/>
      <c r="X232" s="7"/>
      <c r="AX232" s="101"/>
      <c r="AY232" s="101"/>
      <c r="AZ232" s="102">
        <f t="shared" si="21"/>
        <v>0</v>
      </c>
      <c r="BA232" s="101">
        <f t="shared" si="22"/>
        <v>0</v>
      </c>
      <c r="BB232" s="103">
        <f t="shared" si="23"/>
        <v>0</v>
      </c>
      <c r="BC232" s="1">
        <f t="shared" si="24"/>
        <v>0</v>
      </c>
      <c r="BD232" s="1">
        <f t="shared" si="25"/>
        <v>0</v>
      </c>
      <c r="BE232" s="1">
        <f t="shared" si="26"/>
        <v>0</v>
      </c>
    </row>
    <row r="233" spans="2:57" ht="14.4" thickBot="1" x14ac:dyDescent="0.3">
      <c r="B233" s="4"/>
      <c r="C233" s="131"/>
      <c r="D233" s="132"/>
      <c r="E233" s="235"/>
      <c r="F233" s="250"/>
      <c r="G233" s="250"/>
      <c r="H233" s="236"/>
      <c r="I233" s="130"/>
      <c r="J233" s="235"/>
      <c r="K233" s="236"/>
      <c r="L233" s="130"/>
      <c r="M233" s="235"/>
      <c r="N233" s="236"/>
      <c r="O233" s="129"/>
      <c r="P233" s="246">
        <v>0</v>
      </c>
      <c r="Q233" s="247"/>
      <c r="R233" s="129"/>
      <c r="S233" s="243"/>
      <c r="T233" s="244"/>
      <c r="U233" s="244"/>
      <c r="V233" s="244"/>
      <c r="W233" s="245"/>
      <c r="X233" s="7"/>
      <c r="AX233" s="101"/>
      <c r="AY233" s="101"/>
      <c r="AZ233" s="102">
        <f t="shared" si="21"/>
        <v>0</v>
      </c>
      <c r="BA233" s="101">
        <f t="shared" si="22"/>
        <v>0</v>
      </c>
      <c r="BB233" s="103">
        <f t="shared" si="23"/>
        <v>0</v>
      </c>
      <c r="BC233" s="1">
        <f t="shared" si="24"/>
        <v>0</v>
      </c>
      <c r="BD233" s="1">
        <f t="shared" si="25"/>
        <v>0</v>
      </c>
      <c r="BE233" s="1">
        <f t="shared" si="26"/>
        <v>0</v>
      </c>
    </row>
    <row r="234" spans="2:57" ht="14.4" thickBot="1" x14ac:dyDescent="0.3">
      <c r="B234" s="4"/>
      <c r="C234" s="131"/>
      <c r="D234" s="132"/>
      <c r="E234" s="235"/>
      <c r="F234" s="250"/>
      <c r="G234" s="250"/>
      <c r="H234" s="236"/>
      <c r="I234" s="130"/>
      <c r="J234" s="235"/>
      <c r="K234" s="236"/>
      <c r="L234" s="130"/>
      <c r="M234" s="235"/>
      <c r="N234" s="236"/>
      <c r="O234" s="129"/>
      <c r="P234" s="246">
        <v>0</v>
      </c>
      <c r="Q234" s="247"/>
      <c r="R234" s="129"/>
      <c r="S234" s="243"/>
      <c r="T234" s="244"/>
      <c r="U234" s="244"/>
      <c r="V234" s="244"/>
      <c r="W234" s="245"/>
      <c r="X234" s="7"/>
      <c r="AX234" s="101"/>
      <c r="AY234" s="101"/>
      <c r="AZ234" s="102">
        <f t="shared" si="21"/>
        <v>0</v>
      </c>
      <c r="BA234" s="101">
        <f t="shared" si="22"/>
        <v>0</v>
      </c>
      <c r="BB234" s="103">
        <f t="shared" si="23"/>
        <v>0</v>
      </c>
      <c r="BC234" s="1">
        <f t="shared" si="24"/>
        <v>0</v>
      </c>
      <c r="BD234" s="1">
        <f t="shared" si="25"/>
        <v>0</v>
      </c>
      <c r="BE234" s="1">
        <f t="shared" si="26"/>
        <v>0</v>
      </c>
    </row>
    <row r="235" spans="2:57" ht="14.4" thickBot="1" x14ac:dyDescent="0.3">
      <c r="B235" s="4"/>
      <c r="C235" s="131"/>
      <c r="D235" s="132"/>
      <c r="E235" s="235"/>
      <c r="F235" s="250"/>
      <c r="G235" s="250"/>
      <c r="H235" s="236"/>
      <c r="I235" s="130"/>
      <c r="J235" s="235"/>
      <c r="K235" s="236"/>
      <c r="L235" s="130"/>
      <c r="M235" s="235"/>
      <c r="N235" s="236"/>
      <c r="O235" s="129"/>
      <c r="P235" s="246">
        <v>0</v>
      </c>
      <c r="Q235" s="247"/>
      <c r="R235" s="129"/>
      <c r="S235" s="243"/>
      <c r="T235" s="244"/>
      <c r="U235" s="244"/>
      <c r="V235" s="244"/>
      <c r="W235" s="245"/>
      <c r="X235" s="7"/>
      <c r="AX235" s="101"/>
      <c r="AY235" s="101"/>
      <c r="AZ235" s="102">
        <f t="shared" si="21"/>
        <v>0</v>
      </c>
      <c r="BA235" s="101">
        <f t="shared" si="22"/>
        <v>0</v>
      </c>
      <c r="BB235" s="103">
        <f t="shared" si="23"/>
        <v>0</v>
      </c>
      <c r="BC235" s="1">
        <f t="shared" si="24"/>
        <v>0</v>
      </c>
      <c r="BD235" s="1">
        <f t="shared" si="25"/>
        <v>0</v>
      </c>
      <c r="BE235" s="1">
        <f t="shared" si="26"/>
        <v>0</v>
      </c>
    </row>
    <row r="236" spans="2:57" ht="14.4" thickBot="1" x14ac:dyDescent="0.3">
      <c r="B236" s="4"/>
      <c r="C236" s="131"/>
      <c r="D236" s="132"/>
      <c r="E236" s="235"/>
      <c r="F236" s="250"/>
      <c r="G236" s="250"/>
      <c r="H236" s="236"/>
      <c r="I236" s="130"/>
      <c r="J236" s="235"/>
      <c r="K236" s="236"/>
      <c r="L236" s="130"/>
      <c r="M236" s="235"/>
      <c r="N236" s="236"/>
      <c r="O236" s="129"/>
      <c r="P236" s="246">
        <v>0</v>
      </c>
      <c r="Q236" s="247"/>
      <c r="R236" s="129"/>
      <c r="S236" s="243"/>
      <c r="T236" s="244"/>
      <c r="U236" s="244"/>
      <c r="V236" s="244"/>
      <c r="W236" s="245"/>
      <c r="X236" s="7"/>
      <c r="AX236" s="101"/>
      <c r="AY236" s="101"/>
      <c r="AZ236" s="102">
        <f t="shared" si="21"/>
        <v>0</v>
      </c>
      <c r="BA236" s="101">
        <f t="shared" si="22"/>
        <v>0</v>
      </c>
      <c r="BB236" s="103">
        <f t="shared" si="23"/>
        <v>0</v>
      </c>
      <c r="BC236" s="1">
        <f t="shared" si="24"/>
        <v>0</v>
      </c>
      <c r="BD236" s="1">
        <f t="shared" si="25"/>
        <v>0</v>
      </c>
      <c r="BE236" s="1">
        <f t="shared" si="26"/>
        <v>0</v>
      </c>
    </row>
    <row r="237" spans="2:57" ht="14.4" thickBot="1" x14ac:dyDescent="0.3">
      <c r="B237" s="4"/>
      <c r="C237" s="131"/>
      <c r="D237" s="132"/>
      <c r="E237" s="235"/>
      <c r="F237" s="250"/>
      <c r="G237" s="250"/>
      <c r="H237" s="236"/>
      <c r="I237" s="130"/>
      <c r="J237" s="235"/>
      <c r="K237" s="236"/>
      <c r="L237" s="130"/>
      <c r="M237" s="235"/>
      <c r="N237" s="236"/>
      <c r="O237" s="129"/>
      <c r="P237" s="246">
        <v>0</v>
      </c>
      <c r="Q237" s="247"/>
      <c r="R237" s="129"/>
      <c r="S237" s="243"/>
      <c r="T237" s="244"/>
      <c r="U237" s="244"/>
      <c r="V237" s="244"/>
      <c r="W237" s="245"/>
      <c r="X237" s="7"/>
      <c r="AX237" s="101"/>
      <c r="AY237" s="101"/>
      <c r="AZ237" s="102">
        <f t="shared" si="21"/>
        <v>0</v>
      </c>
      <c r="BA237" s="101">
        <f t="shared" si="22"/>
        <v>0</v>
      </c>
      <c r="BB237" s="103">
        <f t="shared" si="23"/>
        <v>0</v>
      </c>
      <c r="BC237" s="1">
        <f t="shared" si="24"/>
        <v>0</v>
      </c>
      <c r="BD237" s="1">
        <f t="shared" si="25"/>
        <v>0</v>
      </c>
      <c r="BE237" s="1">
        <f t="shared" si="26"/>
        <v>0</v>
      </c>
    </row>
    <row r="238" spans="2:57" ht="14.4" thickBot="1" x14ac:dyDescent="0.3">
      <c r="B238" s="4"/>
      <c r="C238" s="131"/>
      <c r="D238" s="132"/>
      <c r="E238" s="235"/>
      <c r="F238" s="250"/>
      <c r="G238" s="250"/>
      <c r="H238" s="236"/>
      <c r="I238" s="130"/>
      <c r="J238" s="235"/>
      <c r="K238" s="236"/>
      <c r="L238" s="130"/>
      <c r="M238" s="235"/>
      <c r="N238" s="236"/>
      <c r="O238" s="129"/>
      <c r="P238" s="246">
        <v>0</v>
      </c>
      <c r="Q238" s="247"/>
      <c r="R238" s="129"/>
      <c r="S238" s="243"/>
      <c r="T238" s="244"/>
      <c r="U238" s="244"/>
      <c r="V238" s="244"/>
      <c r="W238" s="245"/>
      <c r="X238" s="7"/>
      <c r="AX238" s="101"/>
      <c r="AY238" s="101"/>
      <c r="AZ238" s="102">
        <f t="shared" si="21"/>
        <v>0</v>
      </c>
      <c r="BA238" s="101">
        <f t="shared" si="22"/>
        <v>0</v>
      </c>
      <c r="BB238" s="103">
        <f t="shared" si="23"/>
        <v>0</v>
      </c>
      <c r="BC238" s="1">
        <f t="shared" si="24"/>
        <v>0</v>
      </c>
      <c r="BD238" s="1">
        <f t="shared" si="25"/>
        <v>0</v>
      </c>
      <c r="BE238" s="1">
        <f t="shared" si="26"/>
        <v>0</v>
      </c>
    </row>
    <row r="239" spans="2:57" ht="14.4" thickBot="1" x14ac:dyDescent="0.3">
      <c r="B239" s="4"/>
      <c r="C239" s="131"/>
      <c r="D239" s="132"/>
      <c r="E239" s="235"/>
      <c r="F239" s="250"/>
      <c r="G239" s="250"/>
      <c r="H239" s="236"/>
      <c r="I239" s="130"/>
      <c r="J239" s="235"/>
      <c r="K239" s="236"/>
      <c r="L239" s="130"/>
      <c r="M239" s="235"/>
      <c r="N239" s="236"/>
      <c r="O239" s="129"/>
      <c r="P239" s="246">
        <v>0</v>
      </c>
      <c r="Q239" s="247"/>
      <c r="R239" s="129"/>
      <c r="S239" s="243"/>
      <c r="T239" s="244"/>
      <c r="U239" s="244"/>
      <c r="V239" s="244"/>
      <c r="W239" s="245"/>
      <c r="X239" s="7"/>
      <c r="AX239" s="101"/>
      <c r="AY239" s="101"/>
      <c r="AZ239" s="102">
        <f t="shared" si="21"/>
        <v>0</v>
      </c>
      <c r="BA239" s="101">
        <f t="shared" si="22"/>
        <v>0</v>
      </c>
      <c r="BB239" s="103">
        <f t="shared" si="23"/>
        <v>0</v>
      </c>
      <c r="BC239" s="1">
        <f t="shared" si="24"/>
        <v>0</v>
      </c>
      <c r="BD239" s="1">
        <f t="shared" si="25"/>
        <v>0</v>
      </c>
      <c r="BE239" s="1">
        <f t="shared" si="26"/>
        <v>0</v>
      </c>
    </row>
    <row r="240" spans="2:57" ht="14.4" thickBot="1" x14ac:dyDescent="0.3">
      <c r="B240" s="4"/>
      <c r="C240" s="131"/>
      <c r="D240" s="132"/>
      <c r="E240" s="235"/>
      <c r="F240" s="250"/>
      <c r="G240" s="250"/>
      <c r="H240" s="236"/>
      <c r="I240" s="130"/>
      <c r="J240" s="235"/>
      <c r="K240" s="236"/>
      <c r="L240" s="130"/>
      <c r="M240" s="235"/>
      <c r="N240" s="236"/>
      <c r="O240" s="129"/>
      <c r="P240" s="246">
        <v>0</v>
      </c>
      <c r="Q240" s="247"/>
      <c r="R240" s="129"/>
      <c r="S240" s="243"/>
      <c r="T240" s="244"/>
      <c r="U240" s="244"/>
      <c r="V240" s="244"/>
      <c r="W240" s="245"/>
      <c r="X240" s="7"/>
      <c r="AX240" s="101"/>
      <c r="AY240" s="101"/>
      <c r="AZ240" s="102">
        <f t="shared" si="21"/>
        <v>0</v>
      </c>
      <c r="BA240" s="101">
        <f t="shared" si="22"/>
        <v>0</v>
      </c>
      <c r="BB240" s="103">
        <f t="shared" si="23"/>
        <v>0</v>
      </c>
      <c r="BC240" s="1">
        <f t="shared" si="24"/>
        <v>0</v>
      </c>
      <c r="BD240" s="1">
        <f t="shared" si="25"/>
        <v>0</v>
      </c>
      <c r="BE240" s="1">
        <f t="shared" si="26"/>
        <v>0</v>
      </c>
    </row>
    <row r="241" spans="2:57" ht="14.4" thickBot="1" x14ac:dyDescent="0.3">
      <c r="B241" s="4"/>
      <c r="C241" s="131"/>
      <c r="D241" s="132"/>
      <c r="E241" s="235"/>
      <c r="F241" s="250"/>
      <c r="G241" s="250"/>
      <c r="H241" s="236"/>
      <c r="I241" s="130"/>
      <c r="J241" s="235"/>
      <c r="K241" s="236"/>
      <c r="L241" s="130"/>
      <c r="M241" s="235"/>
      <c r="N241" s="236"/>
      <c r="O241" s="129"/>
      <c r="P241" s="246">
        <v>0</v>
      </c>
      <c r="Q241" s="247"/>
      <c r="R241" s="129"/>
      <c r="S241" s="243"/>
      <c r="T241" s="244"/>
      <c r="U241" s="244"/>
      <c r="V241" s="244"/>
      <c r="W241" s="245"/>
      <c r="X241" s="7"/>
      <c r="AX241" s="101"/>
      <c r="AY241" s="101"/>
      <c r="AZ241" s="102">
        <f t="shared" si="21"/>
        <v>0</v>
      </c>
      <c r="BA241" s="101">
        <f t="shared" si="22"/>
        <v>0</v>
      </c>
      <c r="BB241" s="103">
        <f t="shared" si="23"/>
        <v>0</v>
      </c>
      <c r="BC241" s="1">
        <f t="shared" si="24"/>
        <v>0</v>
      </c>
      <c r="BD241" s="1">
        <f t="shared" si="25"/>
        <v>0</v>
      </c>
      <c r="BE241" s="1">
        <f t="shared" si="26"/>
        <v>0</v>
      </c>
    </row>
    <row r="242" spans="2:57" ht="14.4" thickBot="1" x14ac:dyDescent="0.3">
      <c r="B242" s="4"/>
      <c r="C242" s="131"/>
      <c r="D242" s="132"/>
      <c r="E242" s="235"/>
      <c r="F242" s="250"/>
      <c r="G242" s="250"/>
      <c r="H242" s="236"/>
      <c r="I242" s="130"/>
      <c r="J242" s="235"/>
      <c r="K242" s="236"/>
      <c r="L242" s="130"/>
      <c r="M242" s="235"/>
      <c r="N242" s="236"/>
      <c r="O242" s="129"/>
      <c r="P242" s="246">
        <v>0</v>
      </c>
      <c r="Q242" s="247"/>
      <c r="R242" s="129"/>
      <c r="S242" s="243"/>
      <c r="T242" s="244"/>
      <c r="U242" s="244"/>
      <c r="V242" s="244"/>
      <c r="W242" s="245"/>
      <c r="X242" s="7"/>
      <c r="AX242" s="101"/>
      <c r="AY242" s="101"/>
      <c r="AZ242" s="102">
        <f t="shared" si="21"/>
        <v>0</v>
      </c>
      <c r="BA242" s="101">
        <f t="shared" si="22"/>
        <v>0</v>
      </c>
      <c r="BB242" s="103">
        <f t="shared" si="23"/>
        <v>0</v>
      </c>
      <c r="BC242" s="1">
        <f t="shared" si="24"/>
        <v>0</v>
      </c>
      <c r="BD242" s="1">
        <f t="shared" si="25"/>
        <v>0</v>
      </c>
      <c r="BE242" s="1">
        <f t="shared" si="26"/>
        <v>0</v>
      </c>
    </row>
    <row r="243" spans="2:57" ht="14.4" thickBot="1" x14ac:dyDescent="0.3">
      <c r="B243" s="4"/>
      <c r="C243" s="131"/>
      <c r="D243" s="132"/>
      <c r="E243" s="235"/>
      <c r="F243" s="250"/>
      <c r="G243" s="250"/>
      <c r="H243" s="236"/>
      <c r="I243" s="130"/>
      <c r="J243" s="235"/>
      <c r="K243" s="236"/>
      <c r="L243" s="130"/>
      <c r="M243" s="235"/>
      <c r="N243" s="236"/>
      <c r="O243" s="129"/>
      <c r="P243" s="246">
        <v>0</v>
      </c>
      <c r="Q243" s="247"/>
      <c r="R243" s="129"/>
      <c r="S243" s="243"/>
      <c r="T243" s="244"/>
      <c r="U243" s="244"/>
      <c r="V243" s="244"/>
      <c r="W243" s="245"/>
      <c r="X243" s="7"/>
      <c r="AX243" s="101"/>
      <c r="AY243" s="101"/>
      <c r="AZ243" s="102">
        <f t="shared" si="21"/>
        <v>0</v>
      </c>
      <c r="BA243" s="101">
        <f t="shared" si="22"/>
        <v>0</v>
      </c>
      <c r="BB243" s="103">
        <f t="shared" si="23"/>
        <v>0</v>
      </c>
      <c r="BC243" s="1">
        <f t="shared" si="24"/>
        <v>0</v>
      </c>
      <c r="BD243" s="1">
        <f t="shared" si="25"/>
        <v>0</v>
      </c>
      <c r="BE243" s="1">
        <f t="shared" si="26"/>
        <v>0</v>
      </c>
    </row>
    <row r="244" spans="2:57" ht="14.4" thickBot="1" x14ac:dyDescent="0.3">
      <c r="B244" s="4"/>
      <c r="C244" s="131"/>
      <c r="D244" s="132"/>
      <c r="E244" s="235"/>
      <c r="F244" s="250"/>
      <c r="G244" s="250"/>
      <c r="H244" s="236"/>
      <c r="I244" s="130"/>
      <c r="J244" s="235"/>
      <c r="K244" s="236"/>
      <c r="L244" s="130"/>
      <c r="M244" s="235"/>
      <c r="N244" s="236"/>
      <c r="O244" s="129"/>
      <c r="P244" s="246">
        <v>0</v>
      </c>
      <c r="Q244" s="247"/>
      <c r="R244" s="129"/>
      <c r="S244" s="243"/>
      <c r="T244" s="244"/>
      <c r="U244" s="244"/>
      <c r="V244" s="244"/>
      <c r="W244" s="245"/>
      <c r="X244" s="7"/>
      <c r="AX244" s="101"/>
      <c r="AY244" s="101"/>
      <c r="AZ244" s="102">
        <f t="shared" si="21"/>
        <v>0</v>
      </c>
      <c r="BA244" s="101">
        <f t="shared" si="22"/>
        <v>0</v>
      </c>
      <c r="BB244" s="103">
        <f t="shared" si="23"/>
        <v>0</v>
      </c>
      <c r="BC244" s="1">
        <f t="shared" si="24"/>
        <v>0</v>
      </c>
      <c r="BD244" s="1">
        <f t="shared" si="25"/>
        <v>0</v>
      </c>
      <c r="BE244" s="1">
        <f t="shared" si="26"/>
        <v>0</v>
      </c>
    </row>
    <row r="245" spans="2:57" ht="14.4" thickBot="1" x14ac:dyDescent="0.3">
      <c r="B245" s="4"/>
      <c r="C245" s="131"/>
      <c r="D245" s="132"/>
      <c r="E245" s="235"/>
      <c r="F245" s="250"/>
      <c r="G245" s="250"/>
      <c r="H245" s="236"/>
      <c r="I245" s="130"/>
      <c r="J245" s="235"/>
      <c r="K245" s="236"/>
      <c r="L245" s="130"/>
      <c r="M245" s="235"/>
      <c r="N245" s="236"/>
      <c r="O245" s="129"/>
      <c r="P245" s="246">
        <v>0</v>
      </c>
      <c r="Q245" s="247"/>
      <c r="R245" s="129"/>
      <c r="S245" s="243"/>
      <c r="T245" s="244"/>
      <c r="U245" s="244"/>
      <c r="V245" s="244"/>
      <c r="W245" s="245"/>
      <c r="X245" s="7"/>
      <c r="AX245" s="101"/>
      <c r="AY245" s="101"/>
      <c r="AZ245" s="102">
        <f t="shared" si="21"/>
        <v>0</v>
      </c>
      <c r="BA245" s="101">
        <f t="shared" si="22"/>
        <v>0</v>
      </c>
      <c r="BB245" s="103">
        <f t="shared" si="23"/>
        <v>0</v>
      </c>
      <c r="BC245" s="1">
        <f t="shared" si="24"/>
        <v>0</v>
      </c>
      <c r="BD245" s="1">
        <f t="shared" si="25"/>
        <v>0</v>
      </c>
      <c r="BE245" s="1">
        <f t="shared" si="26"/>
        <v>0</v>
      </c>
    </row>
    <row r="246" spans="2:57" ht="14.4" thickBot="1" x14ac:dyDescent="0.3">
      <c r="B246" s="4"/>
      <c r="C246" s="131"/>
      <c r="D246" s="132"/>
      <c r="E246" s="235"/>
      <c r="F246" s="250"/>
      <c r="G246" s="250"/>
      <c r="H246" s="236"/>
      <c r="I246" s="130"/>
      <c r="J246" s="235"/>
      <c r="K246" s="236"/>
      <c r="L246" s="130"/>
      <c r="M246" s="235"/>
      <c r="N246" s="236"/>
      <c r="O246" s="129"/>
      <c r="P246" s="246">
        <v>0</v>
      </c>
      <c r="Q246" s="247"/>
      <c r="R246" s="129"/>
      <c r="S246" s="243"/>
      <c r="T246" s="244"/>
      <c r="U246" s="244"/>
      <c r="V246" s="244"/>
      <c r="W246" s="245"/>
      <c r="X246" s="7"/>
      <c r="AX246" s="101"/>
      <c r="AY246" s="101"/>
      <c r="AZ246" s="102">
        <f t="shared" si="21"/>
        <v>0</v>
      </c>
      <c r="BA246" s="101">
        <f t="shared" si="22"/>
        <v>0</v>
      </c>
      <c r="BB246" s="103">
        <f t="shared" si="23"/>
        <v>0</v>
      </c>
      <c r="BC246" s="1">
        <f t="shared" si="24"/>
        <v>0</v>
      </c>
      <c r="BD246" s="1">
        <f t="shared" si="25"/>
        <v>0</v>
      </c>
      <c r="BE246" s="1">
        <f t="shared" si="26"/>
        <v>0</v>
      </c>
    </row>
    <row r="247" spans="2:57" ht="14.4" thickBot="1" x14ac:dyDescent="0.3">
      <c r="B247" s="4"/>
      <c r="C247" s="131"/>
      <c r="D247" s="132"/>
      <c r="E247" s="235"/>
      <c r="F247" s="250"/>
      <c r="G247" s="250"/>
      <c r="H247" s="236"/>
      <c r="I247" s="130"/>
      <c r="J247" s="235"/>
      <c r="K247" s="236"/>
      <c r="L247" s="130"/>
      <c r="M247" s="235"/>
      <c r="N247" s="236"/>
      <c r="O247" s="129"/>
      <c r="P247" s="246">
        <v>0</v>
      </c>
      <c r="Q247" s="247"/>
      <c r="R247" s="129"/>
      <c r="S247" s="243"/>
      <c r="T247" s="244"/>
      <c r="U247" s="244"/>
      <c r="V247" s="244"/>
      <c r="W247" s="245"/>
      <c r="X247" s="7"/>
      <c r="AX247" s="101"/>
      <c r="AY247" s="101"/>
      <c r="AZ247" s="102">
        <f t="shared" si="21"/>
        <v>0</v>
      </c>
      <c r="BA247" s="101">
        <f t="shared" si="22"/>
        <v>0</v>
      </c>
      <c r="BB247" s="103">
        <f t="shared" si="23"/>
        <v>0</v>
      </c>
      <c r="BC247" s="1">
        <f t="shared" si="24"/>
        <v>0</v>
      </c>
      <c r="BD247" s="1">
        <f t="shared" si="25"/>
        <v>0</v>
      </c>
      <c r="BE247" s="1">
        <f t="shared" si="26"/>
        <v>0</v>
      </c>
    </row>
    <row r="248" spans="2:57" ht="14.4" thickBot="1" x14ac:dyDescent="0.3">
      <c r="B248" s="4"/>
      <c r="C248" s="131"/>
      <c r="D248" s="132"/>
      <c r="E248" s="235"/>
      <c r="F248" s="250"/>
      <c r="G248" s="250"/>
      <c r="H248" s="236"/>
      <c r="I248" s="130"/>
      <c r="J248" s="235"/>
      <c r="K248" s="236"/>
      <c r="L248" s="130"/>
      <c r="M248" s="235"/>
      <c r="N248" s="236"/>
      <c r="O248" s="129"/>
      <c r="P248" s="246">
        <v>0</v>
      </c>
      <c r="Q248" s="247"/>
      <c r="R248" s="129"/>
      <c r="S248" s="243"/>
      <c r="T248" s="244"/>
      <c r="U248" s="244"/>
      <c r="V248" s="244"/>
      <c r="W248" s="245"/>
      <c r="X248" s="7"/>
      <c r="AX248" s="101"/>
      <c r="AY248" s="101"/>
      <c r="AZ248" s="102">
        <f t="shared" si="21"/>
        <v>0</v>
      </c>
      <c r="BA248" s="101">
        <f t="shared" si="22"/>
        <v>0</v>
      </c>
      <c r="BB248" s="103">
        <f t="shared" si="23"/>
        <v>0</v>
      </c>
      <c r="BC248" s="1">
        <f t="shared" si="24"/>
        <v>0</v>
      </c>
      <c r="BD248" s="1">
        <f t="shared" si="25"/>
        <v>0</v>
      </c>
      <c r="BE248" s="1">
        <f t="shared" si="26"/>
        <v>0</v>
      </c>
    </row>
    <row r="249" spans="2:57" ht="14.4" thickBot="1" x14ac:dyDescent="0.3">
      <c r="B249" s="4"/>
      <c r="C249" s="131"/>
      <c r="D249" s="132"/>
      <c r="E249" s="235"/>
      <c r="F249" s="250"/>
      <c r="G249" s="250"/>
      <c r="H249" s="236"/>
      <c r="I249" s="130"/>
      <c r="J249" s="235"/>
      <c r="K249" s="236"/>
      <c r="L249" s="130"/>
      <c r="M249" s="235"/>
      <c r="N249" s="236"/>
      <c r="O249" s="129"/>
      <c r="P249" s="246">
        <v>0</v>
      </c>
      <c r="Q249" s="247"/>
      <c r="R249" s="129"/>
      <c r="S249" s="243"/>
      <c r="T249" s="244"/>
      <c r="U249" s="244"/>
      <c r="V249" s="244"/>
      <c r="W249" s="245"/>
      <c r="X249" s="7"/>
      <c r="AX249" s="101"/>
      <c r="AY249" s="101"/>
      <c r="AZ249" s="102">
        <f t="shared" si="21"/>
        <v>0</v>
      </c>
      <c r="BA249" s="101">
        <f t="shared" si="22"/>
        <v>0</v>
      </c>
      <c r="BB249" s="103">
        <f t="shared" si="23"/>
        <v>0</v>
      </c>
      <c r="BC249" s="1">
        <f t="shared" si="24"/>
        <v>0</v>
      </c>
      <c r="BD249" s="1">
        <f t="shared" si="25"/>
        <v>0</v>
      </c>
      <c r="BE249" s="1">
        <f t="shared" si="26"/>
        <v>0</v>
      </c>
    </row>
    <row r="250" spans="2:57" ht="14.4" thickBot="1" x14ac:dyDescent="0.3">
      <c r="B250" s="4"/>
      <c r="C250" s="131"/>
      <c r="D250" s="132"/>
      <c r="E250" s="235"/>
      <c r="F250" s="250"/>
      <c r="G250" s="250"/>
      <c r="H250" s="236"/>
      <c r="I250" s="130"/>
      <c r="J250" s="235"/>
      <c r="K250" s="236"/>
      <c r="L250" s="130"/>
      <c r="M250" s="235"/>
      <c r="N250" s="236"/>
      <c r="O250" s="129"/>
      <c r="P250" s="246">
        <v>0</v>
      </c>
      <c r="Q250" s="247"/>
      <c r="R250" s="129"/>
      <c r="S250" s="243"/>
      <c r="T250" s="244"/>
      <c r="U250" s="244"/>
      <c r="V250" s="244"/>
      <c r="W250" s="245"/>
      <c r="X250" s="7"/>
      <c r="AX250" s="101"/>
      <c r="AY250" s="101"/>
      <c r="AZ250" s="102">
        <f t="shared" si="21"/>
        <v>0</v>
      </c>
      <c r="BA250" s="101">
        <f t="shared" si="22"/>
        <v>0</v>
      </c>
      <c r="BB250" s="103">
        <f t="shared" si="23"/>
        <v>0</v>
      </c>
      <c r="BC250" s="1">
        <f t="shared" si="24"/>
        <v>0</v>
      </c>
      <c r="BD250" s="1">
        <f t="shared" si="25"/>
        <v>0</v>
      </c>
      <c r="BE250" s="1">
        <f t="shared" si="26"/>
        <v>0</v>
      </c>
    </row>
    <row r="251" spans="2:57" ht="14.4" thickBot="1" x14ac:dyDescent="0.3">
      <c r="B251" s="4"/>
      <c r="C251" s="131"/>
      <c r="D251" s="132"/>
      <c r="E251" s="235"/>
      <c r="F251" s="250"/>
      <c r="G251" s="250"/>
      <c r="H251" s="236"/>
      <c r="I251" s="130"/>
      <c r="J251" s="235"/>
      <c r="K251" s="236"/>
      <c r="L251" s="130"/>
      <c r="M251" s="235"/>
      <c r="N251" s="236"/>
      <c r="O251" s="129"/>
      <c r="P251" s="246">
        <v>0</v>
      </c>
      <c r="Q251" s="247"/>
      <c r="R251" s="129"/>
      <c r="S251" s="243"/>
      <c r="T251" s="244"/>
      <c r="U251" s="244"/>
      <c r="V251" s="244"/>
      <c r="W251" s="245"/>
      <c r="X251" s="7"/>
      <c r="AX251" s="101"/>
      <c r="AY251" s="101"/>
      <c r="AZ251" s="102">
        <f t="shared" si="21"/>
        <v>0</v>
      </c>
      <c r="BA251" s="101">
        <f t="shared" si="22"/>
        <v>0</v>
      </c>
      <c r="BB251" s="103">
        <f t="shared" si="23"/>
        <v>0</v>
      </c>
      <c r="BC251" s="1">
        <f t="shared" si="24"/>
        <v>0</v>
      </c>
      <c r="BD251" s="1">
        <f t="shared" si="25"/>
        <v>0</v>
      </c>
      <c r="BE251" s="1">
        <f t="shared" si="26"/>
        <v>0</v>
      </c>
    </row>
    <row r="252" spans="2:57" ht="14.4" thickBot="1" x14ac:dyDescent="0.3">
      <c r="B252" s="4"/>
      <c r="C252" s="131"/>
      <c r="D252" s="132"/>
      <c r="E252" s="235"/>
      <c r="F252" s="250"/>
      <c r="G252" s="250"/>
      <c r="H252" s="236"/>
      <c r="I252" s="130"/>
      <c r="J252" s="235"/>
      <c r="K252" s="236"/>
      <c r="L252" s="130"/>
      <c r="M252" s="235"/>
      <c r="N252" s="236"/>
      <c r="O252" s="129"/>
      <c r="P252" s="246">
        <v>0</v>
      </c>
      <c r="Q252" s="247"/>
      <c r="R252" s="129"/>
      <c r="S252" s="243"/>
      <c r="T252" s="244"/>
      <c r="U252" s="244"/>
      <c r="V252" s="244"/>
      <c r="W252" s="245"/>
      <c r="X252" s="7"/>
      <c r="AX252" s="101"/>
      <c r="AY252" s="101"/>
      <c r="AZ252" s="102">
        <f t="shared" si="21"/>
        <v>0</v>
      </c>
      <c r="BA252" s="101">
        <f t="shared" si="22"/>
        <v>0</v>
      </c>
      <c r="BB252" s="103">
        <f t="shared" si="23"/>
        <v>0</v>
      </c>
      <c r="BC252" s="1">
        <f t="shared" si="24"/>
        <v>0</v>
      </c>
      <c r="BD252" s="1">
        <f t="shared" si="25"/>
        <v>0</v>
      </c>
      <c r="BE252" s="1">
        <f t="shared" si="26"/>
        <v>0</v>
      </c>
    </row>
    <row r="253" spans="2:57" ht="14.4" thickBot="1" x14ac:dyDescent="0.3">
      <c r="B253" s="4"/>
      <c r="C253" s="131"/>
      <c r="D253" s="132"/>
      <c r="E253" s="235"/>
      <c r="F253" s="250"/>
      <c r="G253" s="250"/>
      <c r="H253" s="236"/>
      <c r="I253" s="130"/>
      <c r="J253" s="235"/>
      <c r="K253" s="236"/>
      <c r="L253" s="130"/>
      <c r="M253" s="235"/>
      <c r="N253" s="236"/>
      <c r="O253" s="129"/>
      <c r="P253" s="246">
        <v>0</v>
      </c>
      <c r="Q253" s="247"/>
      <c r="R253" s="129"/>
      <c r="S253" s="243"/>
      <c r="T253" s="244"/>
      <c r="U253" s="244"/>
      <c r="V253" s="244"/>
      <c r="W253" s="245"/>
      <c r="X253" s="7"/>
      <c r="AX253" s="101"/>
      <c r="AY253" s="101"/>
      <c r="AZ253" s="102">
        <f t="shared" si="21"/>
        <v>0</v>
      </c>
      <c r="BA253" s="101">
        <f t="shared" si="22"/>
        <v>0</v>
      </c>
      <c r="BB253" s="103">
        <f t="shared" si="23"/>
        <v>0</v>
      </c>
      <c r="BC253" s="1">
        <f t="shared" si="24"/>
        <v>0</v>
      </c>
      <c r="BD253" s="1">
        <f t="shared" si="25"/>
        <v>0</v>
      </c>
      <c r="BE253" s="1">
        <f t="shared" si="26"/>
        <v>0</v>
      </c>
    </row>
    <row r="254" spans="2:57" ht="14.4" thickBot="1" x14ac:dyDescent="0.3">
      <c r="B254" s="4"/>
      <c r="C254" s="131"/>
      <c r="D254" s="132"/>
      <c r="E254" s="235"/>
      <c r="F254" s="250"/>
      <c r="G254" s="250"/>
      <c r="H254" s="236"/>
      <c r="I254" s="130"/>
      <c r="J254" s="235"/>
      <c r="K254" s="236"/>
      <c r="L254" s="130"/>
      <c r="M254" s="235"/>
      <c r="N254" s="236"/>
      <c r="O254" s="129"/>
      <c r="P254" s="246">
        <v>0</v>
      </c>
      <c r="Q254" s="247"/>
      <c r="R254" s="129"/>
      <c r="S254" s="243"/>
      <c r="T254" s="244"/>
      <c r="U254" s="244"/>
      <c r="V254" s="244"/>
      <c r="W254" s="245"/>
      <c r="X254" s="7"/>
      <c r="AX254" s="101"/>
      <c r="AY254" s="101"/>
      <c r="AZ254" s="102">
        <f t="shared" si="21"/>
        <v>0</v>
      </c>
      <c r="BA254" s="101">
        <f t="shared" si="22"/>
        <v>0</v>
      </c>
      <c r="BB254" s="103">
        <f t="shared" si="23"/>
        <v>0</v>
      </c>
      <c r="BC254" s="1">
        <f t="shared" si="24"/>
        <v>0</v>
      </c>
      <c r="BD254" s="1">
        <f t="shared" si="25"/>
        <v>0</v>
      </c>
      <c r="BE254" s="1">
        <f t="shared" si="26"/>
        <v>0</v>
      </c>
    </row>
    <row r="255" spans="2:57" ht="14.4" thickBot="1" x14ac:dyDescent="0.3">
      <c r="B255" s="4"/>
      <c r="C255" s="131"/>
      <c r="D255" s="132"/>
      <c r="E255" s="235"/>
      <c r="F255" s="250"/>
      <c r="G255" s="250"/>
      <c r="H255" s="236"/>
      <c r="I255" s="130"/>
      <c r="J255" s="235"/>
      <c r="K255" s="236"/>
      <c r="L255" s="130"/>
      <c r="M255" s="235"/>
      <c r="N255" s="236"/>
      <c r="O255" s="129"/>
      <c r="P255" s="246">
        <v>0</v>
      </c>
      <c r="Q255" s="247"/>
      <c r="R255" s="129"/>
      <c r="S255" s="243"/>
      <c r="T255" s="244"/>
      <c r="U255" s="244"/>
      <c r="V255" s="244"/>
      <c r="W255" s="245"/>
      <c r="X255" s="7"/>
      <c r="AX255" s="101"/>
      <c r="AY255" s="101"/>
      <c r="AZ255" s="102">
        <f t="shared" si="21"/>
        <v>0</v>
      </c>
      <c r="BA255" s="101">
        <f t="shared" si="22"/>
        <v>0</v>
      </c>
      <c r="BB255" s="103">
        <f t="shared" si="23"/>
        <v>0</v>
      </c>
      <c r="BC255" s="1">
        <f t="shared" si="24"/>
        <v>0</v>
      </c>
      <c r="BD255" s="1">
        <f t="shared" si="25"/>
        <v>0</v>
      </c>
      <c r="BE255" s="1">
        <f t="shared" si="26"/>
        <v>0</v>
      </c>
    </row>
    <row r="256" spans="2:57" ht="14.4" thickBot="1" x14ac:dyDescent="0.3">
      <c r="B256" s="4"/>
      <c r="C256" s="131"/>
      <c r="D256" s="132"/>
      <c r="E256" s="235"/>
      <c r="F256" s="250"/>
      <c r="G256" s="250"/>
      <c r="H256" s="236"/>
      <c r="I256" s="130"/>
      <c r="J256" s="235"/>
      <c r="K256" s="236"/>
      <c r="L256" s="130"/>
      <c r="M256" s="235"/>
      <c r="N256" s="236"/>
      <c r="O256" s="129"/>
      <c r="P256" s="246">
        <v>0</v>
      </c>
      <c r="Q256" s="247"/>
      <c r="R256" s="129"/>
      <c r="S256" s="243"/>
      <c r="T256" s="244"/>
      <c r="U256" s="244"/>
      <c r="V256" s="244"/>
      <c r="W256" s="245"/>
      <c r="X256" s="7"/>
      <c r="AX256" s="101"/>
      <c r="AY256" s="101"/>
      <c r="AZ256" s="102">
        <f t="shared" si="21"/>
        <v>0</v>
      </c>
      <c r="BA256" s="101">
        <f t="shared" si="22"/>
        <v>0</v>
      </c>
      <c r="BB256" s="103">
        <f t="shared" si="23"/>
        <v>0</v>
      </c>
      <c r="BC256" s="1">
        <f t="shared" si="24"/>
        <v>0</v>
      </c>
      <c r="BD256" s="1">
        <f t="shared" si="25"/>
        <v>0</v>
      </c>
      <c r="BE256" s="1">
        <f t="shared" si="26"/>
        <v>0</v>
      </c>
    </row>
    <row r="257" spans="2:57" ht="14.4" thickBot="1" x14ac:dyDescent="0.3">
      <c r="B257" s="4"/>
      <c r="C257" s="131"/>
      <c r="D257" s="132"/>
      <c r="E257" s="235"/>
      <c r="F257" s="250"/>
      <c r="G257" s="250"/>
      <c r="H257" s="236"/>
      <c r="I257" s="130"/>
      <c r="J257" s="235"/>
      <c r="K257" s="236"/>
      <c r="L257" s="130"/>
      <c r="M257" s="235"/>
      <c r="N257" s="236"/>
      <c r="O257" s="129"/>
      <c r="P257" s="246">
        <v>0</v>
      </c>
      <c r="Q257" s="247"/>
      <c r="R257" s="129"/>
      <c r="S257" s="243"/>
      <c r="T257" s="244"/>
      <c r="U257" s="244"/>
      <c r="V257" s="244"/>
      <c r="W257" s="245"/>
      <c r="X257" s="7"/>
      <c r="AX257" s="101"/>
      <c r="AY257" s="101"/>
      <c r="AZ257" s="102">
        <f t="shared" si="21"/>
        <v>0</v>
      </c>
      <c r="BA257" s="101">
        <f t="shared" si="22"/>
        <v>0</v>
      </c>
      <c r="BB257" s="103">
        <f t="shared" si="23"/>
        <v>0</v>
      </c>
      <c r="BC257" s="1">
        <f t="shared" si="24"/>
        <v>0</v>
      </c>
      <c r="BD257" s="1">
        <f t="shared" si="25"/>
        <v>0</v>
      </c>
      <c r="BE257" s="1">
        <f t="shared" si="26"/>
        <v>0</v>
      </c>
    </row>
    <row r="258" spans="2:57" ht="14.4" thickBot="1" x14ac:dyDescent="0.3">
      <c r="B258" s="4"/>
      <c r="C258" s="131"/>
      <c r="D258" s="132"/>
      <c r="E258" s="235"/>
      <c r="F258" s="250"/>
      <c r="G258" s="250"/>
      <c r="H258" s="236"/>
      <c r="I258" s="130"/>
      <c r="J258" s="235"/>
      <c r="K258" s="236"/>
      <c r="L258" s="130"/>
      <c r="M258" s="235"/>
      <c r="N258" s="236"/>
      <c r="O258" s="129"/>
      <c r="P258" s="246">
        <v>0</v>
      </c>
      <c r="Q258" s="247"/>
      <c r="R258" s="129"/>
      <c r="S258" s="243"/>
      <c r="T258" s="244"/>
      <c r="U258" s="244"/>
      <c r="V258" s="244"/>
      <c r="W258" s="245"/>
      <c r="X258" s="7"/>
      <c r="AX258" s="101"/>
      <c r="AY258" s="101"/>
      <c r="AZ258" s="102">
        <f t="shared" si="21"/>
        <v>0</v>
      </c>
      <c r="BA258" s="101">
        <f t="shared" si="22"/>
        <v>0</v>
      </c>
      <c r="BB258" s="103">
        <f t="shared" si="23"/>
        <v>0</v>
      </c>
      <c r="BC258" s="1">
        <f t="shared" si="24"/>
        <v>0</v>
      </c>
      <c r="BD258" s="1">
        <f t="shared" si="25"/>
        <v>0</v>
      </c>
      <c r="BE258" s="1">
        <f t="shared" si="26"/>
        <v>0</v>
      </c>
    </row>
    <row r="259" spans="2:57" ht="14.4" thickBot="1" x14ac:dyDescent="0.3">
      <c r="B259" s="4"/>
      <c r="C259" s="131"/>
      <c r="D259" s="132"/>
      <c r="E259" s="235"/>
      <c r="F259" s="250"/>
      <c r="G259" s="250"/>
      <c r="H259" s="236"/>
      <c r="I259" s="130"/>
      <c r="J259" s="235"/>
      <c r="K259" s="236"/>
      <c r="L259" s="130"/>
      <c r="M259" s="235"/>
      <c r="N259" s="236"/>
      <c r="O259" s="129"/>
      <c r="P259" s="246">
        <v>0</v>
      </c>
      <c r="Q259" s="247"/>
      <c r="R259" s="129"/>
      <c r="S259" s="243"/>
      <c r="T259" s="244"/>
      <c r="U259" s="244"/>
      <c r="V259" s="244"/>
      <c r="W259" s="245"/>
      <c r="X259" s="7"/>
      <c r="AX259" s="101"/>
      <c r="AY259" s="101"/>
      <c r="AZ259" s="102">
        <f t="shared" si="21"/>
        <v>0</v>
      </c>
      <c r="BA259" s="101">
        <f t="shared" si="22"/>
        <v>0</v>
      </c>
      <c r="BB259" s="103">
        <f t="shared" si="23"/>
        <v>0</v>
      </c>
      <c r="BC259" s="1">
        <f t="shared" si="24"/>
        <v>0</v>
      </c>
      <c r="BD259" s="1">
        <f t="shared" si="25"/>
        <v>0</v>
      </c>
      <c r="BE259" s="1">
        <f t="shared" si="26"/>
        <v>0</v>
      </c>
    </row>
    <row r="260" spans="2:57" ht="14.4" thickBot="1" x14ac:dyDescent="0.3">
      <c r="B260" s="4"/>
      <c r="C260" s="131"/>
      <c r="D260" s="132"/>
      <c r="E260" s="235"/>
      <c r="F260" s="250"/>
      <c r="G260" s="250"/>
      <c r="H260" s="236"/>
      <c r="I260" s="130"/>
      <c r="J260" s="235"/>
      <c r="K260" s="236"/>
      <c r="L260" s="130"/>
      <c r="M260" s="235"/>
      <c r="N260" s="236"/>
      <c r="O260" s="129"/>
      <c r="P260" s="246">
        <v>0</v>
      </c>
      <c r="Q260" s="247"/>
      <c r="R260" s="129"/>
      <c r="S260" s="243"/>
      <c r="T260" s="244"/>
      <c r="U260" s="244"/>
      <c r="V260" s="244"/>
      <c r="W260" s="245"/>
      <c r="X260" s="7"/>
      <c r="AX260" s="101"/>
      <c r="AY260" s="101"/>
      <c r="AZ260" s="102">
        <f t="shared" si="21"/>
        <v>0</v>
      </c>
      <c r="BA260" s="101">
        <f t="shared" si="22"/>
        <v>0</v>
      </c>
      <c r="BB260" s="103">
        <f t="shared" si="23"/>
        <v>0</v>
      </c>
      <c r="BC260" s="1">
        <f t="shared" si="24"/>
        <v>0</v>
      </c>
      <c r="BD260" s="1">
        <f t="shared" si="25"/>
        <v>0</v>
      </c>
      <c r="BE260" s="1">
        <f t="shared" si="26"/>
        <v>0</v>
      </c>
    </row>
    <row r="261" spans="2:57" ht="14.4" thickBot="1" x14ac:dyDescent="0.3">
      <c r="B261" s="4"/>
      <c r="C261" s="131"/>
      <c r="D261" s="132"/>
      <c r="E261" s="235"/>
      <c r="F261" s="250"/>
      <c r="G261" s="250"/>
      <c r="H261" s="236"/>
      <c r="I261" s="130"/>
      <c r="J261" s="235"/>
      <c r="K261" s="236"/>
      <c r="L261" s="130"/>
      <c r="M261" s="235"/>
      <c r="N261" s="236"/>
      <c r="O261" s="129"/>
      <c r="P261" s="246">
        <v>0</v>
      </c>
      <c r="Q261" s="247"/>
      <c r="R261" s="129"/>
      <c r="S261" s="243"/>
      <c r="T261" s="244"/>
      <c r="U261" s="244"/>
      <c r="V261" s="244"/>
      <c r="W261" s="245"/>
      <c r="X261" s="7"/>
      <c r="AX261" s="101"/>
      <c r="AY261" s="101"/>
      <c r="AZ261" s="102">
        <f t="shared" si="21"/>
        <v>0</v>
      </c>
      <c r="BA261" s="101">
        <f t="shared" si="22"/>
        <v>0</v>
      </c>
      <c r="BB261" s="103">
        <f t="shared" si="23"/>
        <v>0</v>
      </c>
      <c r="BC261" s="1">
        <f t="shared" si="24"/>
        <v>0</v>
      </c>
      <c r="BD261" s="1">
        <f t="shared" si="25"/>
        <v>0</v>
      </c>
      <c r="BE261" s="1">
        <f t="shared" si="26"/>
        <v>0</v>
      </c>
    </row>
    <row r="262" spans="2:57" ht="14.4" thickBot="1" x14ac:dyDescent="0.3">
      <c r="B262" s="4"/>
      <c r="C262" s="131"/>
      <c r="D262" s="132"/>
      <c r="E262" s="235"/>
      <c r="F262" s="250"/>
      <c r="G262" s="250"/>
      <c r="H262" s="236"/>
      <c r="I262" s="130"/>
      <c r="J262" s="235"/>
      <c r="K262" s="236"/>
      <c r="L262" s="130"/>
      <c r="M262" s="235"/>
      <c r="N262" s="236"/>
      <c r="O262" s="129"/>
      <c r="P262" s="246">
        <v>0</v>
      </c>
      <c r="Q262" s="247"/>
      <c r="R262" s="129"/>
      <c r="S262" s="243"/>
      <c r="T262" s="244"/>
      <c r="U262" s="244"/>
      <c r="V262" s="244"/>
      <c r="W262" s="245"/>
      <c r="X262" s="7"/>
      <c r="AX262" s="101"/>
      <c r="AY262" s="101"/>
      <c r="AZ262" s="102">
        <f t="shared" si="21"/>
        <v>0</v>
      </c>
      <c r="BA262" s="101">
        <f t="shared" si="22"/>
        <v>0</v>
      </c>
      <c r="BB262" s="103">
        <f t="shared" si="23"/>
        <v>0</v>
      </c>
      <c r="BC262" s="1">
        <f t="shared" si="24"/>
        <v>0</v>
      </c>
      <c r="BD262" s="1">
        <f t="shared" si="25"/>
        <v>0</v>
      </c>
      <c r="BE262" s="1">
        <f t="shared" si="26"/>
        <v>0</v>
      </c>
    </row>
    <row r="263" spans="2:57" ht="14.4" thickBot="1" x14ac:dyDescent="0.3">
      <c r="B263" s="4"/>
      <c r="C263" s="131"/>
      <c r="D263" s="132"/>
      <c r="E263" s="235"/>
      <c r="F263" s="250"/>
      <c r="G263" s="250"/>
      <c r="H263" s="236"/>
      <c r="I263" s="130"/>
      <c r="J263" s="235"/>
      <c r="K263" s="236"/>
      <c r="L263" s="130"/>
      <c r="M263" s="235"/>
      <c r="N263" s="236"/>
      <c r="O263" s="129"/>
      <c r="P263" s="246">
        <v>0</v>
      </c>
      <c r="Q263" s="247"/>
      <c r="R263" s="129"/>
      <c r="S263" s="243"/>
      <c r="T263" s="244"/>
      <c r="U263" s="244"/>
      <c r="V263" s="244"/>
      <c r="W263" s="245"/>
      <c r="X263" s="7"/>
      <c r="AX263" s="101"/>
      <c r="AY263" s="101"/>
      <c r="AZ263" s="102">
        <f t="shared" si="21"/>
        <v>0</v>
      </c>
      <c r="BA263" s="101">
        <f t="shared" si="22"/>
        <v>0</v>
      </c>
      <c r="BB263" s="103">
        <f t="shared" si="23"/>
        <v>0</v>
      </c>
      <c r="BC263" s="1">
        <f t="shared" si="24"/>
        <v>0</v>
      </c>
      <c r="BD263" s="1">
        <f t="shared" si="25"/>
        <v>0</v>
      </c>
      <c r="BE263" s="1">
        <f t="shared" si="26"/>
        <v>0</v>
      </c>
    </row>
    <row r="264" spans="2:57" ht="14.4" thickBot="1" x14ac:dyDescent="0.3">
      <c r="B264" s="4"/>
      <c r="C264" s="131"/>
      <c r="D264" s="132"/>
      <c r="E264" s="235"/>
      <c r="F264" s="250"/>
      <c r="G264" s="250"/>
      <c r="H264" s="236"/>
      <c r="I264" s="130"/>
      <c r="J264" s="235"/>
      <c r="K264" s="236"/>
      <c r="L264" s="130"/>
      <c r="M264" s="235"/>
      <c r="N264" s="236"/>
      <c r="O264" s="129"/>
      <c r="P264" s="246">
        <v>0</v>
      </c>
      <c r="Q264" s="247"/>
      <c r="R264" s="129"/>
      <c r="S264" s="243"/>
      <c r="T264" s="244"/>
      <c r="U264" s="244"/>
      <c r="V264" s="244"/>
      <c r="W264" s="245"/>
      <c r="X264" s="7"/>
      <c r="AX264" s="101"/>
      <c r="AY264" s="101"/>
      <c r="AZ264" s="102">
        <f t="shared" ref="AZ264:AZ327" si="27">+C264</f>
        <v>0</v>
      </c>
      <c r="BA264" s="101">
        <f t="shared" ref="BA264:BA327" si="28">+J264</f>
        <v>0</v>
      </c>
      <c r="BB264" s="103">
        <f t="shared" ref="BB264:BB327" si="29">+P264</f>
        <v>0</v>
      </c>
      <c r="BC264" s="1">
        <f t="shared" ref="BC264:BC327" si="30">SUMIFS($BB$71:$BB$371,$AZ$71:$AZ$371,$AX264,$BA$71:$BA$371,"Despesas")</f>
        <v>0</v>
      </c>
      <c r="BD264" s="1">
        <f t="shared" ref="BD264:BD327" si="31">SUMIFS($BB$71:$BB$371,$AZ$71:$AZ$371,$AX264,$BA$71:$BA$371,"Dívidas")</f>
        <v>0</v>
      </c>
      <c r="BE264" s="1">
        <f t="shared" ref="BE264:BE327" si="32">SUMIFS($BB$71:$BB$371,$AZ$71:$AZ$371,$AX264,$BA$71:$BA$371,"Investimentos")</f>
        <v>0</v>
      </c>
    </row>
    <row r="265" spans="2:57" ht="14.4" thickBot="1" x14ac:dyDescent="0.3">
      <c r="B265" s="4"/>
      <c r="C265" s="131"/>
      <c r="D265" s="132"/>
      <c r="E265" s="235"/>
      <c r="F265" s="250"/>
      <c r="G265" s="250"/>
      <c r="H265" s="236"/>
      <c r="I265" s="130"/>
      <c r="J265" s="235"/>
      <c r="K265" s="236"/>
      <c r="L265" s="130"/>
      <c r="M265" s="235"/>
      <c r="N265" s="236"/>
      <c r="O265" s="129"/>
      <c r="P265" s="246">
        <v>0</v>
      </c>
      <c r="Q265" s="247"/>
      <c r="R265" s="129"/>
      <c r="S265" s="243"/>
      <c r="T265" s="244"/>
      <c r="U265" s="244"/>
      <c r="V265" s="244"/>
      <c r="W265" s="245"/>
      <c r="X265" s="7"/>
      <c r="AX265" s="101"/>
      <c r="AY265" s="101"/>
      <c r="AZ265" s="102">
        <f t="shared" si="27"/>
        <v>0</v>
      </c>
      <c r="BA265" s="101">
        <f t="shared" si="28"/>
        <v>0</v>
      </c>
      <c r="BB265" s="103">
        <f t="shared" si="29"/>
        <v>0</v>
      </c>
      <c r="BC265" s="1">
        <f t="shared" si="30"/>
        <v>0</v>
      </c>
      <c r="BD265" s="1">
        <f t="shared" si="31"/>
        <v>0</v>
      </c>
      <c r="BE265" s="1">
        <f t="shared" si="32"/>
        <v>0</v>
      </c>
    </row>
    <row r="266" spans="2:57" ht="14.4" thickBot="1" x14ac:dyDescent="0.3">
      <c r="B266" s="4"/>
      <c r="C266" s="131"/>
      <c r="D266" s="132"/>
      <c r="E266" s="235"/>
      <c r="F266" s="250"/>
      <c r="G266" s="250"/>
      <c r="H266" s="236"/>
      <c r="I266" s="130"/>
      <c r="J266" s="235"/>
      <c r="K266" s="236"/>
      <c r="L266" s="130"/>
      <c r="M266" s="235"/>
      <c r="N266" s="236"/>
      <c r="O266" s="129"/>
      <c r="P266" s="246">
        <v>0</v>
      </c>
      <c r="Q266" s="247"/>
      <c r="R266" s="129"/>
      <c r="S266" s="243"/>
      <c r="T266" s="244"/>
      <c r="U266" s="244"/>
      <c r="V266" s="244"/>
      <c r="W266" s="245"/>
      <c r="X266" s="7"/>
      <c r="AX266" s="101"/>
      <c r="AY266" s="101"/>
      <c r="AZ266" s="102">
        <f t="shared" si="27"/>
        <v>0</v>
      </c>
      <c r="BA266" s="101">
        <f t="shared" si="28"/>
        <v>0</v>
      </c>
      <c r="BB266" s="103">
        <f t="shared" si="29"/>
        <v>0</v>
      </c>
      <c r="BC266" s="1">
        <f t="shared" si="30"/>
        <v>0</v>
      </c>
      <c r="BD266" s="1">
        <f t="shared" si="31"/>
        <v>0</v>
      </c>
      <c r="BE266" s="1">
        <f t="shared" si="32"/>
        <v>0</v>
      </c>
    </row>
    <row r="267" spans="2:57" ht="14.4" thickBot="1" x14ac:dyDescent="0.3">
      <c r="B267" s="4"/>
      <c r="C267" s="131"/>
      <c r="D267" s="132"/>
      <c r="E267" s="235"/>
      <c r="F267" s="250"/>
      <c r="G267" s="250"/>
      <c r="H267" s="236"/>
      <c r="I267" s="130"/>
      <c r="J267" s="235"/>
      <c r="K267" s="236"/>
      <c r="L267" s="130"/>
      <c r="M267" s="235"/>
      <c r="N267" s="236"/>
      <c r="O267" s="129"/>
      <c r="P267" s="246">
        <v>0</v>
      </c>
      <c r="Q267" s="247"/>
      <c r="R267" s="129"/>
      <c r="S267" s="243"/>
      <c r="T267" s="244"/>
      <c r="U267" s="244"/>
      <c r="V267" s="244"/>
      <c r="W267" s="245"/>
      <c r="X267" s="7"/>
      <c r="AX267" s="101"/>
      <c r="AY267" s="101"/>
      <c r="AZ267" s="102">
        <f t="shared" si="27"/>
        <v>0</v>
      </c>
      <c r="BA267" s="101">
        <f t="shared" si="28"/>
        <v>0</v>
      </c>
      <c r="BB267" s="103">
        <f t="shared" si="29"/>
        <v>0</v>
      </c>
      <c r="BC267" s="1">
        <f t="shared" si="30"/>
        <v>0</v>
      </c>
      <c r="BD267" s="1">
        <f t="shared" si="31"/>
        <v>0</v>
      </c>
      <c r="BE267" s="1">
        <f t="shared" si="32"/>
        <v>0</v>
      </c>
    </row>
    <row r="268" spans="2:57" ht="14.4" thickBot="1" x14ac:dyDescent="0.3">
      <c r="B268" s="4"/>
      <c r="C268" s="131"/>
      <c r="D268" s="132"/>
      <c r="E268" s="235"/>
      <c r="F268" s="250"/>
      <c r="G268" s="250"/>
      <c r="H268" s="236"/>
      <c r="I268" s="130"/>
      <c r="J268" s="235"/>
      <c r="K268" s="236"/>
      <c r="L268" s="130"/>
      <c r="M268" s="235"/>
      <c r="N268" s="236"/>
      <c r="O268" s="129"/>
      <c r="P268" s="246">
        <v>0</v>
      </c>
      <c r="Q268" s="247"/>
      <c r="R268" s="129"/>
      <c r="S268" s="243"/>
      <c r="T268" s="244"/>
      <c r="U268" s="244"/>
      <c r="V268" s="244"/>
      <c r="W268" s="245"/>
      <c r="X268" s="7"/>
      <c r="AX268" s="101"/>
      <c r="AY268" s="101"/>
      <c r="AZ268" s="102">
        <f t="shared" si="27"/>
        <v>0</v>
      </c>
      <c r="BA268" s="101">
        <f t="shared" si="28"/>
        <v>0</v>
      </c>
      <c r="BB268" s="103">
        <f t="shared" si="29"/>
        <v>0</v>
      </c>
      <c r="BC268" s="1">
        <f t="shared" si="30"/>
        <v>0</v>
      </c>
      <c r="BD268" s="1">
        <f t="shared" si="31"/>
        <v>0</v>
      </c>
      <c r="BE268" s="1">
        <f t="shared" si="32"/>
        <v>0</v>
      </c>
    </row>
    <row r="269" spans="2:57" ht="14.4" thickBot="1" x14ac:dyDescent="0.3">
      <c r="B269" s="4"/>
      <c r="C269" s="131"/>
      <c r="D269" s="132"/>
      <c r="E269" s="235"/>
      <c r="F269" s="250"/>
      <c r="G269" s="250"/>
      <c r="H269" s="236"/>
      <c r="I269" s="130"/>
      <c r="J269" s="235"/>
      <c r="K269" s="236"/>
      <c r="L269" s="130"/>
      <c r="M269" s="235"/>
      <c r="N269" s="236"/>
      <c r="O269" s="129"/>
      <c r="P269" s="246">
        <v>0</v>
      </c>
      <c r="Q269" s="247"/>
      <c r="R269" s="129"/>
      <c r="S269" s="243"/>
      <c r="T269" s="244"/>
      <c r="U269" s="244"/>
      <c r="V269" s="244"/>
      <c r="W269" s="245"/>
      <c r="X269" s="7"/>
      <c r="AX269" s="101"/>
      <c r="AY269" s="101"/>
      <c r="AZ269" s="102">
        <f t="shared" si="27"/>
        <v>0</v>
      </c>
      <c r="BA269" s="101">
        <f t="shared" si="28"/>
        <v>0</v>
      </c>
      <c r="BB269" s="103">
        <f t="shared" si="29"/>
        <v>0</v>
      </c>
      <c r="BC269" s="1">
        <f t="shared" si="30"/>
        <v>0</v>
      </c>
      <c r="BD269" s="1">
        <f t="shared" si="31"/>
        <v>0</v>
      </c>
      <c r="BE269" s="1">
        <f t="shared" si="32"/>
        <v>0</v>
      </c>
    </row>
    <row r="270" spans="2:57" ht="14.4" thickBot="1" x14ac:dyDescent="0.3">
      <c r="B270" s="4"/>
      <c r="C270" s="131"/>
      <c r="D270" s="132"/>
      <c r="E270" s="235"/>
      <c r="F270" s="250"/>
      <c r="G270" s="250"/>
      <c r="H270" s="236"/>
      <c r="I270" s="130"/>
      <c r="J270" s="235"/>
      <c r="K270" s="236"/>
      <c r="L270" s="130"/>
      <c r="M270" s="235"/>
      <c r="N270" s="236"/>
      <c r="O270" s="129"/>
      <c r="P270" s="246">
        <v>0</v>
      </c>
      <c r="Q270" s="247"/>
      <c r="R270" s="129"/>
      <c r="S270" s="243"/>
      <c r="T270" s="244"/>
      <c r="U270" s="244"/>
      <c r="V270" s="244"/>
      <c r="W270" s="245"/>
      <c r="X270" s="7"/>
      <c r="AX270" s="101"/>
      <c r="AY270" s="101"/>
      <c r="AZ270" s="102">
        <f t="shared" si="27"/>
        <v>0</v>
      </c>
      <c r="BA270" s="101">
        <f t="shared" si="28"/>
        <v>0</v>
      </c>
      <c r="BB270" s="103">
        <f t="shared" si="29"/>
        <v>0</v>
      </c>
      <c r="BC270" s="1">
        <f t="shared" si="30"/>
        <v>0</v>
      </c>
      <c r="BD270" s="1">
        <f t="shared" si="31"/>
        <v>0</v>
      </c>
      <c r="BE270" s="1">
        <f t="shared" si="32"/>
        <v>0</v>
      </c>
    </row>
    <row r="271" spans="2:57" ht="14.4" thickBot="1" x14ac:dyDescent="0.3">
      <c r="B271" s="4"/>
      <c r="C271" s="131"/>
      <c r="D271" s="132"/>
      <c r="E271" s="235"/>
      <c r="F271" s="250"/>
      <c r="G271" s="250"/>
      <c r="H271" s="236"/>
      <c r="I271" s="130"/>
      <c r="J271" s="235"/>
      <c r="K271" s="236"/>
      <c r="L271" s="130"/>
      <c r="M271" s="235"/>
      <c r="N271" s="236"/>
      <c r="O271" s="129"/>
      <c r="P271" s="246">
        <v>0</v>
      </c>
      <c r="Q271" s="247"/>
      <c r="R271" s="129"/>
      <c r="S271" s="243"/>
      <c r="T271" s="244"/>
      <c r="U271" s="244"/>
      <c r="V271" s="244"/>
      <c r="W271" s="245"/>
      <c r="X271" s="7"/>
      <c r="AX271" s="101"/>
      <c r="AY271" s="101"/>
      <c r="AZ271" s="102">
        <f t="shared" si="27"/>
        <v>0</v>
      </c>
      <c r="BA271" s="101">
        <f t="shared" si="28"/>
        <v>0</v>
      </c>
      <c r="BB271" s="103">
        <f t="shared" si="29"/>
        <v>0</v>
      </c>
      <c r="BC271" s="1">
        <f t="shared" si="30"/>
        <v>0</v>
      </c>
      <c r="BD271" s="1">
        <f t="shared" si="31"/>
        <v>0</v>
      </c>
      <c r="BE271" s="1">
        <f t="shared" si="32"/>
        <v>0</v>
      </c>
    </row>
    <row r="272" spans="2:57" ht="14.4" thickBot="1" x14ac:dyDescent="0.3">
      <c r="B272" s="4"/>
      <c r="C272" s="131"/>
      <c r="D272" s="132"/>
      <c r="E272" s="235"/>
      <c r="F272" s="250"/>
      <c r="G272" s="250"/>
      <c r="H272" s="236"/>
      <c r="I272" s="130"/>
      <c r="J272" s="235"/>
      <c r="K272" s="236"/>
      <c r="L272" s="130"/>
      <c r="M272" s="235"/>
      <c r="N272" s="236"/>
      <c r="O272" s="129"/>
      <c r="P272" s="246">
        <v>0</v>
      </c>
      <c r="Q272" s="247"/>
      <c r="R272" s="129"/>
      <c r="S272" s="243"/>
      <c r="T272" s="244"/>
      <c r="U272" s="244"/>
      <c r="V272" s="244"/>
      <c r="W272" s="245"/>
      <c r="X272" s="7"/>
      <c r="AX272" s="101"/>
      <c r="AY272" s="101"/>
      <c r="AZ272" s="102">
        <f t="shared" si="27"/>
        <v>0</v>
      </c>
      <c r="BA272" s="101">
        <f t="shared" si="28"/>
        <v>0</v>
      </c>
      <c r="BB272" s="103">
        <f t="shared" si="29"/>
        <v>0</v>
      </c>
      <c r="BC272" s="1">
        <f t="shared" si="30"/>
        <v>0</v>
      </c>
      <c r="BD272" s="1">
        <f t="shared" si="31"/>
        <v>0</v>
      </c>
      <c r="BE272" s="1">
        <f t="shared" si="32"/>
        <v>0</v>
      </c>
    </row>
    <row r="273" spans="2:57" ht="14.4" thickBot="1" x14ac:dyDescent="0.3">
      <c r="B273" s="4"/>
      <c r="C273" s="131"/>
      <c r="D273" s="132"/>
      <c r="E273" s="235"/>
      <c r="F273" s="250"/>
      <c r="G273" s="250"/>
      <c r="H273" s="236"/>
      <c r="I273" s="130"/>
      <c r="J273" s="235"/>
      <c r="K273" s="236"/>
      <c r="L273" s="130"/>
      <c r="M273" s="235"/>
      <c r="N273" s="236"/>
      <c r="O273" s="129"/>
      <c r="P273" s="246">
        <v>0</v>
      </c>
      <c r="Q273" s="247"/>
      <c r="R273" s="129"/>
      <c r="S273" s="243"/>
      <c r="T273" s="244"/>
      <c r="U273" s="244"/>
      <c r="V273" s="244"/>
      <c r="W273" s="245"/>
      <c r="X273" s="7"/>
      <c r="AX273" s="101"/>
      <c r="AY273" s="101"/>
      <c r="AZ273" s="102">
        <f t="shared" si="27"/>
        <v>0</v>
      </c>
      <c r="BA273" s="101">
        <f t="shared" si="28"/>
        <v>0</v>
      </c>
      <c r="BB273" s="103">
        <f t="shared" si="29"/>
        <v>0</v>
      </c>
      <c r="BC273" s="1">
        <f t="shared" si="30"/>
        <v>0</v>
      </c>
      <c r="BD273" s="1">
        <f t="shared" si="31"/>
        <v>0</v>
      </c>
      <c r="BE273" s="1">
        <f t="shared" si="32"/>
        <v>0</v>
      </c>
    </row>
    <row r="274" spans="2:57" ht="14.4" thickBot="1" x14ac:dyDescent="0.3">
      <c r="B274" s="4"/>
      <c r="C274" s="131"/>
      <c r="D274" s="132"/>
      <c r="E274" s="235"/>
      <c r="F274" s="250"/>
      <c r="G274" s="250"/>
      <c r="H274" s="236"/>
      <c r="I274" s="130"/>
      <c r="J274" s="235"/>
      <c r="K274" s="236"/>
      <c r="L274" s="130"/>
      <c r="M274" s="235"/>
      <c r="N274" s="236"/>
      <c r="O274" s="129"/>
      <c r="P274" s="246">
        <v>0</v>
      </c>
      <c r="Q274" s="247"/>
      <c r="R274" s="129"/>
      <c r="S274" s="243"/>
      <c r="T274" s="244"/>
      <c r="U274" s="244"/>
      <c r="V274" s="244"/>
      <c r="W274" s="245"/>
      <c r="X274" s="7"/>
      <c r="AX274" s="101"/>
      <c r="AY274" s="101"/>
      <c r="AZ274" s="102">
        <f t="shared" si="27"/>
        <v>0</v>
      </c>
      <c r="BA274" s="101">
        <f t="shared" si="28"/>
        <v>0</v>
      </c>
      <c r="BB274" s="103">
        <f t="shared" si="29"/>
        <v>0</v>
      </c>
      <c r="BC274" s="1">
        <f t="shared" si="30"/>
        <v>0</v>
      </c>
      <c r="BD274" s="1">
        <f t="shared" si="31"/>
        <v>0</v>
      </c>
      <c r="BE274" s="1">
        <f t="shared" si="32"/>
        <v>0</v>
      </c>
    </row>
    <row r="275" spans="2:57" ht="14.4" thickBot="1" x14ac:dyDescent="0.3">
      <c r="B275" s="4"/>
      <c r="C275" s="131"/>
      <c r="D275" s="132"/>
      <c r="E275" s="235"/>
      <c r="F275" s="250"/>
      <c r="G275" s="250"/>
      <c r="H275" s="236"/>
      <c r="I275" s="130"/>
      <c r="J275" s="235"/>
      <c r="K275" s="236"/>
      <c r="L275" s="130"/>
      <c r="M275" s="235"/>
      <c r="N275" s="236"/>
      <c r="O275" s="129"/>
      <c r="P275" s="246">
        <v>0</v>
      </c>
      <c r="Q275" s="247"/>
      <c r="R275" s="129"/>
      <c r="S275" s="243"/>
      <c r="T275" s="244"/>
      <c r="U275" s="244"/>
      <c r="V275" s="244"/>
      <c r="W275" s="245"/>
      <c r="X275" s="7"/>
      <c r="AX275" s="101"/>
      <c r="AY275" s="101"/>
      <c r="AZ275" s="102">
        <f t="shared" si="27"/>
        <v>0</v>
      </c>
      <c r="BA275" s="101">
        <f t="shared" si="28"/>
        <v>0</v>
      </c>
      <c r="BB275" s="103">
        <f t="shared" si="29"/>
        <v>0</v>
      </c>
      <c r="BC275" s="1">
        <f t="shared" si="30"/>
        <v>0</v>
      </c>
      <c r="BD275" s="1">
        <f t="shared" si="31"/>
        <v>0</v>
      </c>
      <c r="BE275" s="1">
        <f t="shared" si="32"/>
        <v>0</v>
      </c>
    </row>
    <row r="276" spans="2:57" ht="14.4" thickBot="1" x14ac:dyDescent="0.3">
      <c r="B276" s="4"/>
      <c r="C276" s="131"/>
      <c r="D276" s="132"/>
      <c r="E276" s="235"/>
      <c r="F276" s="250"/>
      <c r="G276" s="250"/>
      <c r="H276" s="236"/>
      <c r="I276" s="130"/>
      <c r="J276" s="235"/>
      <c r="K276" s="236"/>
      <c r="L276" s="130"/>
      <c r="M276" s="235"/>
      <c r="N276" s="236"/>
      <c r="O276" s="129"/>
      <c r="P276" s="246">
        <v>0</v>
      </c>
      <c r="Q276" s="247"/>
      <c r="R276" s="129"/>
      <c r="S276" s="243"/>
      <c r="T276" s="244"/>
      <c r="U276" s="244"/>
      <c r="V276" s="244"/>
      <c r="W276" s="245"/>
      <c r="X276" s="7"/>
      <c r="AX276" s="101"/>
      <c r="AY276" s="101"/>
      <c r="AZ276" s="102">
        <f t="shared" si="27"/>
        <v>0</v>
      </c>
      <c r="BA276" s="101">
        <f t="shared" si="28"/>
        <v>0</v>
      </c>
      <c r="BB276" s="103">
        <f t="shared" si="29"/>
        <v>0</v>
      </c>
      <c r="BC276" s="1">
        <f t="shared" si="30"/>
        <v>0</v>
      </c>
      <c r="BD276" s="1">
        <f t="shared" si="31"/>
        <v>0</v>
      </c>
      <c r="BE276" s="1">
        <f t="shared" si="32"/>
        <v>0</v>
      </c>
    </row>
    <row r="277" spans="2:57" ht="14.4" thickBot="1" x14ac:dyDescent="0.3">
      <c r="B277" s="4"/>
      <c r="C277" s="131"/>
      <c r="D277" s="132"/>
      <c r="E277" s="235"/>
      <c r="F277" s="250"/>
      <c r="G277" s="250"/>
      <c r="H277" s="236"/>
      <c r="I277" s="130"/>
      <c r="J277" s="235"/>
      <c r="K277" s="236"/>
      <c r="L277" s="130"/>
      <c r="M277" s="235"/>
      <c r="N277" s="236"/>
      <c r="O277" s="129"/>
      <c r="P277" s="246">
        <v>0</v>
      </c>
      <c r="Q277" s="247"/>
      <c r="R277" s="129"/>
      <c r="S277" s="243"/>
      <c r="T277" s="244"/>
      <c r="U277" s="244"/>
      <c r="V277" s="244"/>
      <c r="W277" s="245"/>
      <c r="X277" s="7"/>
      <c r="AX277" s="101"/>
      <c r="AY277" s="101"/>
      <c r="AZ277" s="102">
        <f t="shared" si="27"/>
        <v>0</v>
      </c>
      <c r="BA277" s="101">
        <f t="shared" si="28"/>
        <v>0</v>
      </c>
      <c r="BB277" s="103">
        <f t="shared" si="29"/>
        <v>0</v>
      </c>
      <c r="BC277" s="1">
        <f t="shared" si="30"/>
        <v>0</v>
      </c>
      <c r="BD277" s="1">
        <f t="shared" si="31"/>
        <v>0</v>
      </c>
      <c r="BE277" s="1">
        <f t="shared" si="32"/>
        <v>0</v>
      </c>
    </row>
    <row r="278" spans="2:57" ht="14.4" thickBot="1" x14ac:dyDescent="0.3">
      <c r="B278" s="4"/>
      <c r="C278" s="131"/>
      <c r="D278" s="132"/>
      <c r="E278" s="235"/>
      <c r="F278" s="250"/>
      <c r="G278" s="250"/>
      <c r="H278" s="236"/>
      <c r="I278" s="130"/>
      <c r="J278" s="235"/>
      <c r="K278" s="236"/>
      <c r="L278" s="130"/>
      <c r="M278" s="235"/>
      <c r="N278" s="236"/>
      <c r="O278" s="129"/>
      <c r="P278" s="246">
        <v>0</v>
      </c>
      <c r="Q278" s="247"/>
      <c r="R278" s="129"/>
      <c r="S278" s="243"/>
      <c r="T278" s="244"/>
      <c r="U278" s="244"/>
      <c r="V278" s="244"/>
      <c r="W278" s="245"/>
      <c r="X278" s="7"/>
      <c r="AX278" s="101"/>
      <c r="AY278" s="101"/>
      <c r="AZ278" s="102">
        <f t="shared" si="27"/>
        <v>0</v>
      </c>
      <c r="BA278" s="101">
        <f t="shared" si="28"/>
        <v>0</v>
      </c>
      <c r="BB278" s="103">
        <f t="shared" si="29"/>
        <v>0</v>
      </c>
      <c r="BC278" s="1">
        <f t="shared" si="30"/>
        <v>0</v>
      </c>
      <c r="BD278" s="1">
        <f t="shared" si="31"/>
        <v>0</v>
      </c>
      <c r="BE278" s="1">
        <f t="shared" si="32"/>
        <v>0</v>
      </c>
    </row>
    <row r="279" spans="2:57" ht="14.4" thickBot="1" x14ac:dyDescent="0.3">
      <c r="B279" s="4"/>
      <c r="C279" s="131"/>
      <c r="D279" s="132"/>
      <c r="E279" s="235"/>
      <c r="F279" s="250"/>
      <c r="G279" s="250"/>
      <c r="H279" s="236"/>
      <c r="I279" s="130"/>
      <c r="J279" s="235"/>
      <c r="K279" s="236"/>
      <c r="L279" s="130"/>
      <c r="M279" s="235"/>
      <c r="N279" s="236"/>
      <c r="O279" s="129"/>
      <c r="P279" s="246">
        <v>0</v>
      </c>
      <c r="Q279" s="247"/>
      <c r="R279" s="129"/>
      <c r="S279" s="243"/>
      <c r="T279" s="244"/>
      <c r="U279" s="244"/>
      <c r="V279" s="244"/>
      <c r="W279" s="245"/>
      <c r="X279" s="7"/>
      <c r="AX279" s="101"/>
      <c r="AY279" s="101"/>
      <c r="AZ279" s="102">
        <f t="shared" si="27"/>
        <v>0</v>
      </c>
      <c r="BA279" s="101">
        <f t="shared" si="28"/>
        <v>0</v>
      </c>
      <c r="BB279" s="103">
        <f t="shared" si="29"/>
        <v>0</v>
      </c>
      <c r="BC279" s="1">
        <f t="shared" si="30"/>
        <v>0</v>
      </c>
      <c r="BD279" s="1">
        <f t="shared" si="31"/>
        <v>0</v>
      </c>
      <c r="BE279" s="1">
        <f t="shared" si="32"/>
        <v>0</v>
      </c>
    </row>
    <row r="280" spans="2:57" ht="14.4" thickBot="1" x14ac:dyDescent="0.3">
      <c r="B280" s="4"/>
      <c r="C280" s="131"/>
      <c r="D280" s="132"/>
      <c r="E280" s="235"/>
      <c r="F280" s="250"/>
      <c r="G280" s="250"/>
      <c r="H280" s="236"/>
      <c r="I280" s="130"/>
      <c r="J280" s="235"/>
      <c r="K280" s="236"/>
      <c r="L280" s="130"/>
      <c r="M280" s="235"/>
      <c r="N280" s="236"/>
      <c r="O280" s="129"/>
      <c r="P280" s="246">
        <v>0</v>
      </c>
      <c r="Q280" s="247"/>
      <c r="R280" s="129"/>
      <c r="S280" s="243"/>
      <c r="T280" s="244"/>
      <c r="U280" s="244"/>
      <c r="V280" s="244"/>
      <c r="W280" s="245"/>
      <c r="X280" s="7"/>
      <c r="AX280" s="101"/>
      <c r="AY280" s="101"/>
      <c r="AZ280" s="102">
        <f t="shared" si="27"/>
        <v>0</v>
      </c>
      <c r="BA280" s="101">
        <f t="shared" si="28"/>
        <v>0</v>
      </c>
      <c r="BB280" s="103">
        <f t="shared" si="29"/>
        <v>0</v>
      </c>
      <c r="BC280" s="1">
        <f t="shared" si="30"/>
        <v>0</v>
      </c>
      <c r="BD280" s="1">
        <f t="shared" si="31"/>
        <v>0</v>
      </c>
      <c r="BE280" s="1">
        <f t="shared" si="32"/>
        <v>0</v>
      </c>
    </row>
    <row r="281" spans="2:57" ht="14.4" thickBot="1" x14ac:dyDescent="0.3">
      <c r="B281" s="4"/>
      <c r="C281" s="131"/>
      <c r="D281" s="132"/>
      <c r="E281" s="235"/>
      <c r="F281" s="250"/>
      <c r="G281" s="250"/>
      <c r="H281" s="236"/>
      <c r="I281" s="130"/>
      <c r="J281" s="235"/>
      <c r="K281" s="236"/>
      <c r="L281" s="130"/>
      <c r="M281" s="235"/>
      <c r="N281" s="236"/>
      <c r="O281" s="129"/>
      <c r="P281" s="246">
        <v>0</v>
      </c>
      <c r="Q281" s="247"/>
      <c r="R281" s="129"/>
      <c r="S281" s="243"/>
      <c r="T281" s="244"/>
      <c r="U281" s="244"/>
      <c r="V281" s="244"/>
      <c r="W281" s="245"/>
      <c r="X281" s="7"/>
      <c r="AX281" s="101"/>
      <c r="AY281" s="101"/>
      <c r="AZ281" s="102">
        <f t="shared" si="27"/>
        <v>0</v>
      </c>
      <c r="BA281" s="101">
        <f t="shared" si="28"/>
        <v>0</v>
      </c>
      <c r="BB281" s="103">
        <f t="shared" si="29"/>
        <v>0</v>
      </c>
      <c r="BC281" s="1">
        <f t="shared" si="30"/>
        <v>0</v>
      </c>
      <c r="BD281" s="1">
        <f t="shared" si="31"/>
        <v>0</v>
      </c>
      <c r="BE281" s="1">
        <f t="shared" si="32"/>
        <v>0</v>
      </c>
    </row>
    <row r="282" spans="2:57" ht="14.4" thickBot="1" x14ac:dyDescent="0.3">
      <c r="B282" s="4"/>
      <c r="C282" s="131"/>
      <c r="D282" s="132"/>
      <c r="E282" s="235"/>
      <c r="F282" s="250"/>
      <c r="G282" s="250"/>
      <c r="H282" s="236"/>
      <c r="I282" s="130"/>
      <c r="J282" s="235"/>
      <c r="K282" s="236"/>
      <c r="L282" s="130"/>
      <c r="M282" s="235"/>
      <c r="N282" s="236"/>
      <c r="O282" s="129"/>
      <c r="P282" s="246">
        <v>0</v>
      </c>
      <c r="Q282" s="247"/>
      <c r="R282" s="129"/>
      <c r="S282" s="243"/>
      <c r="T282" s="244"/>
      <c r="U282" s="244"/>
      <c r="V282" s="244"/>
      <c r="W282" s="245"/>
      <c r="X282" s="7"/>
      <c r="AX282" s="101"/>
      <c r="AY282" s="101"/>
      <c r="AZ282" s="102">
        <f t="shared" si="27"/>
        <v>0</v>
      </c>
      <c r="BA282" s="101">
        <f t="shared" si="28"/>
        <v>0</v>
      </c>
      <c r="BB282" s="103">
        <f t="shared" si="29"/>
        <v>0</v>
      </c>
      <c r="BC282" s="1">
        <f t="shared" si="30"/>
        <v>0</v>
      </c>
      <c r="BD282" s="1">
        <f t="shared" si="31"/>
        <v>0</v>
      </c>
      <c r="BE282" s="1">
        <f t="shared" si="32"/>
        <v>0</v>
      </c>
    </row>
    <row r="283" spans="2:57" ht="14.4" thickBot="1" x14ac:dyDescent="0.3">
      <c r="B283" s="4"/>
      <c r="C283" s="131"/>
      <c r="D283" s="132"/>
      <c r="E283" s="235"/>
      <c r="F283" s="250"/>
      <c r="G283" s="250"/>
      <c r="H283" s="236"/>
      <c r="I283" s="130"/>
      <c r="J283" s="235"/>
      <c r="K283" s="236"/>
      <c r="L283" s="130"/>
      <c r="M283" s="235"/>
      <c r="N283" s="236"/>
      <c r="O283" s="129"/>
      <c r="P283" s="246">
        <v>0</v>
      </c>
      <c r="Q283" s="247"/>
      <c r="R283" s="129"/>
      <c r="S283" s="243"/>
      <c r="T283" s="244"/>
      <c r="U283" s="244"/>
      <c r="V283" s="244"/>
      <c r="W283" s="245"/>
      <c r="X283" s="7"/>
      <c r="AX283" s="101"/>
      <c r="AY283" s="101"/>
      <c r="AZ283" s="102">
        <f t="shared" si="27"/>
        <v>0</v>
      </c>
      <c r="BA283" s="101">
        <f t="shared" si="28"/>
        <v>0</v>
      </c>
      <c r="BB283" s="103">
        <f t="shared" si="29"/>
        <v>0</v>
      </c>
      <c r="BC283" s="1">
        <f t="shared" si="30"/>
        <v>0</v>
      </c>
      <c r="BD283" s="1">
        <f t="shared" si="31"/>
        <v>0</v>
      </c>
      <c r="BE283" s="1">
        <f t="shared" si="32"/>
        <v>0</v>
      </c>
    </row>
    <row r="284" spans="2:57" ht="14.4" thickBot="1" x14ac:dyDescent="0.3">
      <c r="B284" s="4"/>
      <c r="C284" s="131"/>
      <c r="D284" s="132"/>
      <c r="E284" s="235"/>
      <c r="F284" s="250"/>
      <c r="G284" s="250"/>
      <c r="H284" s="236"/>
      <c r="I284" s="130"/>
      <c r="J284" s="235"/>
      <c r="K284" s="236"/>
      <c r="L284" s="130"/>
      <c r="M284" s="235"/>
      <c r="N284" s="236"/>
      <c r="O284" s="129"/>
      <c r="P284" s="246">
        <v>0</v>
      </c>
      <c r="Q284" s="247"/>
      <c r="R284" s="129"/>
      <c r="S284" s="243"/>
      <c r="T284" s="244"/>
      <c r="U284" s="244"/>
      <c r="V284" s="244"/>
      <c r="W284" s="245"/>
      <c r="X284" s="7"/>
      <c r="AX284" s="101"/>
      <c r="AY284" s="101"/>
      <c r="AZ284" s="102">
        <f t="shared" si="27"/>
        <v>0</v>
      </c>
      <c r="BA284" s="101">
        <f t="shared" si="28"/>
        <v>0</v>
      </c>
      <c r="BB284" s="103">
        <f t="shared" si="29"/>
        <v>0</v>
      </c>
      <c r="BC284" s="1">
        <f t="shared" si="30"/>
        <v>0</v>
      </c>
      <c r="BD284" s="1">
        <f t="shared" si="31"/>
        <v>0</v>
      </c>
      <c r="BE284" s="1">
        <f t="shared" si="32"/>
        <v>0</v>
      </c>
    </row>
    <row r="285" spans="2:57" ht="14.4" thickBot="1" x14ac:dyDescent="0.3">
      <c r="B285" s="4"/>
      <c r="C285" s="131"/>
      <c r="D285" s="132"/>
      <c r="E285" s="235"/>
      <c r="F285" s="250"/>
      <c r="G285" s="250"/>
      <c r="H285" s="236"/>
      <c r="I285" s="130"/>
      <c r="J285" s="235"/>
      <c r="K285" s="236"/>
      <c r="L285" s="130"/>
      <c r="M285" s="235"/>
      <c r="N285" s="236"/>
      <c r="O285" s="129"/>
      <c r="P285" s="246">
        <v>0</v>
      </c>
      <c r="Q285" s="247"/>
      <c r="R285" s="129"/>
      <c r="S285" s="243"/>
      <c r="T285" s="244"/>
      <c r="U285" s="244"/>
      <c r="V285" s="244"/>
      <c r="W285" s="245"/>
      <c r="X285" s="7"/>
      <c r="AX285" s="101"/>
      <c r="AY285" s="101"/>
      <c r="AZ285" s="102">
        <f t="shared" si="27"/>
        <v>0</v>
      </c>
      <c r="BA285" s="101">
        <f t="shared" si="28"/>
        <v>0</v>
      </c>
      <c r="BB285" s="103">
        <f t="shared" si="29"/>
        <v>0</v>
      </c>
      <c r="BC285" s="1">
        <f t="shared" si="30"/>
        <v>0</v>
      </c>
      <c r="BD285" s="1">
        <f t="shared" si="31"/>
        <v>0</v>
      </c>
      <c r="BE285" s="1">
        <f t="shared" si="32"/>
        <v>0</v>
      </c>
    </row>
    <row r="286" spans="2:57" ht="14.4" thickBot="1" x14ac:dyDescent="0.3">
      <c r="B286" s="4"/>
      <c r="C286" s="131"/>
      <c r="D286" s="132"/>
      <c r="E286" s="235"/>
      <c r="F286" s="250"/>
      <c r="G286" s="250"/>
      <c r="H286" s="236"/>
      <c r="I286" s="130"/>
      <c r="J286" s="235"/>
      <c r="K286" s="236"/>
      <c r="L286" s="130"/>
      <c r="M286" s="235"/>
      <c r="N286" s="236"/>
      <c r="O286" s="129"/>
      <c r="P286" s="246">
        <v>0</v>
      </c>
      <c r="Q286" s="247"/>
      <c r="R286" s="129"/>
      <c r="S286" s="243"/>
      <c r="T286" s="244"/>
      <c r="U286" s="244"/>
      <c r="V286" s="244"/>
      <c r="W286" s="245"/>
      <c r="X286" s="7"/>
      <c r="AX286" s="101"/>
      <c r="AY286" s="101"/>
      <c r="AZ286" s="102">
        <f t="shared" si="27"/>
        <v>0</v>
      </c>
      <c r="BA286" s="101">
        <f t="shared" si="28"/>
        <v>0</v>
      </c>
      <c r="BB286" s="103">
        <f t="shared" si="29"/>
        <v>0</v>
      </c>
      <c r="BC286" s="1">
        <f t="shared" si="30"/>
        <v>0</v>
      </c>
      <c r="BD286" s="1">
        <f t="shared" si="31"/>
        <v>0</v>
      </c>
      <c r="BE286" s="1">
        <f t="shared" si="32"/>
        <v>0</v>
      </c>
    </row>
    <row r="287" spans="2:57" ht="14.4" thickBot="1" x14ac:dyDescent="0.3">
      <c r="B287" s="4"/>
      <c r="C287" s="131"/>
      <c r="D287" s="132"/>
      <c r="E287" s="235"/>
      <c r="F287" s="250"/>
      <c r="G287" s="250"/>
      <c r="H287" s="236"/>
      <c r="I287" s="130"/>
      <c r="J287" s="235"/>
      <c r="K287" s="236"/>
      <c r="L287" s="130"/>
      <c r="M287" s="235"/>
      <c r="N287" s="236"/>
      <c r="O287" s="129"/>
      <c r="P287" s="246">
        <v>0</v>
      </c>
      <c r="Q287" s="247"/>
      <c r="R287" s="129"/>
      <c r="S287" s="243"/>
      <c r="T287" s="244"/>
      <c r="U287" s="244"/>
      <c r="V287" s="244"/>
      <c r="W287" s="245"/>
      <c r="X287" s="7"/>
      <c r="AX287" s="101"/>
      <c r="AY287" s="101"/>
      <c r="AZ287" s="102">
        <f t="shared" si="27"/>
        <v>0</v>
      </c>
      <c r="BA287" s="101">
        <f t="shared" si="28"/>
        <v>0</v>
      </c>
      <c r="BB287" s="103">
        <f t="shared" si="29"/>
        <v>0</v>
      </c>
      <c r="BC287" s="1">
        <f t="shared" si="30"/>
        <v>0</v>
      </c>
      <c r="BD287" s="1">
        <f t="shared" si="31"/>
        <v>0</v>
      </c>
      <c r="BE287" s="1">
        <f t="shared" si="32"/>
        <v>0</v>
      </c>
    </row>
    <row r="288" spans="2:57" ht="14.4" thickBot="1" x14ac:dyDescent="0.3">
      <c r="B288" s="4"/>
      <c r="C288" s="131"/>
      <c r="D288" s="132"/>
      <c r="E288" s="235"/>
      <c r="F288" s="250"/>
      <c r="G288" s="250"/>
      <c r="H288" s="236"/>
      <c r="I288" s="130"/>
      <c r="J288" s="235"/>
      <c r="K288" s="236"/>
      <c r="L288" s="130"/>
      <c r="M288" s="235"/>
      <c r="N288" s="236"/>
      <c r="O288" s="129"/>
      <c r="P288" s="246">
        <v>0</v>
      </c>
      <c r="Q288" s="247"/>
      <c r="R288" s="129"/>
      <c r="S288" s="243"/>
      <c r="T288" s="244"/>
      <c r="U288" s="244"/>
      <c r="V288" s="244"/>
      <c r="W288" s="245"/>
      <c r="X288" s="7"/>
      <c r="AX288" s="101"/>
      <c r="AY288" s="101"/>
      <c r="AZ288" s="102">
        <f t="shared" si="27"/>
        <v>0</v>
      </c>
      <c r="BA288" s="101">
        <f t="shared" si="28"/>
        <v>0</v>
      </c>
      <c r="BB288" s="103">
        <f t="shared" si="29"/>
        <v>0</v>
      </c>
      <c r="BC288" s="1">
        <f t="shared" si="30"/>
        <v>0</v>
      </c>
      <c r="BD288" s="1">
        <f t="shared" si="31"/>
        <v>0</v>
      </c>
      <c r="BE288" s="1">
        <f t="shared" si="32"/>
        <v>0</v>
      </c>
    </row>
    <row r="289" spans="2:57" ht="14.4" thickBot="1" x14ac:dyDescent="0.3">
      <c r="B289" s="4"/>
      <c r="C289" s="131"/>
      <c r="D289" s="132"/>
      <c r="E289" s="235"/>
      <c r="F289" s="250"/>
      <c r="G289" s="250"/>
      <c r="H289" s="236"/>
      <c r="I289" s="130"/>
      <c r="J289" s="235"/>
      <c r="K289" s="236"/>
      <c r="L289" s="130"/>
      <c r="M289" s="235"/>
      <c r="N289" s="236"/>
      <c r="O289" s="129"/>
      <c r="P289" s="246">
        <v>0</v>
      </c>
      <c r="Q289" s="247"/>
      <c r="R289" s="129"/>
      <c r="S289" s="243"/>
      <c r="T289" s="244"/>
      <c r="U289" s="244"/>
      <c r="V289" s="244"/>
      <c r="W289" s="245"/>
      <c r="X289" s="7"/>
      <c r="AX289" s="101"/>
      <c r="AY289" s="101"/>
      <c r="AZ289" s="102">
        <f t="shared" si="27"/>
        <v>0</v>
      </c>
      <c r="BA289" s="101">
        <f t="shared" si="28"/>
        <v>0</v>
      </c>
      <c r="BB289" s="103">
        <f t="shared" si="29"/>
        <v>0</v>
      </c>
      <c r="BC289" s="1">
        <f t="shared" si="30"/>
        <v>0</v>
      </c>
      <c r="BD289" s="1">
        <f t="shared" si="31"/>
        <v>0</v>
      </c>
      <c r="BE289" s="1">
        <f t="shared" si="32"/>
        <v>0</v>
      </c>
    </row>
    <row r="290" spans="2:57" ht="14.4" thickBot="1" x14ac:dyDescent="0.3">
      <c r="B290" s="4"/>
      <c r="C290" s="131"/>
      <c r="D290" s="132"/>
      <c r="E290" s="235"/>
      <c r="F290" s="250"/>
      <c r="G290" s="250"/>
      <c r="H290" s="236"/>
      <c r="I290" s="130"/>
      <c r="J290" s="235"/>
      <c r="K290" s="236"/>
      <c r="L290" s="130"/>
      <c r="M290" s="235"/>
      <c r="N290" s="236"/>
      <c r="O290" s="129"/>
      <c r="P290" s="246">
        <v>0</v>
      </c>
      <c r="Q290" s="247"/>
      <c r="R290" s="129"/>
      <c r="S290" s="243"/>
      <c r="T290" s="244"/>
      <c r="U290" s="244"/>
      <c r="V290" s="244"/>
      <c r="W290" s="245"/>
      <c r="X290" s="7"/>
      <c r="AX290" s="101"/>
      <c r="AY290" s="101"/>
      <c r="AZ290" s="102">
        <f t="shared" si="27"/>
        <v>0</v>
      </c>
      <c r="BA290" s="101">
        <f t="shared" si="28"/>
        <v>0</v>
      </c>
      <c r="BB290" s="103">
        <f t="shared" si="29"/>
        <v>0</v>
      </c>
      <c r="BC290" s="1">
        <f t="shared" si="30"/>
        <v>0</v>
      </c>
      <c r="BD290" s="1">
        <f t="shared" si="31"/>
        <v>0</v>
      </c>
      <c r="BE290" s="1">
        <f t="shared" si="32"/>
        <v>0</v>
      </c>
    </row>
    <row r="291" spans="2:57" ht="14.4" thickBot="1" x14ac:dyDescent="0.3">
      <c r="B291" s="4"/>
      <c r="C291" s="131"/>
      <c r="D291" s="132"/>
      <c r="E291" s="235"/>
      <c r="F291" s="250"/>
      <c r="G291" s="250"/>
      <c r="H291" s="236"/>
      <c r="I291" s="130"/>
      <c r="J291" s="235"/>
      <c r="K291" s="236"/>
      <c r="L291" s="130"/>
      <c r="M291" s="235"/>
      <c r="N291" s="236"/>
      <c r="O291" s="129"/>
      <c r="P291" s="246">
        <v>0</v>
      </c>
      <c r="Q291" s="247"/>
      <c r="R291" s="129"/>
      <c r="S291" s="243"/>
      <c r="T291" s="244"/>
      <c r="U291" s="244"/>
      <c r="V291" s="244"/>
      <c r="W291" s="245"/>
      <c r="X291" s="7"/>
      <c r="AX291" s="101"/>
      <c r="AY291" s="101"/>
      <c r="AZ291" s="102">
        <f t="shared" si="27"/>
        <v>0</v>
      </c>
      <c r="BA291" s="101">
        <f t="shared" si="28"/>
        <v>0</v>
      </c>
      <c r="BB291" s="103">
        <f t="shared" si="29"/>
        <v>0</v>
      </c>
      <c r="BC291" s="1">
        <f t="shared" si="30"/>
        <v>0</v>
      </c>
      <c r="BD291" s="1">
        <f t="shared" si="31"/>
        <v>0</v>
      </c>
      <c r="BE291" s="1">
        <f t="shared" si="32"/>
        <v>0</v>
      </c>
    </row>
    <row r="292" spans="2:57" ht="14.4" thickBot="1" x14ac:dyDescent="0.3">
      <c r="B292" s="4"/>
      <c r="C292" s="131"/>
      <c r="D292" s="132"/>
      <c r="E292" s="235"/>
      <c r="F292" s="250"/>
      <c r="G292" s="250"/>
      <c r="H292" s="236"/>
      <c r="I292" s="130"/>
      <c r="J292" s="235"/>
      <c r="K292" s="236"/>
      <c r="L292" s="130"/>
      <c r="M292" s="235"/>
      <c r="N292" s="236"/>
      <c r="O292" s="129"/>
      <c r="P292" s="246">
        <v>0</v>
      </c>
      <c r="Q292" s="247"/>
      <c r="R292" s="129"/>
      <c r="S292" s="243"/>
      <c r="T292" s="244"/>
      <c r="U292" s="244"/>
      <c r="V292" s="244"/>
      <c r="W292" s="245"/>
      <c r="X292" s="7"/>
      <c r="AX292" s="101"/>
      <c r="AY292" s="101"/>
      <c r="AZ292" s="102">
        <f t="shared" si="27"/>
        <v>0</v>
      </c>
      <c r="BA292" s="101">
        <f t="shared" si="28"/>
        <v>0</v>
      </c>
      <c r="BB292" s="103">
        <f t="shared" si="29"/>
        <v>0</v>
      </c>
      <c r="BC292" s="1">
        <f t="shared" si="30"/>
        <v>0</v>
      </c>
      <c r="BD292" s="1">
        <f t="shared" si="31"/>
        <v>0</v>
      </c>
      <c r="BE292" s="1">
        <f t="shared" si="32"/>
        <v>0</v>
      </c>
    </row>
    <row r="293" spans="2:57" ht="14.4" thickBot="1" x14ac:dyDescent="0.3">
      <c r="B293" s="4"/>
      <c r="C293" s="131"/>
      <c r="D293" s="132"/>
      <c r="E293" s="235"/>
      <c r="F293" s="250"/>
      <c r="G293" s="250"/>
      <c r="H293" s="236"/>
      <c r="I293" s="130"/>
      <c r="J293" s="235"/>
      <c r="K293" s="236"/>
      <c r="L293" s="130"/>
      <c r="M293" s="235"/>
      <c r="N293" s="236"/>
      <c r="O293" s="129"/>
      <c r="P293" s="246">
        <v>0</v>
      </c>
      <c r="Q293" s="247"/>
      <c r="R293" s="129"/>
      <c r="S293" s="243"/>
      <c r="T293" s="244"/>
      <c r="U293" s="244"/>
      <c r="V293" s="244"/>
      <c r="W293" s="245"/>
      <c r="X293" s="7"/>
      <c r="AX293" s="101"/>
      <c r="AY293" s="101"/>
      <c r="AZ293" s="102">
        <f t="shared" si="27"/>
        <v>0</v>
      </c>
      <c r="BA293" s="101">
        <f t="shared" si="28"/>
        <v>0</v>
      </c>
      <c r="BB293" s="103">
        <f t="shared" si="29"/>
        <v>0</v>
      </c>
      <c r="BC293" s="1">
        <f t="shared" si="30"/>
        <v>0</v>
      </c>
      <c r="BD293" s="1">
        <f t="shared" si="31"/>
        <v>0</v>
      </c>
      <c r="BE293" s="1">
        <f t="shared" si="32"/>
        <v>0</v>
      </c>
    </row>
    <row r="294" spans="2:57" ht="14.4" thickBot="1" x14ac:dyDescent="0.3">
      <c r="B294" s="4"/>
      <c r="C294" s="131"/>
      <c r="D294" s="132"/>
      <c r="E294" s="235"/>
      <c r="F294" s="250"/>
      <c r="G294" s="250"/>
      <c r="H294" s="236"/>
      <c r="I294" s="130"/>
      <c r="J294" s="235"/>
      <c r="K294" s="236"/>
      <c r="L294" s="130"/>
      <c r="M294" s="235"/>
      <c r="N294" s="236"/>
      <c r="O294" s="129"/>
      <c r="P294" s="246">
        <v>0</v>
      </c>
      <c r="Q294" s="247"/>
      <c r="R294" s="129"/>
      <c r="S294" s="243"/>
      <c r="T294" s="244"/>
      <c r="U294" s="244"/>
      <c r="V294" s="244"/>
      <c r="W294" s="245"/>
      <c r="X294" s="7"/>
      <c r="AX294" s="101"/>
      <c r="AY294" s="101"/>
      <c r="AZ294" s="102">
        <f t="shared" si="27"/>
        <v>0</v>
      </c>
      <c r="BA294" s="101">
        <f t="shared" si="28"/>
        <v>0</v>
      </c>
      <c r="BB294" s="103">
        <f t="shared" si="29"/>
        <v>0</v>
      </c>
      <c r="BC294" s="1">
        <f t="shared" si="30"/>
        <v>0</v>
      </c>
      <c r="BD294" s="1">
        <f t="shared" si="31"/>
        <v>0</v>
      </c>
      <c r="BE294" s="1">
        <f t="shared" si="32"/>
        <v>0</v>
      </c>
    </row>
    <row r="295" spans="2:57" ht="14.4" thickBot="1" x14ac:dyDescent="0.3">
      <c r="B295" s="4"/>
      <c r="C295" s="131"/>
      <c r="D295" s="132"/>
      <c r="E295" s="235"/>
      <c r="F295" s="250"/>
      <c r="G295" s="250"/>
      <c r="H295" s="236"/>
      <c r="I295" s="130"/>
      <c r="J295" s="235"/>
      <c r="K295" s="236"/>
      <c r="L295" s="130"/>
      <c r="M295" s="235"/>
      <c r="N295" s="236"/>
      <c r="O295" s="129"/>
      <c r="P295" s="246">
        <v>0</v>
      </c>
      <c r="Q295" s="247"/>
      <c r="R295" s="129"/>
      <c r="S295" s="243"/>
      <c r="T295" s="244"/>
      <c r="U295" s="244"/>
      <c r="V295" s="244"/>
      <c r="W295" s="245"/>
      <c r="X295" s="7"/>
      <c r="AX295" s="101"/>
      <c r="AY295" s="101"/>
      <c r="AZ295" s="102">
        <f t="shared" si="27"/>
        <v>0</v>
      </c>
      <c r="BA295" s="101">
        <f t="shared" si="28"/>
        <v>0</v>
      </c>
      <c r="BB295" s="103">
        <f t="shared" si="29"/>
        <v>0</v>
      </c>
      <c r="BC295" s="1">
        <f t="shared" si="30"/>
        <v>0</v>
      </c>
      <c r="BD295" s="1">
        <f t="shared" si="31"/>
        <v>0</v>
      </c>
      <c r="BE295" s="1">
        <f t="shared" si="32"/>
        <v>0</v>
      </c>
    </row>
    <row r="296" spans="2:57" ht="14.4" thickBot="1" x14ac:dyDescent="0.3">
      <c r="B296" s="4"/>
      <c r="C296" s="131"/>
      <c r="D296" s="132"/>
      <c r="E296" s="235"/>
      <c r="F296" s="250"/>
      <c r="G296" s="250"/>
      <c r="H296" s="236"/>
      <c r="I296" s="130"/>
      <c r="J296" s="235"/>
      <c r="K296" s="236"/>
      <c r="L296" s="130"/>
      <c r="M296" s="235"/>
      <c r="N296" s="236"/>
      <c r="O296" s="129"/>
      <c r="P296" s="246">
        <v>0</v>
      </c>
      <c r="Q296" s="247"/>
      <c r="R296" s="129"/>
      <c r="S296" s="243"/>
      <c r="T296" s="244"/>
      <c r="U296" s="244"/>
      <c r="V296" s="244"/>
      <c r="W296" s="245"/>
      <c r="X296" s="7"/>
      <c r="AX296" s="101"/>
      <c r="AY296" s="101"/>
      <c r="AZ296" s="102">
        <f t="shared" si="27"/>
        <v>0</v>
      </c>
      <c r="BA296" s="101">
        <f t="shared" si="28"/>
        <v>0</v>
      </c>
      <c r="BB296" s="103">
        <f t="shared" si="29"/>
        <v>0</v>
      </c>
      <c r="BC296" s="1">
        <f t="shared" si="30"/>
        <v>0</v>
      </c>
      <c r="BD296" s="1">
        <f t="shared" si="31"/>
        <v>0</v>
      </c>
      <c r="BE296" s="1">
        <f t="shared" si="32"/>
        <v>0</v>
      </c>
    </row>
    <row r="297" spans="2:57" ht="14.4" thickBot="1" x14ac:dyDescent="0.3">
      <c r="B297" s="4"/>
      <c r="C297" s="131"/>
      <c r="D297" s="132"/>
      <c r="E297" s="235"/>
      <c r="F297" s="250"/>
      <c r="G297" s="250"/>
      <c r="H297" s="236"/>
      <c r="I297" s="130"/>
      <c r="J297" s="235"/>
      <c r="K297" s="236"/>
      <c r="L297" s="130"/>
      <c r="M297" s="235"/>
      <c r="N297" s="236"/>
      <c r="O297" s="129"/>
      <c r="P297" s="246">
        <v>0</v>
      </c>
      <c r="Q297" s="247"/>
      <c r="R297" s="129"/>
      <c r="S297" s="243"/>
      <c r="T297" s="244"/>
      <c r="U297" s="244"/>
      <c r="V297" s="244"/>
      <c r="W297" s="245"/>
      <c r="X297" s="7"/>
      <c r="AX297" s="101"/>
      <c r="AY297" s="101"/>
      <c r="AZ297" s="102">
        <f t="shared" si="27"/>
        <v>0</v>
      </c>
      <c r="BA297" s="101">
        <f t="shared" si="28"/>
        <v>0</v>
      </c>
      <c r="BB297" s="103">
        <f t="shared" si="29"/>
        <v>0</v>
      </c>
      <c r="BC297" s="1">
        <f t="shared" si="30"/>
        <v>0</v>
      </c>
      <c r="BD297" s="1">
        <f t="shared" si="31"/>
        <v>0</v>
      </c>
      <c r="BE297" s="1">
        <f t="shared" si="32"/>
        <v>0</v>
      </c>
    </row>
    <row r="298" spans="2:57" ht="14.4" thickBot="1" x14ac:dyDescent="0.3">
      <c r="B298" s="4"/>
      <c r="C298" s="131"/>
      <c r="D298" s="132"/>
      <c r="E298" s="235"/>
      <c r="F298" s="250"/>
      <c r="G298" s="250"/>
      <c r="H298" s="236"/>
      <c r="I298" s="130"/>
      <c r="J298" s="235"/>
      <c r="K298" s="236"/>
      <c r="L298" s="130"/>
      <c r="M298" s="235"/>
      <c r="N298" s="236"/>
      <c r="O298" s="129"/>
      <c r="P298" s="246">
        <v>0</v>
      </c>
      <c r="Q298" s="247"/>
      <c r="R298" s="129"/>
      <c r="S298" s="243"/>
      <c r="T298" s="244"/>
      <c r="U298" s="244"/>
      <c r="V298" s="244"/>
      <c r="W298" s="245"/>
      <c r="X298" s="7"/>
      <c r="AX298" s="101"/>
      <c r="AY298" s="101"/>
      <c r="AZ298" s="102">
        <f t="shared" si="27"/>
        <v>0</v>
      </c>
      <c r="BA298" s="101">
        <f t="shared" si="28"/>
        <v>0</v>
      </c>
      <c r="BB298" s="103">
        <f t="shared" si="29"/>
        <v>0</v>
      </c>
      <c r="BC298" s="1">
        <f t="shared" si="30"/>
        <v>0</v>
      </c>
      <c r="BD298" s="1">
        <f t="shared" si="31"/>
        <v>0</v>
      </c>
      <c r="BE298" s="1">
        <f t="shared" si="32"/>
        <v>0</v>
      </c>
    </row>
    <row r="299" spans="2:57" ht="14.4" thickBot="1" x14ac:dyDescent="0.3">
      <c r="B299" s="4"/>
      <c r="C299" s="131"/>
      <c r="D299" s="132"/>
      <c r="E299" s="235"/>
      <c r="F299" s="250"/>
      <c r="G299" s="250"/>
      <c r="H299" s="236"/>
      <c r="I299" s="130"/>
      <c r="J299" s="235"/>
      <c r="K299" s="236"/>
      <c r="L299" s="130"/>
      <c r="M299" s="235"/>
      <c r="N299" s="236"/>
      <c r="O299" s="129"/>
      <c r="P299" s="246">
        <v>0</v>
      </c>
      <c r="Q299" s="247"/>
      <c r="R299" s="129"/>
      <c r="S299" s="243"/>
      <c r="T299" s="244"/>
      <c r="U299" s="244"/>
      <c r="V299" s="244"/>
      <c r="W299" s="245"/>
      <c r="X299" s="7"/>
      <c r="AX299" s="101"/>
      <c r="AY299" s="101"/>
      <c r="AZ299" s="102">
        <f t="shared" si="27"/>
        <v>0</v>
      </c>
      <c r="BA299" s="101">
        <f t="shared" si="28"/>
        <v>0</v>
      </c>
      <c r="BB299" s="103">
        <f t="shared" si="29"/>
        <v>0</v>
      </c>
      <c r="BC299" s="1">
        <f t="shared" si="30"/>
        <v>0</v>
      </c>
      <c r="BD299" s="1">
        <f t="shared" si="31"/>
        <v>0</v>
      </c>
      <c r="BE299" s="1">
        <f t="shared" si="32"/>
        <v>0</v>
      </c>
    </row>
    <row r="300" spans="2:57" ht="14.4" thickBot="1" x14ac:dyDescent="0.3">
      <c r="B300" s="4"/>
      <c r="C300" s="131"/>
      <c r="D300" s="132"/>
      <c r="E300" s="235"/>
      <c r="F300" s="250"/>
      <c r="G300" s="250"/>
      <c r="H300" s="236"/>
      <c r="I300" s="130"/>
      <c r="J300" s="235"/>
      <c r="K300" s="236"/>
      <c r="L300" s="130"/>
      <c r="M300" s="235"/>
      <c r="N300" s="236"/>
      <c r="O300" s="129"/>
      <c r="P300" s="246">
        <v>0</v>
      </c>
      <c r="Q300" s="247"/>
      <c r="R300" s="129"/>
      <c r="S300" s="243"/>
      <c r="T300" s="244"/>
      <c r="U300" s="244"/>
      <c r="V300" s="244"/>
      <c r="W300" s="245"/>
      <c r="X300" s="7"/>
      <c r="AX300" s="101"/>
      <c r="AY300" s="101"/>
      <c r="AZ300" s="102">
        <f t="shared" si="27"/>
        <v>0</v>
      </c>
      <c r="BA300" s="101">
        <f t="shared" si="28"/>
        <v>0</v>
      </c>
      <c r="BB300" s="103">
        <f t="shared" si="29"/>
        <v>0</v>
      </c>
      <c r="BC300" s="1">
        <f t="shared" si="30"/>
        <v>0</v>
      </c>
      <c r="BD300" s="1">
        <f t="shared" si="31"/>
        <v>0</v>
      </c>
      <c r="BE300" s="1">
        <f t="shared" si="32"/>
        <v>0</v>
      </c>
    </row>
    <row r="301" spans="2:57" ht="14.4" thickBot="1" x14ac:dyDescent="0.3">
      <c r="B301" s="4"/>
      <c r="C301" s="131"/>
      <c r="D301" s="132"/>
      <c r="E301" s="235"/>
      <c r="F301" s="250"/>
      <c r="G301" s="250"/>
      <c r="H301" s="236"/>
      <c r="I301" s="130"/>
      <c r="J301" s="235"/>
      <c r="K301" s="236"/>
      <c r="L301" s="130"/>
      <c r="M301" s="235"/>
      <c r="N301" s="236"/>
      <c r="O301" s="129"/>
      <c r="P301" s="246">
        <v>0</v>
      </c>
      <c r="Q301" s="247"/>
      <c r="R301" s="129"/>
      <c r="S301" s="243"/>
      <c r="T301" s="244"/>
      <c r="U301" s="244"/>
      <c r="V301" s="244"/>
      <c r="W301" s="245"/>
      <c r="X301" s="7"/>
      <c r="AX301" s="101"/>
      <c r="AY301" s="101"/>
      <c r="AZ301" s="102">
        <f t="shared" si="27"/>
        <v>0</v>
      </c>
      <c r="BA301" s="101">
        <f t="shared" si="28"/>
        <v>0</v>
      </c>
      <c r="BB301" s="103">
        <f t="shared" si="29"/>
        <v>0</v>
      </c>
      <c r="BC301" s="1">
        <f t="shared" si="30"/>
        <v>0</v>
      </c>
      <c r="BD301" s="1">
        <f t="shared" si="31"/>
        <v>0</v>
      </c>
      <c r="BE301" s="1">
        <f t="shared" si="32"/>
        <v>0</v>
      </c>
    </row>
    <row r="302" spans="2:57" ht="14.4" thickBot="1" x14ac:dyDescent="0.3">
      <c r="B302" s="4"/>
      <c r="C302" s="131"/>
      <c r="D302" s="132"/>
      <c r="E302" s="235"/>
      <c r="F302" s="250"/>
      <c r="G302" s="250"/>
      <c r="H302" s="236"/>
      <c r="I302" s="130"/>
      <c r="J302" s="235"/>
      <c r="K302" s="236"/>
      <c r="L302" s="130"/>
      <c r="M302" s="235"/>
      <c r="N302" s="236"/>
      <c r="O302" s="129"/>
      <c r="P302" s="246">
        <v>0</v>
      </c>
      <c r="Q302" s="247"/>
      <c r="R302" s="129"/>
      <c r="S302" s="243"/>
      <c r="T302" s="244"/>
      <c r="U302" s="244"/>
      <c r="V302" s="244"/>
      <c r="W302" s="245"/>
      <c r="X302" s="7"/>
      <c r="AX302" s="101"/>
      <c r="AY302" s="101"/>
      <c r="AZ302" s="102">
        <f t="shared" si="27"/>
        <v>0</v>
      </c>
      <c r="BA302" s="101">
        <f t="shared" si="28"/>
        <v>0</v>
      </c>
      <c r="BB302" s="103">
        <f t="shared" si="29"/>
        <v>0</v>
      </c>
      <c r="BC302" s="1">
        <f t="shared" si="30"/>
        <v>0</v>
      </c>
      <c r="BD302" s="1">
        <f t="shared" si="31"/>
        <v>0</v>
      </c>
      <c r="BE302" s="1">
        <f t="shared" si="32"/>
        <v>0</v>
      </c>
    </row>
    <row r="303" spans="2:57" ht="14.4" thickBot="1" x14ac:dyDescent="0.3">
      <c r="B303" s="4"/>
      <c r="C303" s="131"/>
      <c r="D303" s="132"/>
      <c r="E303" s="235"/>
      <c r="F303" s="250"/>
      <c r="G303" s="250"/>
      <c r="H303" s="236"/>
      <c r="I303" s="130"/>
      <c r="J303" s="235"/>
      <c r="K303" s="236"/>
      <c r="L303" s="130"/>
      <c r="M303" s="235"/>
      <c r="N303" s="236"/>
      <c r="O303" s="129"/>
      <c r="P303" s="246">
        <v>0</v>
      </c>
      <c r="Q303" s="247"/>
      <c r="R303" s="129"/>
      <c r="S303" s="243"/>
      <c r="T303" s="244"/>
      <c r="U303" s="244"/>
      <c r="V303" s="244"/>
      <c r="W303" s="245"/>
      <c r="X303" s="7"/>
      <c r="AX303" s="101"/>
      <c r="AY303" s="101"/>
      <c r="AZ303" s="102">
        <f t="shared" si="27"/>
        <v>0</v>
      </c>
      <c r="BA303" s="101">
        <f t="shared" si="28"/>
        <v>0</v>
      </c>
      <c r="BB303" s="103">
        <f t="shared" si="29"/>
        <v>0</v>
      </c>
      <c r="BC303" s="1">
        <f t="shared" si="30"/>
        <v>0</v>
      </c>
      <c r="BD303" s="1">
        <f t="shared" si="31"/>
        <v>0</v>
      </c>
      <c r="BE303" s="1">
        <f t="shared" si="32"/>
        <v>0</v>
      </c>
    </row>
    <row r="304" spans="2:57" ht="14.4" thickBot="1" x14ac:dyDescent="0.3">
      <c r="B304" s="4"/>
      <c r="C304" s="131"/>
      <c r="D304" s="132"/>
      <c r="E304" s="235"/>
      <c r="F304" s="250"/>
      <c r="G304" s="250"/>
      <c r="H304" s="236"/>
      <c r="I304" s="130"/>
      <c r="J304" s="235"/>
      <c r="K304" s="236"/>
      <c r="L304" s="130"/>
      <c r="M304" s="235"/>
      <c r="N304" s="236"/>
      <c r="O304" s="129"/>
      <c r="P304" s="246">
        <v>0</v>
      </c>
      <c r="Q304" s="247"/>
      <c r="R304" s="129"/>
      <c r="S304" s="243"/>
      <c r="T304" s="244"/>
      <c r="U304" s="244"/>
      <c r="V304" s="244"/>
      <c r="W304" s="245"/>
      <c r="X304" s="7"/>
      <c r="AX304" s="101"/>
      <c r="AY304" s="101"/>
      <c r="AZ304" s="102">
        <f t="shared" si="27"/>
        <v>0</v>
      </c>
      <c r="BA304" s="101">
        <f t="shared" si="28"/>
        <v>0</v>
      </c>
      <c r="BB304" s="103">
        <f t="shared" si="29"/>
        <v>0</v>
      </c>
      <c r="BC304" s="1">
        <f t="shared" si="30"/>
        <v>0</v>
      </c>
      <c r="BD304" s="1">
        <f t="shared" si="31"/>
        <v>0</v>
      </c>
      <c r="BE304" s="1">
        <f t="shared" si="32"/>
        <v>0</v>
      </c>
    </row>
    <row r="305" spans="2:57" ht="14.4" thickBot="1" x14ac:dyDescent="0.3">
      <c r="B305" s="4"/>
      <c r="C305" s="131"/>
      <c r="D305" s="132"/>
      <c r="E305" s="235"/>
      <c r="F305" s="250"/>
      <c r="G305" s="250"/>
      <c r="H305" s="236"/>
      <c r="I305" s="130"/>
      <c r="J305" s="235"/>
      <c r="K305" s="236"/>
      <c r="L305" s="130"/>
      <c r="M305" s="235"/>
      <c r="N305" s="236"/>
      <c r="O305" s="129"/>
      <c r="P305" s="246">
        <v>0</v>
      </c>
      <c r="Q305" s="247"/>
      <c r="R305" s="129"/>
      <c r="S305" s="243"/>
      <c r="T305" s="244"/>
      <c r="U305" s="244"/>
      <c r="V305" s="244"/>
      <c r="W305" s="245"/>
      <c r="X305" s="7"/>
      <c r="AX305" s="101"/>
      <c r="AY305" s="101"/>
      <c r="AZ305" s="102">
        <f t="shared" si="27"/>
        <v>0</v>
      </c>
      <c r="BA305" s="101">
        <f t="shared" si="28"/>
        <v>0</v>
      </c>
      <c r="BB305" s="103">
        <f t="shared" si="29"/>
        <v>0</v>
      </c>
      <c r="BC305" s="1">
        <f t="shared" si="30"/>
        <v>0</v>
      </c>
      <c r="BD305" s="1">
        <f t="shared" si="31"/>
        <v>0</v>
      </c>
      <c r="BE305" s="1">
        <f t="shared" si="32"/>
        <v>0</v>
      </c>
    </row>
    <row r="306" spans="2:57" ht="14.4" thickBot="1" x14ac:dyDescent="0.3">
      <c r="B306" s="4"/>
      <c r="C306" s="131"/>
      <c r="D306" s="132"/>
      <c r="E306" s="235"/>
      <c r="F306" s="250"/>
      <c r="G306" s="250"/>
      <c r="H306" s="236"/>
      <c r="I306" s="130"/>
      <c r="J306" s="235"/>
      <c r="K306" s="236"/>
      <c r="L306" s="130"/>
      <c r="M306" s="235"/>
      <c r="N306" s="236"/>
      <c r="O306" s="129"/>
      <c r="P306" s="246">
        <v>0</v>
      </c>
      <c r="Q306" s="247"/>
      <c r="R306" s="129"/>
      <c r="S306" s="243"/>
      <c r="T306" s="244"/>
      <c r="U306" s="244"/>
      <c r="V306" s="244"/>
      <c r="W306" s="245"/>
      <c r="X306" s="7"/>
      <c r="AX306" s="101"/>
      <c r="AY306" s="101"/>
      <c r="AZ306" s="102">
        <f t="shared" si="27"/>
        <v>0</v>
      </c>
      <c r="BA306" s="101">
        <f t="shared" si="28"/>
        <v>0</v>
      </c>
      <c r="BB306" s="103">
        <f t="shared" si="29"/>
        <v>0</v>
      </c>
      <c r="BC306" s="1">
        <f t="shared" si="30"/>
        <v>0</v>
      </c>
      <c r="BD306" s="1">
        <f t="shared" si="31"/>
        <v>0</v>
      </c>
      <c r="BE306" s="1">
        <f t="shared" si="32"/>
        <v>0</v>
      </c>
    </row>
    <row r="307" spans="2:57" ht="14.4" thickBot="1" x14ac:dyDescent="0.3">
      <c r="B307" s="4"/>
      <c r="C307" s="131"/>
      <c r="D307" s="132"/>
      <c r="E307" s="235"/>
      <c r="F307" s="250"/>
      <c r="G307" s="250"/>
      <c r="H307" s="236"/>
      <c r="I307" s="130"/>
      <c r="J307" s="235"/>
      <c r="K307" s="236"/>
      <c r="L307" s="130"/>
      <c r="M307" s="235"/>
      <c r="N307" s="236"/>
      <c r="O307" s="129"/>
      <c r="P307" s="246">
        <v>0</v>
      </c>
      <c r="Q307" s="247"/>
      <c r="R307" s="129"/>
      <c r="S307" s="243"/>
      <c r="T307" s="244"/>
      <c r="U307" s="244"/>
      <c r="V307" s="244"/>
      <c r="W307" s="245"/>
      <c r="X307" s="7"/>
      <c r="AX307" s="101"/>
      <c r="AY307" s="101"/>
      <c r="AZ307" s="102">
        <f t="shared" si="27"/>
        <v>0</v>
      </c>
      <c r="BA307" s="101">
        <f t="shared" si="28"/>
        <v>0</v>
      </c>
      <c r="BB307" s="103">
        <f t="shared" si="29"/>
        <v>0</v>
      </c>
      <c r="BC307" s="1">
        <f t="shared" si="30"/>
        <v>0</v>
      </c>
      <c r="BD307" s="1">
        <f t="shared" si="31"/>
        <v>0</v>
      </c>
      <c r="BE307" s="1">
        <f t="shared" si="32"/>
        <v>0</v>
      </c>
    </row>
    <row r="308" spans="2:57" ht="14.4" thickBot="1" x14ac:dyDescent="0.3">
      <c r="B308" s="4"/>
      <c r="C308" s="131"/>
      <c r="D308" s="132"/>
      <c r="E308" s="235"/>
      <c r="F308" s="250"/>
      <c r="G308" s="250"/>
      <c r="H308" s="236"/>
      <c r="I308" s="130"/>
      <c r="J308" s="235"/>
      <c r="K308" s="236"/>
      <c r="L308" s="130"/>
      <c r="M308" s="235"/>
      <c r="N308" s="236"/>
      <c r="O308" s="129"/>
      <c r="P308" s="246">
        <v>0</v>
      </c>
      <c r="Q308" s="247"/>
      <c r="R308" s="129"/>
      <c r="S308" s="243"/>
      <c r="T308" s="244"/>
      <c r="U308" s="244"/>
      <c r="V308" s="244"/>
      <c r="W308" s="245"/>
      <c r="X308" s="7"/>
      <c r="AX308" s="101"/>
      <c r="AY308" s="101"/>
      <c r="AZ308" s="102">
        <f t="shared" si="27"/>
        <v>0</v>
      </c>
      <c r="BA308" s="101">
        <f t="shared" si="28"/>
        <v>0</v>
      </c>
      <c r="BB308" s="103">
        <f t="shared" si="29"/>
        <v>0</v>
      </c>
      <c r="BC308" s="1">
        <f t="shared" si="30"/>
        <v>0</v>
      </c>
      <c r="BD308" s="1">
        <f t="shared" si="31"/>
        <v>0</v>
      </c>
      <c r="BE308" s="1">
        <f t="shared" si="32"/>
        <v>0</v>
      </c>
    </row>
    <row r="309" spans="2:57" ht="14.4" thickBot="1" x14ac:dyDescent="0.3">
      <c r="B309" s="4"/>
      <c r="C309" s="131"/>
      <c r="D309" s="132"/>
      <c r="E309" s="235"/>
      <c r="F309" s="250"/>
      <c r="G309" s="250"/>
      <c r="H309" s="236"/>
      <c r="I309" s="130"/>
      <c r="J309" s="235"/>
      <c r="K309" s="236"/>
      <c r="L309" s="130"/>
      <c r="M309" s="235"/>
      <c r="N309" s="236"/>
      <c r="O309" s="129"/>
      <c r="P309" s="246">
        <v>0</v>
      </c>
      <c r="Q309" s="247"/>
      <c r="R309" s="129"/>
      <c r="S309" s="243"/>
      <c r="T309" s="244"/>
      <c r="U309" s="244"/>
      <c r="V309" s="244"/>
      <c r="W309" s="245"/>
      <c r="X309" s="7"/>
      <c r="AX309" s="101"/>
      <c r="AY309" s="101"/>
      <c r="AZ309" s="102">
        <f t="shared" si="27"/>
        <v>0</v>
      </c>
      <c r="BA309" s="101">
        <f t="shared" si="28"/>
        <v>0</v>
      </c>
      <c r="BB309" s="103">
        <f t="shared" si="29"/>
        <v>0</v>
      </c>
      <c r="BC309" s="1">
        <f t="shared" si="30"/>
        <v>0</v>
      </c>
      <c r="BD309" s="1">
        <f t="shared" si="31"/>
        <v>0</v>
      </c>
      <c r="BE309" s="1">
        <f t="shared" si="32"/>
        <v>0</v>
      </c>
    </row>
    <row r="310" spans="2:57" ht="14.4" thickBot="1" x14ac:dyDescent="0.3">
      <c r="B310" s="4"/>
      <c r="C310" s="131"/>
      <c r="D310" s="132"/>
      <c r="E310" s="235"/>
      <c r="F310" s="250"/>
      <c r="G310" s="250"/>
      <c r="H310" s="236"/>
      <c r="I310" s="130"/>
      <c r="J310" s="235"/>
      <c r="K310" s="236"/>
      <c r="L310" s="130"/>
      <c r="M310" s="235"/>
      <c r="N310" s="236"/>
      <c r="O310" s="129"/>
      <c r="P310" s="246">
        <v>0</v>
      </c>
      <c r="Q310" s="247"/>
      <c r="R310" s="129"/>
      <c r="S310" s="243"/>
      <c r="T310" s="244"/>
      <c r="U310" s="244"/>
      <c r="V310" s="244"/>
      <c r="W310" s="245"/>
      <c r="X310" s="7"/>
      <c r="AX310" s="101"/>
      <c r="AY310" s="101"/>
      <c r="AZ310" s="102">
        <f t="shared" si="27"/>
        <v>0</v>
      </c>
      <c r="BA310" s="101">
        <f t="shared" si="28"/>
        <v>0</v>
      </c>
      <c r="BB310" s="103">
        <f t="shared" si="29"/>
        <v>0</v>
      </c>
      <c r="BC310" s="1">
        <f t="shared" si="30"/>
        <v>0</v>
      </c>
      <c r="BD310" s="1">
        <f t="shared" si="31"/>
        <v>0</v>
      </c>
      <c r="BE310" s="1">
        <f t="shared" si="32"/>
        <v>0</v>
      </c>
    </row>
    <row r="311" spans="2:57" ht="14.4" thickBot="1" x14ac:dyDescent="0.3">
      <c r="B311" s="4"/>
      <c r="C311" s="131"/>
      <c r="D311" s="132"/>
      <c r="E311" s="235"/>
      <c r="F311" s="250"/>
      <c r="G311" s="250"/>
      <c r="H311" s="236"/>
      <c r="I311" s="130"/>
      <c r="J311" s="235"/>
      <c r="K311" s="236"/>
      <c r="L311" s="130"/>
      <c r="M311" s="235"/>
      <c r="N311" s="236"/>
      <c r="O311" s="129"/>
      <c r="P311" s="246">
        <v>0</v>
      </c>
      <c r="Q311" s="247"/>
      <c r="R311" s="129"/>
      <c r="S311" s="243"/>
      <c r="T311" s="244"/>
      <c r="U311" s="244"/>
      <c r="V311" s="244"/>
      <c r="W311" s="245"/>
      <c r="X311" s="7"/>
      <c r="AX311" s="101"/>
      <c r="AY311" s="101"/>
      <c r="AZ311" s="102">
        <f t="shared" si="27"/>
        <v>0</v>
      </c>
      <c r="BA311" s="101">
        <f t="shared" si="28"/>
        <v>0</v>
      </c>
      <c r="BB311" s="103">
        <f t="shared" si="29"/>
        <v>0</v>
      </c>
      <c r="BC311" s="1">
        <f t="shared" si="30"/>
        <v>0</v>
      </c>
      <c r="BD311" s="1">
        <f t="shared" si="31"/>
        <v>0</v>
      </c>
      <c r="BE311" s="1">
        <f t="shared" si="32"/>
        <v>0</v>
      </c>
    </row>
    <row r="312" spans="2:57" ht="14.4" thickBot="1" x14ac:dyDescent="0.3">
      <c r="B312" s="4"/>
      <c r="C312" s="131"/>
      <c r="D312" s="132"/>
      <c r="E312" s="235"/>
      <c r="F312" s="250"/>
      <c r="G312" s="250"/>
      <c r="H312" s="236"/>
      <c r="I312" s="130"/>
      <c r="J312" s="235"/>
      <c r="K312" s="236"/>
      <c r="L312" s="130"/>
      <c r="M312" s="235"/>
      <c r="N312" s="236"/>
      <c r="O312" s="129"/>
      <c r="P312" s="246">
        <v>0</v>
      </c>
      <c r="Q312" s="247"/>
      <c r="R312" s="129"/>
      <c r="S312" s="243"/>
      <c r="T312" s="244"/>
      <c r="U312" s="244"/>
      <c r="V312" s="244"/>
      <c r="W312" s="245"/>
      <c r="X312" s="7"/>
      <c r="AX312" s="101"/>
      <c r="AY312" s="101"/>
      <c r="AZ312" s="102">
        <f t="shared" si="27"/>
        <v>0</v>
      </c>
      <c r="BA312" s="101">
        <f t="shared" si="28"/>
        <v>0</v>
      </c>
      <c r="BB312" s="103">
        <f t="shared" si="29"/>
        <v>0</v>
      </c>
      <c r="BC312" s="1">
        <f t="shared" si="30"/>
        <v>0</v>
      </c>
      <c r="BD312" s="1">
        <f t="shared" si="31"/>
        <v>0</v>
      </c>
      <c r="BE312" s="1">
        <f t="shared" si="32"/>
        <v>0</v>
      </c>
    </row>
    <row r="313" spans="2:57" ht="14.4" thickBot="1" x14ac:dyDescent="0.3">
      <c r="B313" s="4"/>
      <c r="C313" s="131"/>
      <c r="D313" s="132"/>
      <c r="E313" s="235"/>
      <c r="F313" s="250"/>
      <c r="G313" s="250"/>
      <c r="H313" s="236"/>
      <c r="I313" s="130"/>
      <c r="J313" s="235"/>
      <c r="K313" s="236"/>
      <c r="L313" s="130"/>
      <c r="M313" s="235"/>
      <c r="N313" s="236"/>
      <c r="O313" s="129"/>
      <c r="P313" s="246">
        <v>0</v>
      </c>
      <c r="Q313" s="247"/>
      <c r="R313" s="129"/>
      <c r="S313" s="243"/>
      <c r="T313" s="244"/>
      <c r="U313" s="244"/>
      <c r="V313" s="244"/>
      <c r="W313" s="245"/>
      <c r="X313" s="7"/>
      <c r="AX313" s="101"/>
      <c r="AY313" s="101"/>
      <c r="AZ313" s="102">
        <f t="shared" si="27"/>
        <v>0</v>
      </c>
      <c r="BA313" s="101">
        <f t="shared" si="28"/>
        <v>0</v>
      </c>
      <c r="BB313" s="103">
        <f t="shared" si="29"/>
        <v>0</v>
      </c>
      <c r="BC313" s="1">
        <f t="shared" si="30"/>
        <v>0</v>
      </c>
      <c r="BD313" s="1">
        <f t="shared" si="31"/>
        <v>0</v>
      </c>
      <c r="BE313" s="1">
        <f t="shared" si="32"/>
        <v>0</v>
      </c>
    </row>
    <row r="314" spans="2:57" ht="14.4" thickBot="1" x14ac:dyDescent="0.3">
      <c r="B314" s="4"/>
      <c r="C314" s="131"/>
      <c r="D314" s="132"/>
      <c r="E314" s="235"/>
      <c r="F314" s="250"/>
      <c r="G314" s="250"/>
      <c r="H314" s="236"/>
      <c r="I314" s="130"/>
      <c r="J314" s="235"/>
      <c r="K314" s="236"/>
      <c r="L314" s="130"/>
      <c r="M314" s="235"/>
      <c r="N314" s="236"/>
      <c r="O314" s="129"/>
      <c r="P314" s="246">
        <v>0</v>
      </c>
      <c r="Q314" s="247"/>
      <c r="R314" s="129"/>
      <c r="S314" s="243"/>
      <c r="T314" s="244"/>
      <c r="U314" s="244"/>
      <c r="V314" s="244"/>
      <c r="W314" s="245"/>
      <c r="X314" s="7"/>
      <c r="AX314" s="101"/>
      <c r="AY314" s="101"/>
      <c r="AZ314" s="102">
        <f t="shared" si="27"/>
        <v>0</v>
      </c>
      <c r="BA314" s="101">
        <f t="shared" si="28"/>
        <v>0</v>
      </c>
      <c r="BB314" s="103">
        <f t="shared" si="29"/>
        <v>0</v>
      </c>
      <c r="BC314" s="1">
        <f t="shared" si="30"/>
        <v>0</v>
      </c>
      <c r="BD314" s="1">
        <f t="shared" si="31"/>
        <v>0</v>
      </c>
      <c r="BE314" s="1">
        <f t="shared" si="32"/>
        <v>0</v>
      </c>
    </row>
    <row r="315" spans="2:57" ht="14.4" thickBot="1" x14ac:dyDescent="0.3">
      <c r="B315" s="4"/>
      <c r="C315" s="131"/>
      <c r="D315" s="132"/>
      <c r="E315" s="235"/>
      <c r="F315" s="250"/>
      <c r="G315" s="250"/>
      <c r="H315" s="236"/>
      <c r="I315" s="130"/>
      <c r="J315" s="235"/>
      <c r="K315" s="236"/>
      <c r="L315" s="130"/>
      <c r="M315" s="235"/>
      <c r="N315" s="236"/>
      <c r="O315" s="129"/>
      <c r="P315" s="246">
        <v>0</v>
      </c>
      <c r="Q315" s="247"/>
      <c r="R315" s="129"/>
      <c r="S315" s="243"/>
      <c r="T315" s="244"/>
      <c r="U315" s="244"/>
      <c r="V315" s="244"/>
      <c r="W315" s="245"/>
      <c r="X315" s="7"/>
      <c r="AX315" s="101"/>
      <c r="AY315" s="101"/>
      <c r="AZ315" s="102">
        <f t="shared" si="27"/>
        <v>0</v>
      </c>
      <c r="BA315" s="101">
        <f t="shared" si="28"/>
        <v>0</v>
      </c>
      <c r="BB315" s="103">
        <f t="shared" si="29"/>
        <v>0</v>
      </c>
      <c r="BC315" s="1">
        <f t="shared" si="30"/>
        <v>0</v>
      </c>
      <c r="BD315" s="1">
        <f t="shared" si="31"/>
        <v>0</v>
      </c>
      <c r="BE315" s="1">
        <f t="shared" si="32"/>
        <v>0</v>
      </c>
    </row>
    <row r="316" spans="2:57" ht="14.4" thickBot="1" x14ac:dyDescent="0.3">
      <c r="B316" s="4"/>
      <c r="C316" s="131"/>
      <c r="D316" s="132"/>
      <c r="E316" s="235"/>
      <c r="F316" s="250"/>
      <c r="G316" s="250"/>
      <c r="H316" s="236"/>
      <c r="I316" s="130"/>
      <c r="J316" s="235"/>
      <c r="K316" s="236"/>
      <c r="L316" s="130"/>
      <c r="M316" s="235"/>
      <c r="N316" s="236"/>
      <c r="O316" s="129"/>
      <c r="P316" s="246">
        <v>0</v>
      </c>
      <c r="Q316" s="247"/>
      <c r="R316" s="129"/>
      <c r="S316" s="243"/>
      <c r="T316" s="244"/>
      <c r="U316" s="244"/>
      <c r="V316" s="244"/>
      <c r="W316" s="245"/>
      <c r="X316" s="7"/>
      <c r="AX316" s="101"/>
      <c r="AY316" s="101"/>
      <c r="AZ316" s="102">
        <f t="shared" si="27"/>
        <v>0</v>
      </c>
      <c r="BA316" s="101">
        <f t="shared" si="28"/>
        <v>0</v>
      </c>
      <c r="BB316" s="103">
        <f t="shared" si="29"/>
        <v>0</v>
      </c>
      <c r="BC316" s="1">
        <f t="shared" si="30"/>
        <v>0</v>
      </c>
      <c r="BD316" s="1">
        <f t="shared" si="31"/>
        <v>0</v>
      </c>
      <c r="BE316" s="1">
        <f t="shared" si="32"/>
        <v>0</v>
      </c>
    </row>
    <row r="317" spans="2:57" ht="14.4" thickBot="1" x14ac:dyDescent="0.3">
      <c r="B317" s="4"/>
      <c r="C317" s="131"/>
      <c r="D317" s="132"/>
      <c r="E317" s="235"/>
      <c r="F317" s="250"/>
      <c r="G317" s="250"/>
      <c r="H317" s="236"/>
      <c r="I317" s="130"/>
      <c r="J317" s="235"/>
      <c r="K317" s="236"/>
      <c r="L317" s="130"/>
      <c r="M317" s="235"/>
      <c r="N317" s="236"/>
      <c r="O317" s="129"/>
      <c r="P317" s="246">
        <v>0</v>
      </c>
      <c r="Q317" s="247"/>
      <c r="R317" s="129"/>
      <c r="S317" s="243"/>
      <c r="T317" s="244"/>
      <c r="U317" s="244"/>
      <c r="V317" s="244"/>
      <c r="W317" s="245"/>
      <c r="X317" s="7"/>
      <c r="AX317" s="101"/>
      <c r="AY317" s="101"/>
      <c r="AZ317" s="102">
        <f t="shared" si="27"/>
        <v>0</v>
      </c>
      <c r="BA317" s="101">
        <f t="shared" si="28"/>
        <v>0</v>
      </c>
      <c r="BB317" s="103">
        <f t="shared" si="29"/>
        <v>0</v>
      </c>
      <c r="BC317" s="1">
        <f t="shared" si="30"/>
        <v>0</v>
      </c>
      <c r="BD317" s="1">
        <f t="shared" si="31"/>
        <v>0</v>
      </c>
      <c r="BE317" s="1">
        <f t="shared" si="32"/>
        <v>0</v>
      </c>
    </row>
    <row r="318" spans="2:57" ht="14.4" thickBot="1" x14ac:dyDescent="0.3">
      <c r="B318" s="4"/>
      <c r="C318" s="131"/>
      <c r="D318" s="132"/>
      <c r="E318" s="235"/>
      <c r="F318" s="250"/>
      <c r="G318" s="250"/>
      <c r="H318" s="236"/>
      <c r="I318" s="130"/>
      <c r="J318" s="235"/>
      <c r="K318" s="236"/>
      <c r="L318" s="130"/>
      <c r="M318" s="235"/>
      <c r="N318" s="236"/>
      <c r="O318" s="129"/>
      <c r="P318" s="246">
        <v>0</v>
      </c>
      <c r="Q318" s="247"/>
      <c r="R318" s="129"/>
      <c r="S318" s="243"/>
      <c r="T318" s="244"/>
      <c r="U318" s="244"/>
      <c r="V318" s="244"/>
      <c r="W318" s="245"/>
      <c r="X318" s="7"/>
      <c r="AX318" s="101"/>
      <c r="AY318" s="101"/>
      <c r="AZ318" s="102">
        <f t="shared" si="27"/>
        <v>0</v>
      </c>
      <c r="BA318" s="101">
        <f t="shared" si="28"/>
        <v>0</v>
      </c>
      <c r="BB318" s="103">
        <f t="shared" si="29"/>
        <v>0</v>
      </c>
      <c r="BC318" s="1">
        <f t="shared" si="30"/>
        <v>0</v>
      </c>
      <c r="BD318" s="1">
        <f t="shared" si="31"/>
        <v>0</v>
      </c>
      <c r="BE318" s="1">
        <f t="shared" si="32"/>
        <v>0</v>
      </c>
    </row>
    <row r="319" spans="2:57" ht="14.4" thickBot="1" x14ac:dyDescent="0.3">
      <c r="B319" s="4"/>
      <c r="C319" s="131"/>
      <c r="D319" s="132"/>
      <c r="E319" s="235"/>
      <c r="F319" s="250"/>
      <c r="G319" s="250"/>
      <c r="H319" s="236"/>
      <c r="I319" s="130"/>
      <c r="J319" s="235"/>
      <c r="K319" s="236"/>
      <c r="L319" s="130"/>
      <c r="M319" s="235"/>
      <c r="N319" s="236"/>
      <c r="O319" s="129"/>
      <c r="P319" s="246">
        <v>0</v>
      </c>
      <c r="Q319" s="247"/>
      <c r="R319" s="129"/>
      <c r="S319" s="243"/>
      <c r="T319" s="244"/>
      <c r="U319" s="244"/>
      <c r="V319" s="244"/>
      <c r="W319" s="245"/>
      <c r="X319" s="7"/>
      <c r="AX319" s="101"/>
      <c r="AY319" s="101"/>
      <c r="AZ319" s="102">
        <f t="shared" si="27"/>
        <v>0</v>
      </c>
      <c r="BA319" s="101">
        <f t="shared" si="28"/>
        <v>0</v>
      </c>
      <c r="BB319" s="103">
        <f t="shared" si="29"/>
        <v>0</v>
      </c>
      <c r="BC319" s="1">
        <f t="shared" si="30"/>
        <v>0</v>
      </c>
      <c r="BD319" s="1">
        <f t="shared" si="31"/>
        <v>0</v>
      </c>
      <c r="BE319" s="1">
        <f t="shared" si="32"/>
        <v>0</v>
      </c>
    </row>
    <row r="320" spans="2:57" ht="14.4" thickBot="1" x14ac:dyDescent="0.3">
      <c r="B320" s="4"/>
      <c r="C320" s="131"/>
      <c r="D320" s="132"/>
      <c r="E320" s="235"/>
      <c r="F320" s="250"/>
      <c r="G320" s="250"/>
      <c r="H320" s="236"/>
      <c r="I320" s="130"/>
      <c r="J320" s="235"/>
      <c r="K320" s="236"/>
      <c r="L320" s="130"/>
      <c r="M320" s="235"/>
      <c r="N320" s="236"/>
      <c r="O320" s="129"/>
      <c r="P320" s="246">
        <v>0</v>
      </c>
      <c r="Q320" s="247"/>
      <c r="R320" s="129"/>
      <c r="S320" s="243"/>
      <c r="T320" s="244"/>
      <c r="U320" s="244"/>
      <c r="V320" s="244"/>
      <c r="W320" s="245"/>
      <c r="X320" s="7"/>
      <c r="AX320" s="101"/>
      <c r="AY320" s="101"/>
      <c r="AZ320" s="102">
        <f t="shared" si="27"/>
        <v>0</v>
      </c>
      <c r="BA320" s="101">
        <f t="shared" si="28"/>
        <v>0</v>
      </c>
      <c r="BB320" s="103">
        <f t="shared" si="29"/>
        <v>0</v>
      </c>
      <c r="BC320" s="1">
        <f t="shared" si="30"/>
        <v>0</v>
      </c>
      <c r="BD320" s="1">
        <f t="shared" si="31"/>
        <v>0</v>
      </c>
      <c r="BE320" s="1">
        <f t="shared" si="32"/>
        <v>0</v>
      </c>
    </row>
    <row r="321" spans="2:57" ht="14.4" thickBot="1" x14ac:dyDescent="0.3">
      <c r="B321" s="4"/>
      <c r="C321" s="131"/>
      <c r="D321" s="132"/>
      <c r="E321" s="235"/>
      <c r="F321" s="250"/>
      <c r="G321" s="250"/>
      <c r="H321" s="236"/>
      <c r="I321" s="130"/>
      <c r="J321" s="235"/>
      <c r="K321" s="236"/>
      <c r="L321" s="130"/>
      <c r="M321" s="235"/>
      <c r="N321" s="236"/>
      <c r="O321" s="129"/>
      <c r="P321" s="246">
        <v>0</v>
      </c>
      <c r="Q321" s="247"/>
      <c r="R321" s="129"/>
      <c r="S321" s="243"/>
      <c r="T321" s="244"/>
      <c r="U321" s="244"/>
      <c r="V321" s="244"/>
      <c r="W321" s="245"/>
      <c r="X321" s="7"/>
      <c r="AX321" s="101"/>
      <c r="AY321" s="101"/>
      <c r="AZ321" s="102">
        <f t="shared" si="27"/>
        <v>0</v>
      </c>
      <c r="BA321" s="101">
        <f t="shared" si="28"/>
        <v>0</v>
      </c>
      <c r="BB321" s="103">
        <f t="shared" si="29"/>
        <v>0</v>
      </c>
      <c r="BC321" s="1">
        <f t="shared" si="30"/>
        <v>0</v>
      </c>
      <c r="BD321" s="1">
        <f t="shared" si="31"/>
        <v>0</v>
      </c>
      <c r="BE321" s="1">
        <f t="shared" si="32"/>
        <v>0</v>
      </c>
    </row>
    <row r="322" spans="2:57" ht="14.4" thickBot="1" x14ac:dyDescent="0.3">
      <c r="B322" s="4"/>
      <c r="C322" s="131"/>
      <c r="D322" s="132"/>
      <c r="E322" s="235"/>
      <c r="F322" s="250"/>
      <c r="G322" s="250"/>
      <c r="H322" s="236"/>
      <c r="I322" s="130"/>
      <c r="J322" s="235"/>
      <c r="K322" s="236"/>
      <c r="L322" s="130"/>
      <c r="M322" s="235"/>
      <c r="N322" s="236"/>
      <c r="O322" s="129"/>
      <c r="P322" s="246">
        <v>0</v>
      </c>
      <c r="Q322" s="247"/>
      <c r="R322" s="129"/>
      <c r="S322" s="243"/>
      <c r="T322" s="244"/>
      <c r="U322" s="244"/>
      <c r="V322" s="244"/>
      <c r="W322" s="245"/>
      <c r="X322" s="7"/>
      <c r="AX322" s="101"/>
      <c r="AY322" s="101"/>
      <c r="AZ322" s="102">
        <f t="shared" si="27"/>
        <v>0</v>
      </c>
      <c r="BA322" s="101">
        <f t="shared" si="28"/>
        <v>0</v>
      </c>
      <c r="BB322" s="103">
        <f t="shared" si="29"/>
        <v>0</v>
      </c>
      <c r="BC322" s="1">
        <f t="shared" si="30"/>
        <v>0</v>
      </c>
      <c r="BD322" s="1">
        <f t="shared" si="31"/>
        <v>0</v>
      </c>
      <c r="BE322" s="1">
        <f t="shared" si="32"/>
        <v>0</v>
      </c>
    </row>
    <row r="323" spans="2:57" ht="14.4" thickBot="1" x14ac:dyDescent="0.3">
      <c r="B323" s="4"/>
      <c r="C323" s="131"/>
      <c r="D323" s="132"/>
      <c r="E323" s="235"/>
      <c r="F323" s="250"/>
      <c r="G323" s="250"/>
      <c r="H323" s="236"/>
      <c r="I323" s="130"/>
      <c r="J323" s="235"/>
      <c r="K323" s="236"/>
      <c r="L323" s="130"/>
      <c r="M323" s="235"/>
      <c r="N323" s="236"/>
      <c r="O323" s="129"/>
      <c r="P323" s="246">
        <v>0</v>
      </c>
      <c r="Q323" s="247"/>
      <c r="R323" s="129"/>
      <c r="S323" s="243"/>
      <c r="T323" s="244"/>
      <c r="U323" s="244"/>
      <c r="V323" s="244"/>
      <c r="W323" s="245"/>
      <c r="X323" s="7"/>
      <c r="AX323" s="101"/>
      <c r="AY323" s="101"/>
      <c r="AZ323" s="102">
        <f t="shared" si="27"/>
        <v>0</v>
      </c>
      <c r="BA323" s="101">
        <f t="shared" si="28"/>
        <v>0</v>
      </c>
      <c r="BB323" s="103">
        <f t="shared" si="29"/>
        <v>0</v>
      </c>
      <c r="BC323" s="1">
        <f t="shared" si="30"/>
        <v>0</v>
      </c>
      <c r="BD323" s="1">
        <f t="shared" si="31"/>
        <v>0</v>
      </c>
      <c r="BE323" s="1">
        <f t="shared" si="32"/>
        <v>0</v>
      </c>
    </row>
    <row r="324" spans="2:57" ht="14.4" thickBot="1" x14ac:dyDescent="0.3">
      <c r="B324" s="4"/>
      <c r="C324" s="131"/>
      <c r="D324" s="132"/>
      <c r="E324" s="235"/>
      <c r="F324" s="250"/>
      <c r="G324" s="250"/>
      <c r="H324" s="236"/>
      <c r="I324" s="130"/>
      <c r="J324" s="235"/>
      <c r="K324" s="236"/>
      <c r="L324" s="130"/>
      <c r="M324" s="235"/>
      <c r="N324" s="236"/>
      <c r="O324" s="129"/>
      <c r="P324" s="246">
        <v>0</v>
      </c>
      <c r="Q324" s="247"/>
      <c r="R324" s="129"/>
      <c r="S324" s="243"/>
      <c r="T324" s="244"/>
      <c r="U324" s="244"/>
      <c r="V324" s="244"/>
      <c r="W324" s="245"/>
      <c r="X324" s="7"/>
      <c r="AX324" s="101"/>
      <c r="AY324" s="101"/>
      <c r="AZ324" s="102">
        <f t="shared" si="27"/>
        <v>0</v>
      </c>
      <c r="BA324" s="101">
        <f t="shared" si="28"/>
        <v>0</v>
      </c>
      <c r="BB324" s="103">
        <f t="shared" si="29"/>
        <v>0</v>
      </c>
      <c r="BC324" s="1">
        <f t="shared" si="30"/>
        <v>0</v>
      </c>
      <c r="BD324" s="1">
        <f t="shared" si="31"/>
        <v>0</v>
      </c>
      <c r="BE324" s="1">
        <f t="shared" si="32"/>
        <v>0</v>
      </c>
    </row>
    <row r="325" spans="2:57" ht="14.4" thickBot="1" x14ac:dyDescent="0.3">
      <c r="B325" s="4"/>
      <c r="C325" s="131"/>
      <c r="D325" s="132"/>
      <c r="E325" s="235"/>
      <c r="F325" s="250"/>
      <c r="G325" s="250"/>
      <c r="H325" s="236"/>
      <c r="I325" s="130"/>
      <c r="J325" s="235"/>
      <c r="K325" s="236"/>
      <c r="L325" s="130"/>
      <c r="M325" s="235"/>
      <c r="N325" s="236"/>
      <c r="O325" s="129"/>
      <c r="P325" s="246">
        <v>0</v>
      </c>
      <c r="Q325" s="247"/>
      <c r="R325" s="129"/>
      <c r="S325" s="243"/>
      <c r="T325" s="244"/>
      <c r="U325" s="244"/>
      <c r="V325" s="244"/>
      <c r="W325" s="245"/>
      <c r="X325" s="7"/>
      <c r="AX325" s="101"/>
      <c r="AY325" s="101"/>
      <c r="AZ325" s="102">
        <f t="shared" si="27"/>
        <v>0</v>
      </c>
      <c r="BA325" s="101">
        <f t="shared" si="28"/>
        <v>0</v>
      </c>
      <c r="BB325" s="103">
        <f t="shared" si="29"/>
        <v>0</v>
      </c>
      <c r="BC325" s="1">
        <f t="shared" si="30"/>
        <v>0</v>
      </c>
      <c r="BD325" s="1">
        <f t="shared" si="31"/>
        <v>0</v>
      </c>
      <c r="BE325" s="1">
        <f t="shared" si="32"/>
        <v>0</v>
      </c>
    </row>
    <row r="326" spans="2:57" ht="14.4" thickBot="1" x14ac:dyDescent="0.3">
      <c r="B326" s="4"/>
      <c r="C326" s="131"/>
      <c r="D326" s="132"/>
      <c r="E326" s="235"/>
      <c r="F326" s="250"/>
      <c r="G326" s="250"/>
      <c r="H326" s="236"/>
      <c r="I326" s="130"/>
      <c r="J326" s="235"/>
      <c r="K326" s="236"/>
      <c r="L326" s="130"/>
      <c r="M326" s="235"/>
      <c r="N326" s="236"/>
      <c r="O326" s="129"/>
      <c r="P326" s="246">
        <v>0</v>
      </c>
      <c r="Q326" s="247"/>
      <c r="R326" s="129"/>
      <c r="S326" s="243"/>
      <c r="T326" s="244"/>
      <c r="U326" s="244"/>
      <c r="V326" s="244"/>
      <c r="W326" s="245"/>
      <c r="X326" s="7"/>
      <c r="AX326" s="101"/>
      <c r="AY326" s="101"/>
      <c r="AZ326" s="102">
        <f t="shared" si="27"/>
        <v>0</v>
      </c>
      <c r="BA326" s="101">
        <f t="shared" si="28"/>
        <v>0</v>
      </c>
      <c r="BB326" s="103">
        <f t="shared" si="29"/>
        <v>0</v>
      </c>
      <c r="BC326" s="1">
        <f t="shared" si="30"/>
        <v>0</v>
      </c>
      <c r="BD326" s="1">
        <f t="shared" si="31"/>
        <v>0</v>
      </c>
      <c r="BE326" s="1">
        <f t="shared" si="32"/>
        <v>0</v>
      </c>
    </row>
    <row r="327" spans="2:57" ht="14.4" thickBot="1" x14ac:dyDescent="0.3">
      <c r="B327" s="4"/>
      <c r="C327" s="131"/>
      <c r="D327" s="132"/>
      <c r="E327" s="235"/>
      <c r="F327" s="250"/>
      <c r="G327" s="250"/>
      <c r="H327" s="236"/>
      <c r="I327" s="130"/>
      <c r="J327" s="235"/>
      <c r="K327" s="236"/>
      <c r="L327" s="130"/>
      <c r="M327" s="235"/>
      <c r="N327" s="236"/>
      <c r="O327" s="129"/>
      <c r="P327" s="246">
        <v>0</v>
      </c>
      <c r="Q327" s="247"/>
      <c r="R327" s="129"/>
      <c r="S327" s="243"/>
      <c r="T327" s="244"/>
      <c r="U327" s="244"/>
      <c r="V327" s="244"/>
      <c r="W327" s="245"/>
      <c r="X327" s="7"/>
      <c r="AX327" s="101"/>
      <c r="AY327" s="101"/>
      <c r="AZ327" s="102">
        <f t="shared" si="27"/>
        <v>0</v>
      </c>
      <c r="BA327" s="101">
        <f t="shared" si="28"/>
        <v>0</v>
      </c>
      <c r="BB327" s="103">
        <f t="shared" si="29"/>
        <v>0</v>
      </c>
      <c r="BC327" s="1">
        <f t="shared" si="30"/>
        <v>0</v>
      </c>
      <c r="BD327" s="1">
        <f t="shared" si="31"/>
        <v>0</v>
      </c>
      <c r="BE327" s="1">
        <f t="shared" si="32"/>
        <v>0</v>
      </c>
    </row>
    <row r="328" spans="2:57" ht="14.4" thickBot="1" x14ac:dyDescent="0.3">
      <c r="B328" s="4"/>
      <c r="C328" s="131"/>
      <c r="D328" s="132"/>
      <c r="E328" s="235"/>
      <c r="F328" s="250"/>
      <c r="G328" s="250"/>
      <c r="H328" s="236"/>
      <c r="I328" s="130"/>
      <c r="J328" s="235"/>
      <c r="K328" s="236"/>
      <c r="L328" s="130"/>
      <c r="M328" s="235"/>
      <c r="N328" s="236"/>
      <c r="O328" s="129"/>
      <c r="P328" s="246">
        <v>0</v>
      </c>
      <c r="Q328" s="247"/>
      <c r="R328" s="129"/>
      <c r="S328" s="243"/>
      <c r="T328" s="244"/>
      <c r="U328" s="244"/>
      <c r="V328" s="244"/>
      <c r="W328" s="245"/>
      <c r="X328" s="7"/>
      <c r="AX328" s="101"/>
      <c r="AY328" s="101"/>
      <c r="AZ328" s="102">
        <f t="shared" ref="AZ328:AZ371" si="33">+C328</f>
        <v>0</v>
      </c>
      <c r="BA328" s="101">
        <f t="shared" ref="BA328:BA371" si="34">+J328</f>
        <v>0</v>
      </c>
      <c r="BB328" s="103">
        <f t="shared" ref="BB328:BB371" si="35">+P328</f>
        <v>0</v>
      </c>
      <c r="BC328" s="1">
        <f t="shared" ref="BC328:BC371" si="36">SUMIFS($BB$71:$BB$371,$AZ$71:$AZ$371,$AX328,$BA$71:$BA$371,"Despesas")</f>
        <v>0</v>
      </c>
      <c r="BD328" s="1">
        <f t="shared" ref="BD328:BD371" si="37">SUMIFS($BB$71:$BB$371,$AZ$71:$AZ$371,$AX328,$BA$71:$BA$371,"Dívidas")</f>
        <v>0</v>
      </c>
      <c r="BE328" s="1">
        <f t="shared" ref="BE328:BE371" si="38">SUMIFS($BB$71:$BB$371,$AZ$71:$AZ$371,$AX328,$BA$71:$BA$371,"Investimentos")</f>
        <v>0</v>
      </c>
    </row>
    <row r="329" spans="2:57" ht="14.4" thickBot="1" x14ac:dyDescent="0.3">
      <c r="B329" s="4"/>
      <c r="C329" s="131"/>
      <c r="D329" s="132"/>
      <c r="E329" s="235"/>
      <c r="F329" s="250"/>
      <c r="G329" s="250"/>
      <c r="H329" s="236"/>
      <c r="I329" s="130"/>
      <c r="J329" s="235"/>
      <c r="K329" s="236"/>
      <c r="L329" s="130"/>
      <c r="M329" s="235"/>
      <c r="N329" s="236"/>
      <c r="O329" s="129"/>
      <c r="P329" s="246">
        <v>0</v>
      </c>
      <c r="Q329" s="247"/>
      <c r="R329" s="129"/>
      <c r="S329" s="243"/>
      <c r="T329" s="244"/>
      <c r="U329" s="244"/>
      <c r="V329" s="244"/>
      <c r="W329" s="245"/>
      <c r="X329" s="7"/>
      <c r="AX329" s="101"/>
      <c r="AY329" s="101"/>
      <c r="AZ329" s="102">
        <f t="shared" si="33"/>
        <v>0</v>
      </c>
      <c r="BA329" s="101">
        <f t="shared" si="34"/>
        <v>0</v>
      </c>
      <c r="BB329" s="103">
        <f t="shared" si="35"/>
        <v>0</v>
      </c>
      <c r="BC329" s="1">
        <f t="shared" si="36"/>
        <v>0</v>
      </c>
      <c r="BD329" s="1">
        <f t="shared" si="37"/>
        <v>0</v>
      </c>
      <c r="BE329" s="1">
        <f t="shared" si="38"/>
        <v>0</v>
      </c>
    </row>
    <row r="330" spans="2:57" ht="14.4" thickBot="1" x14ac:dyDescent="0.3">
      <c r="B330" s="4"/>
      <c r="C330" s="131"/>
      <c r="D330" s="132"/>
      <c r="E330" s="235"/>
      <c r="F330" s="250"/>
      <c r="G330" s="250"/>
      <c r="H330" s="236"/>
      <c r="I330" s="130"/>
      <c r="J330" s="235"/>
      <c r="K330" s="236"/>
      <c r="L330" s="130"/>
      <c r="M330" s="235"/>
      <c r="N330" s="236"/>
      <c r="O330" s="129"/>
      <c r="P330" s="246">
        <v>0</v>
      </c>
      <c r="Q330" s="247"/>
      <c r="R330" s="129"/>
      <c r="S330" s="243"/>
      <c r="T330" s="244"/>
      <c r="U330" s="244"/>
      <c r="V330" s="244"/>
      <c r="W330" s="245"/>
      <c r="X330" s="7"/>
      <c r="AX330" s="101"/>
      <c r="AY330" s="101"/>
      <c r="AZ330" s="102">
        <f t="shared" si="33"/>
        <v>0</v>
      </c>
      <c r="BA330" s="101">
        <f t="shared" si="34"/>
        <v>0</v>
      </c>
      <c r="BB330" s="103">
        <f t="shared" si="35"/>
        <v>0</v>
      </c>
      <c r="BC330" s="1">
        <f t="shared" si="36"/>
        <v>0</v>
      </c>
      <c r="BD330" s="1">
        <f t="shared" si="37"/>
        <v>0</v>
      </c>
      <c r="BE330" s="1">
        <f t="shared" si="38"/>
        <v>0</v>
      </c>
    </row>
    <row r="331" spans="2:57" ht="14.4" thickBot="1" x14ac:dyDescent="0.3">
      <c r="B331" s="4"/>
      <c r="C331" s="131"/>
      <c r="D331" s="132"/>
      <c r="E331" s="235"/>
      <c r="F331" s="250"/>
      <c r="G331" s="250"/>
      <c r="H331" s="236"/>
      <c r="I331" s="130"/>
      <c r="J331" s="235"/>
      <c r="K331" s="236"/>
      <c r="L331" s="130"/>
      <c r="M331" s="235"/>
      <c r="N331" s="236"/>
      <c r="O331" s="129"/>
      <c r="P331" s="246">
        <v>0</v>
      </c>
      <c r="Q331" s="247"/>
      <c r="R331" s="129"/>
      <c r="S331" s="243"/>
      <c r="T331" s="244"/>
      <c r="U331" s="244"/>
      <c r="V331" s="244"/>
      <c r="W331" s="245"/>
      <c r="X331" s="7"/>
      <c r="AX331" s="101"/>
      <c r="AY331" s="101"/>
      <c r="AZ331" s="102">
        <f t="shared" si="33"/>
        <v>0</v>
      </c>
      <c r="BA331" s="101">
        <f t="shared" si="34"/>
        <v>0</v>
      </c>
      <c r="BB331" s="103">
        <f t="shared" si="35"/>
        <v>0</v>
      </c>
      <c r="BC331" s="1">
        <f t="shared" si="36"/>
        <v>0</v>
      </c>
      <c r="BD331" s="1">
        <f t="shared" si="37"/>
        <v>0</v>
      </c>
      <c r="BE331" s="1">
        <f t="shared" si="38"/>
        <v>0</v>
      </c>
    </row>
    <row r="332" spans="2:57" ht="14.4" thickBot="1" x14ac:dyDescent="0.3">
      <c r="B332" s="4"/>
      <c r="C332" s="131"/>
      <c r="D332" s="132"/>
      <c r="E332" s="235"/>
      <c r="F332" s="250"/>
      <c r="G332" s="250"/>
      <c r="H332" s="236"/>
      <c r="I332" s="130"/>
      <c r="J332" s="235"/>
      <c r="K332" s="236"/>
      <c r="L332" s="130"/>
      <c r="M332" s="235"/>
      <c r="N332" s="236"/>
      <c r="O332" s="129"/>
      <c r="P332" s="246">
        <v>0</v>
      </c>
      <c r="Q332" s="247"/>
      <c r="R332" s="129"/>
      <c r="S332" s="243"/>
      <c r="T332" s="244"/>
      <c r="U332" s="244"/>
      <c r="V332" s="244"/>
      <c r="W332" s="245"/>
      <c r="X332" s="7"/>
      <c r="AX332" s="101"/>
      <c r="AY332" s="101"/>
      <c r="AZ332" s="102">
        <f t="shared" si="33"/>
        <v>0</v>
      </c>
      <c r="BA332" s="101">
        <f t="shared" si="34"/>
        <v>0</v>
      </c>
      <c r="BB332" s="103">
        <f t="shared" si="35"/>
        <v>0</v>
      </c>
      <c r="BC332" s="1">
        <f t="shared" si="36"/>
        <v>0</v>
      </c>
      <c r="BD332" s="1">
        <f t="shared" si="37"/>
        <v>0</v>
      </c>
      <c r="BE332" s="1">
        <f t="shared" si="38"/>
        <v>0</v>
      </c>
    </row>
    <row r="333" spans="2:57" ht="14.4" thickBot="1" x14ac:dyDescent="0.3">
      <c r="B333" s="4"/>
      <c r="C333" s="131"/>
      <c r="D333" s="132"/>
      <c r="E333" s="235"/>
      <c r="F333" s="250"/>
      <c r="G333" s="250"/>
      <c r="H333" s="236"/>
      <c r="I333" s="130"/>
      <c r="J333" s="235"/>
      <c r="K333" s="236"/>
      <c r="L333" s="130"/>
      <c r="M333" s="235"/>
      <c r="N333" s="236"/>
      <c r="O333" s="129"/>
      <c r="P333" s="246">
        <v>0</v>
      </c>
      <c r="Q333" s="247"/>
      <c r="R333" s="129"/>
      <c r="S333" s="243"/>
      <c r="T333" s="244"/>
      <c r="U333" s="244"/>
      <c r="V333" s="244"/>
      <c r="W333" s="245"/>
      <c r="X333" s="7"/>
      <c r="AX333" s="101"/>
      <c r="AY333" s="101"/>
      <c r="AZ333" s="102">
        <f t="shared" si="33"/>
        <v>0</v>
      </c>
      <c r="BA333" s="101">
        <f t="shared" si="34"/>
        <v>0</v>
      </c>
      <c r="BB333" s="103">
        <f t="shared" si="35"/>
        <v>0</v>
      </c>
      <c r="BC333" s="1">
        <f t="shared" si="36"/>
        <v>0</v>
      </c>
      <c r="BD333" s="1">
        <f t="shared" si="37"/>
        <v>0</v>
      </c>
      <c r="BE333" s="1">
        <f t="shared" si="38"/>
        <v>0</v>
      </c>
    </row>
    <row r="334" spans="2:57" ht="14.4" thickBot="1" x14ac:dyDescent="0.3">
      <c r="B334" s="4"/>
      <c r="C334" s="131"/>
      <c r="D334" s="132"/>
      <c r="E334" s="235"/>
      <c r="F334" s="250"/>
      <c r="G334" s="250"/>
      <c r="H334" s="236"/>
      <c r="I334" s="130"/>
      <c r="J334" s="235"/>
      <c r="K334" s="236"/>
      <c r="L334" s="130"/>
      <c r="M334" s="235"/>
      <c r="N334" s="236"/>
      <c r="O334" s="129"/>
      <c r="P334" s="246">
        <v>0</v>
      </c>
      <c r="Q334" s="247"/>
      <c r="R334" s="129"/>
      <c r="S334" s="243"/>
      <c r="T334" s="244"/>
      <c r="U334" s="244"/>
      <c r="V334" s="244"/>
      <c r="W334" s="245"/>
      <c r="X334" s="7"/>
      <c r="AX334" s="101"/>
      <c r="AY334" s="101"/>
      <c r="AZ334" s="102">
        <f t="shared" si="33"/>
        <v>0</v>
      </c>
      <c r="BA334" s="101">
        <f t="shared" si="34"/>
        <v>0</v>
      </c>
      <c r="BB334" s="103">
        <f t="shared" si="35"/>
        <v>0</v>
      </c>
      <c r="BC334" s="1">
        <f t="shared" si="36"/>
        <v>0</v>
      </c>
      <c r="BD334" s="1">
        <f t="shared" si="37"/>
        <v>0</v>
      </c>
      <c r="BE334" s="1">
        <f t="shared" si="38"/>
        <v>0</v>
      </c>
    </row>
    <row r="335" spans="2:57" ht="14.4" thickBot="1" x14ac:dyDescent="0.3">
      <c r="B335" s="4"/>
      <c r="C335" s="131"/>
      <c r="D335" s="132"/>
      <c r="E335" s="235"/>
      <c r="F335" s="250"/>
      <c r="G335" s="250"/>
      <c r="H335" s="236"/>
      <c r="I335" s="130"/>
      <c r="J335" s="235"/>
      <c r="K335" s="236"/>
      <c r="L335" s="130"/>
      <c r="M335" s="235"/>
      <c r="N335" s="236"/>
      <c r="O335" s="129"/>
      <c r="P335" s="246">
        <v>0</v>
      </c>
      <c r="Q335" s="247"/>
      <c r="R335" s="129"/>
      <c r="S335" s="243"/>
      <c r="T335" s="244"/>
      <c r="U335" s="244"/>
      <c r="V335" s="244"/>
      <c r="W335" s="245"/>
      <c r="X335" s="7"/>
      <c r="AX335" s="101"/>
      <c r="AY335" s="101"/>
      <c r="AZ335" s="102">
        <f t="shared" si="33"/>
        <v>0</v>
      </c>
      <c r="BA335" s="101">
        <f t="shared" si="34"/>
        <v>0</v>
      </c>
      <c r="BB335" s="103">
        <f t="shared" si="35"/>
        <v>0</v>
      </c>
      <c r="BC335" s="1">
        <f t="shared" si="36"/>
        <v>0</v>
      </c>
      <c r="BD335" s="1">
        <f t="shared" si="37"/>
        <v>0</v>
      </c>
      <c r="BE335" s="1">
        <f t="shared" si="38"/>
        <v>0</v>
      </c>
    </row>
    <row r="336" spans="2:57" ht="14.4" thickBot="1" x14ac:dyDescent="0.3">
      <c r="B336" s="4"/>
      <c r="C336" s="131"/>
      <c r="D336" s="132"/>
      <c r="E336" s="235"/>
      <c r="F336" s="250"/>
      <c r="G336" s="250"/>
      <c r="H336" s="236"/>
      <c r="I336" s="130"/>
      <c r="J336" s="235"/>
      <c r="K336" s="236"/>
      <c r="L336" s="130"/>
      <c r="M336" s="235"/>
      <c r="N336" s="236"/>
      <c r="O336" s="129"/>
      <c r="P336" s="246">
        <v>0</v>
      </c>
      <c r="Q336" s="247"/>
      <c r="R336" s="129"/>
      <c r="S336" s="243"/>
      <c r="T336" s="244"/>
      <c r="U336" s="244"/>
      <c r="V336" s="244"/>
      <c r="W336" s="245"/>
      <c r="X336" s="7"/>
      <c r="AX336" s="101"/>
      <c r="AY336" s="101"/>
      <c r="AZ336" s="102">
        <f t="shared" si="33"/>
        <v>0</v>
      </c>
      <c r="BA336" s="101">
        <f t="shared" si="34"/>
        <v>0</v>
      </c>
      <c r="BB336" s="103">
        <f t="shared" si="35"/>
        <v>0</v>
      </c>
      <c r="BC336" s="1">
        <f t="shared" si="36"/>
        <v>0</v>
      </c>
      <c r="BD336" s="1">
        <f t="shared" si="37"/>
        <v>0</v>
      </c>
      <c r="BE336" s="1">
        <f t="shared" si="38"/>
        <v>0</v>
      </c>
    </row>
    <row r="337" spans="2:57" ht="14.4" thickBot="1" x14ac:dyDescent="0.3">
      <c r="B337" s="4"/>
      <c r="C337" s="131"/>
      <c r="D337" s="132"/>
      <c r="E337" s="235"/>
      <c r="F337" s="250"/>
      <c r="G337" s="250"/>
      <c r="H337" s="236"/>
      <c r="I337" s="130"/>
      <c r="J337" s="235"/>
      <c r="K337" s="236"/>
      <c r="L337" s="130"/>
      <c r="M337" s="235"/>
      <c r="N337" s="236"/>
      <c r="O337" s="129"/>
      <c r="P337" s="246">
        <v>0</v>
      </c>
      <c r="Q337" s="247"/>
      <c r="R337" s="129"/>
      <c r="S337" s="243"/>
      <c r="T337" s="244"/>
      <c r="U337" s="244"/>
      <c r="V337" s="244"/>
      <c r="W337" s="245"/>
      <c r="X337" s="7"/>
      <c r="AX337" s="101"/>
      <c r="AY337" s="101"/>
      <c r="AZ337" s="102">
        <f t="shared" si="33"/>
        <v>0</v>
      </c>
      <c r="BA337" s="101">
        <f t="shared" si="34"/>
        <v>0</v>
      </c>
      <c r="BB337" s="103">
        <f t="shared" si="35"/>
        <v>0</v>
      </c>
      <c r="BC337" s="1">
        <f t="shared" si="36"/>
        <v>0</v>
      </c>
      <c r="BD337" s="1">
        <f t="shared" si="37"/>
        <v>0</v>
      </c>
      <c r="BE337" s="1">
        <f t="shared" si="38"/>
        <v>0</v>
      </c>
    </row>
    <row r="338" spans="2:57" ht="14.4" thickBot="1" x14ac:dyDescent="0.3">
      <c r="B338" s="4"/>
      <c r="C338" s="131"/>
      <c r="D338" s="132"/>
      <c r="E338" s="235"/>
      <c r="F338" s="250"/>
      <c r="G338" s="250"/>
      <c r="H338" s="236"/>
      <c r="I338" s="130"/>
      <c r="J338" s="235"/>
      <c r="K338" s="236"/>
      <c r="L338" s="130"/>
      <c r="M338" s="235"/>
      <c r="N338" s="236"/>
      <c r="O338" s="129"/>
      <c r="P338" s="246">
        <v>0</v>
      </c>
      <c r="Q338" s="247"/>
      <c r="R338" s="129"/>
      <c r="S338" s="243"/>
      <c r="T338" s="244"/>
      <c r="U338" s="244"/>
      <c r="V338" s="244"/>
      <c r="W338" s="245"/>
      <c r="X338" s="7"/>
      <c r="AX338" s="101"/>
      <c r="AY338" s="101"/>
      <c r="AZ338" s="102">
        <f t="shared" si="33"/>
        <v>0</v>
      </c>
      <c r="BA338" s="101">
        <f t="shared" si="34"/>
        <v>0</v>
      </c>
      <c r="BB338" s="103">
        <f t="shared" si="35"/>
        <v>0</v>
      </c>
      <c r="BC338" s="1">
        <f t="shared" si="36"/>
        <v>0</v>
      </c>
      <c r="BD338" s="1">
        <f t="shared" si="37"/>
        <v>0</v>
      </c>
      <c r="BE338" s="1">
        <f t="shared" si="38"/>
        <v>0</v>
      </c>
    </row>
    <row r="339" spans="2:57" ht="14.4" thickBot="1" x14ac:dyDescent="0.3">
      <c r="B339" s="4"/>
      <c r="C339" s="131"/>
      <c r="D339" s="132"/>
      <c r="E339" s="235"/>
      <c r="F339" s="250"/>
      <c r="G339" s="250"/>
      <c r="H339" s="236"/>
      <c r="I339" s="130"/>
      <c r="J339" s="235"/>
      <c r="K339" s="236"/>
      <c r="L339" s="130"/>
      <c r="M339" s="235"/>
      <c r="N339" s="236"/>
      <c r="O339" s="129"/>
      <c r="P339" s="246">
        <v>0</v>
      </c>
      <c r="Q339" s="247"/>
      <c r="R339" s="129"/>
      <c r="S339" s="243"/>
      <c r="T339" s="244"/>
      <c r="U339" s="244"/>
      <c r="V339" s="244"/>
      <c r="W339" s="245"/>
      <c r="X339" s="7"/>
      <c r="AX339" s="101"/>
      <c r="AY339" s="101"/>
      <c r="AZ339" s="102">
        <f t="shared" si="33"/>
        <v>0</v>
      </c>
      <c r="BA339" s="101">
        <f t="shared" si="34"/>
        <v>0</v>
      </c>
      <c r="BB339" s="103">
        <f t="shared" si="35"/>
        <v>0</v>
      </c>
      <c r="BC339" s="1">
        <f t="shared" si="36"/>
        <v>0</v>
      </c>
      <c r="BD339" s="1">
        <f t="shared" si="37"/>
        <v>0</v>
      </c>
      <c r="BE339" s="1">
        <f t="shared" si="38"/>
        <v>0</v>
      </c>
    </row>
    <row r="340" spans="2:57" ht="14.4" thickBot="1" x14ac:dyDescent="0.3">
      <c r="B340" s="4"/>
      <c r="C340" s="131"/>
      <c r="D340" s="132"/>
      <c r="E340" s="235"/>
      <c r="F340" s="250"/>
      <c r="G340" s="250"/>
      <c r="H340" s="236"/>
      <c r="I340" s="130"/>
      <c r="J340" s="235"/>
      <c r="K340" s="236"/>
      <c r="L340" s="130"/>
      <c r="M340" s="235"/>
      <c r="N340" s="236"/>
      <c r="O340" s="129"/>
      <c r="P340" s="246">
        <v>0</v>
      </c>
      <c r="Q340" s="247"/>
      <c r="R340" s="129"/>
      <c r="S340" s="243"/>
      <c r="T340" s="244"/>
      <c r="U340" s="244"/>
      <c r="V340" s="244"/>
      <c r="W340" s="245"/>
      <c r="X340" s="7"/>
      <c r="AX340" s="101"/>
      <c r="AY340" s="101"/>
      <c r="AZ340" s="102">
        <f t="shared" si="33"/>
        <v>0</v>
      </c>
      <c r="BA340" s="101">
        <f t="shared" si="34"/>
        <v>0</v>
      </c>
      <c r="BB340" s="103">
        <f t="shared" si="35"/>
        <v>0</v>
      </c>
      <c r="BC340" s="1">
        <f t="shared" si="36"/>
        <v>0</v>
      </c>
      <c r="BD340" s="1">
        <f t="shared" si="37"/>
        <v>0</v>
      </c>
      <c r="BE340" s="1">
        <f t="shared" si="38"/>
        <v>0</v>
      </c>
    </row>
    <row r="341" spans="2:57" ht="14.4" thickBot="1" x14ac:dyDescent="0.3">
      <c r="B341" s="4"/>
      <c r="C341" s="131"/>
      <c r="D341" s="132"/>
      <c r="E341" s="235"/>
      <c r="F341" s="250"/>
      <c r="G341" s="250"/>
      <c r="H341" s="236"/>
      <c r="I341" s="130"/>
      <c r="J341" s="235"/>
      <c r="K341" s="236"/>
      <c r="L341" s="130"/>
      <c r="M341" s="235"/>
      <c r="N341" s="236"/>
      <c r="O341" s="129"/>
      <c r="P341" s="246">
        <v>0</v>
      </c>
      <c r="Q341" s="247"/>
      <c r="R341" s="129"/>
      <c r="S341" s="243"/>
      <c r="T341" s="244"/>
      <c r="U341" s="244"/>
      <c r="V341" s="244"/>
      <c r="W341" s="245"/>
      <c r="X341" s="7"/>
      <c r="AX341" s="101"/>
      <c r="AY341" s="101"/>
      <c r="AZ341" s="102">
        <f t="shared" si="33"/>
        <v>0</v>
      </c>
      <c r="BA341" s="101">
        <f t="shared" si="34"/>
        <v>0</v>
      </c>
      <c r="BB341" s="103">
        <f t="shared" si="35"/>
        <v>0</v>
      </c>
      <c r="BC341" s="1">
        <f t="shared" si="36"/>
        <v>0</v>
      </c>
      <c r="BD341" s="1">
        <f t="shared" si="37"/>
        <v>0</v>
      </c>
      <c r="BE341" s="1">
        <f t="shared" si="38"/>
        <v>0</v>
      </c>
    </row>
    <row r="342" spans="2:57" ht="14.4" thickBot="1" x14ac:dyDescent="0.3">
      <c r="B342" s="4"/>
      <c r="C342" s="131"/>
      <c r="D342" s="132"/>
      <c r="E342" s="235"/>
      <c r="F342" s="250"/>
      <c r="G342" s="250"/>
      <c r="H342" s="236"/>
      <c r="I342" s="130"/>
      <c r="J342" s="235"/>
      <c r="K342" s="236"/>
      <c r="L342" s="130"/>
      <c r="M342" s="235"/>
      <c r="N342" s="236"/>
      <c r="O342" s="129"/>
      <c r="P342" s="246">
        <v>0</v>
      </c>
      <c r="Q342" s="247"/>
      <c r="R342" s="129"/>
      <c r="S342" s="243"/>
      <c r="T342" s="244"/>
      <c r="U342" s="244"/>
      <c r="V342" s="244"/>
      <c r="W342" s="245"/>
      <c r="X342" s="7"/>
      <c r="AX342" s="101"/>
      <c r="AY342" s="101"/>
      <c r="AZ342" s="102">
        <f t="shared" si="33"/>
        <v>0</v>
      </c>
      <c r="BA342" s="101">
        <f t="shared" si="34"/>
        <v>0</v>
      </c>
      <c r="BB342" s="103">
        <f t="shared" si="35"/>
        <v>0</v>
      </c>
      <c r="BC342" s="1">
        <f t="shared" si="36"/>
        <v>0</v>
      </c>
      <c r="BD342" s="1">
        <f t="shared" si="37"/>
        <v>0</v>
      </c>
      <c r="BE342" s="1">
        <f t="shared" si="38"/>
        <v>0</v>
      </c>
    </row>
    <row r="343" spans="2:57" ht="14.4" thickBot="1" x14ac:dyDescent="0.3">
      <c r="B343" s="4"/>
      <c r="C343" s="131"/>
      <c r="D343" s="132"/>
      <c r="E343" s="235"/>
      <c r="F343" s="250"/>
      <c r="G343" s="250"/>
      <c r="H343" s="236"/>
      <c r="I343" s="130"/>
      <c r="J343" s="235"/>
      <c r="K343" s="236"/>
      <c r="L343" s="130"/>
      <c r="M343" s="235"/>
      <c r="N343" s="236"/>
      <c r="O343" s="129"/>
      <c r="P343" s="246">
        <v>0</v>
      </c>
      <c r="Q343" s="247"/>
      <c r="R343" s="129"/>
      <c r="S343" s="243"/>
      <c r="T343" s="244"/>
      <c r="U343" s="244"/>
      <c r="V343" s="244"/>
      <c r="W343" s="245"/>
      <c r="X343" s="7"/>
      <c r="AX343" s="101"/>
      <c r="AY343" s="101"/>
      <c r="AZ343" s="102">
        <f t="shared" si="33"/>
        <v>0</v>
      </c>
      <c r="BA343" s="101">
        <f t="shared" si="34"/>
        <v>0</v>
      </c>
      <c r="BB343" s="103">
        <f t="shared" si="35"/>
        <v>0</v>
      </c>
      <c r="BC343" s="1">
        <f t="shared" si="36"/>
        <v>0</v>
      </c>
      <c r="BD343" s="1">
        <f t="shared" si="37"/>
        <v>0</v>
      </c>
      <c r="BE343" s="1">
        <f t="shared" si="38"/>
        <v>0</v>
      </c>
    </row>
    <row r="344" spans="2:57" ht="14.4" thickBot="1" x14ac:dyDescent="0.3">
      <c r="B344" s="4"/>
      <c r="C344" s="131"/>
      <c r="D344" s="132"/>
      <c r="E344" s="235"/>
      <c r="F344" s="250"/>
      <c r="G344" s="250"/>
      <c r="H344" s="236"/>
      <c r="I344" s="130"/>
      <c r="J344" s="235"/>
      <c r="K344" s="236"/>
      <c r="L344" s="130"/>
      <c r="M344" s="235"/>
      <c r="N344" s="236"/>
      <c r="O344" s="129"/>
      <c r="P344" s="246">
        <v>0</v>
      </c>
      <c r="Q344" s="247"/>
      <c r="R344" s="129"/>
      <c r="S344" s="243"/>
      <c r="T344" s="244"/>
      <c r="U344" s="244"/>
      <c r="V344" s="244"/>
      <c r="W344" s="245"/>
      <c r="X344" s="7"/>
      <c r="AX344" s="101"/>
      <c r="AY344" s="101"/>
      <c r="AZ344" s="102">
        <f t="shared" si="33"/>
        <v>0</v>
      </c>
      <c r="BA344" s="101">
        <f t="shared" si="34"/>
        <v>0</v>
      </c>
      <c r="BB344" s="103">
        <f t="shared" si="35"/>
        <v>0</v>
      </c>
      <c r="BC344" s="1">
        <f t="shared" si="36"/>
        <v>0</v>
      </c>
      <c r="BD344" s="1">
        <f t="shared" si="37"/>
        <v>0</v>
      </c>
      <c r="BE344" s="1">
        <f t="shared" si="38"/>
        <v>0</v>
      </c>
    </row>
    <row r="345" spans="2:57" ht="14.4" thickBot="1" x14ac:dyDescent="0.3">
      <c r="B345" s="4"/>
      <c r="C345" s="131"/>
      <c r="D345" s="132"/>
      <c r="E345" s="235"/>
      <c r="F345" s="250"/>
      <c r="G345" s="250"/>
      <c r="H345" s="236"/>
      <c r="I345" s="130"/>
      <c r="J345" s="235"/>
      <c r="K345" s="236"/>
      <c r="L345" s="130"/>
      <c r="M345" s="235"/>
      <c r="N345" s="236"/>
      <c r="O345" s="129"/>
      <c r="P345" s="246">
        <v>0</v>
      </c>
      <c r="Q345" s="247"/>
      <c r="R345" s="129"/>
      <c r="S345" s="243"/>
      <c r="T345" s="244"/>
      <c r="U345" s="244"/>
      <c r="V345" s="244"/>
      <c r="W345" s="245"/>
      <c r="X345" s="7"/>
      <c r="AX345" s="101"/>
      <c r="AY345" s="101"/>
      <c r="AZ345" s="102">
        <f t="shared" si="33"/>
        <v>0</v>
      </c>
      <c r="BA345" s="101">
        <f t="shared" si="34"/>
        <v>0</v>
      </c>
      <c r="BB345" s="103">
        <f t="shared" si="35"/>
        <v>0</v>
      </c>
      <c r="BC345" s="1">
        <f t="shared" si="36"/>
        <v>0</v>
      </c>
      <c r="BD345" s="1">
        <f t="shared" si="37"/>
        <v>0</v>
      </c>
      <c r="BE345" s="1">
        <f t="shared" si="38"/>
        <v>0</v>
      </c>
    </row>
    <row r="346" spans="2:57" ht="14.4" thickBot="1" x14ac:dyDescent="0.3">
      <c r="B346" s="4"/>
      <c r="C346" s="131"/>
      <c r="D346" s="132"/>
      <c r="E346" s="235"/>
      <c r="F346" s="250"/>
      <c r="G346" s="250"/>
      <c r="H346" s="236"/>
      <c r="I346" s="130"/>
      <c r="J346" s="235"/>
      <c r="K346" s="236"/>
      <c r="L346" s="130"/>
      <c r="M346" s="235"/>
      <c r="N346" s="236"/>
      <c r="O346" s="129"/>
      <c r="P346" s="246">
        <v>0</v>
      </c>
      <c r="Q346" s="247"/>
      <c r="R346" s="129"/>
      <c r="S346" s="243"/>
      <c r="T346" s="244"/>
      <c r="U346" s="244"/>
      <c r="V346" s="244"/>
      <c r="W346" s="245"/>
      <c r="X346" s="7"/>
      <c r="AX346" s="101"/>
      <c r="AY346" s="101"/>
      <c r="AZ346" s="102">
        <f t="shared" si="33"/>
        <v>0</v>
      </c>
      <c r="BA346" s="101">
        <f t="shared" si="34"/>
        <v>0</v>
      </c>
      <c r="BB346" s="103">
        <f t="shared" si="35"/>
        <v>0</v>
      </c>
      <c r="BC346" s="1">
        <f t="shared" si="36"/>
        <v>0</v>
      </c>
      <c r="BD346" s="1">
        <f t="shared" si="37"/>
        <v>0</v>
      </c>
      <c r="BE346" s="1">
        <f t="shared" si="38"/>
        <v>0</v>
      </c>
    </row>
    <row r="347" spans="2:57" ht="14.4" thickBot="1" x14ac:dyDescent="0.3">
      <c r="B347" s="4"/>
      <c r="C347" s="131"/>
      <c r="D347" s="132"/>
      <c r="E347" s="235"/>
      <c r="F347" s="250"/>
      <c r="G347" s="250"/>
      <c r="H347" s="236"/>
      <c r="I347" s="130"/>
      <c r="J347" s="235"/>
      <c r="K347" s="236"/>
      <c r="L347" s="130"/>
      <c r="M347" s="235"/>
      <c r="N347" s="236"/>
      <c r="O347" s="129"/>
      <c r="P347" s="246">
        <v>0</v>
      </c>
      <c r="Q347" s="247"/>
      <c r="R347" s="129"/>
      <c r="S347" s="243"/>
      <c r="T347" s="244"/>
      <c r="U347" s="244"/>
      <c r="V347" s="244"/>
      <c r="W347" s="245"/>
      <c r="X347" s="7"/>
      <c r="AX347" s="101"/>
      <c r="AY347" s="101"/>
      <c r="AZ347" s="102">
        <f t="shared" si="33"/>
        <v>0</v>
      </c>
      <c r="BA347" s="101">
        <f t="shared" si="34"/>
        <v>0</v>
      </c>
      <c r="BB347" s="103">
        <f t="shared" si="35"/>
        <v>0</v>
      </c>
      <c r="BC347" s="1">
        <f t="shared" si="36"/>
        <v>0</v>
      </c>
      <c r="BD347" s="1">
        <f t="shared" si="37"/>
        <v>0</v>
      </c>
      <c r="BE347" s="1">
        <f t="shared" si="38"/>
        <v>0</v>
      </c>
    </row>
    <row r="348" spans="2:57" ht="14.4" thickBot="1" x14ac:dyDescent="0.3">
      <c r="B348" s="4"/>
      <c r="C348" s="131"/>
      <c r="D348" s="132"/>
      <c r="E348" s="235"/>
      <c r="F348" s="250"/>
      <c r="G348" s="250"/>
      <c r="H348" s="236"/>
      <c r="I348" s="130"/>
      <c r="J348" s="235"/>
      <c r="K348" s="236"/>
      <c r="L348" s="130"/>
      <c r="M348" s="235"/>
      <c r="N348" s="236"/>
      <c r="O348" s="129"/>
      <c r="P348" s="246">
        <v>0</v>
      </c>
      <c r="Q348" s="247"/>
      <c r="R348" s="129"/>
      <c r="S348" s="243"/>
      <c r="T348" s="244"/>
      <c r="U348" s="244"/>
      <c r="V348" s="244"/>
      <c r="W348" s="245"/>
      <c r="X348" s="7"/>
      <c r="AX348" s="101"/>
      <c r="AY348" s="101"/>
      <c r="AZ348" s="102">
        <f t="shared" si="33"/>
        <v>0</v>
      </c>
      <c r="BA348" s="101">
        <f t="shared" si="34"/>
        <v>0</v>
      </c>
      <c r="BB348" s="103">
        <f t="shared" si="35"/>
        <v>0</v>
      </c>
      <c r="BC348" s="1">
        <f t="shared" si="36"/>
        <v>0</v>
      </c>
      <c r="BD348" s="1">
        <f t="shared" si="37"/>
        <v>0</v>
      </c>
      <c r="BE348" s="1">
        <f t="shared" si="38"/>
        <v>0</v>
      </c>
    </row>
    <row r="349" spans="2:57" ht="14.4" thickBot="1" x14ac:dyDescent="0.3">
      <c r="B349" s="4"/>
      <c r="C349" s="131"/>
      <c r="D349" s="132"/>
      <c r="E349" s="235"/>
      <c r="F349" s="250"/>
      <c r="G349" s="250"/>
      <c r="H349" s="236"/>
      <c r="I349" s="130"/>
      <c r="J349" s="235"/>
      <c r="K349" s="236"/>
      <c r="L349" s="130"/>
      <c r="M349" s="235"/>
      <c r="N349" s="236"/>
      <c r="O349" s="129"/>
      <c r="P349" s="246">
        <v>0</v>
      </c>
      <c r="Q349" s="247"/>
      <c r="R349" s="129"/>
      <c r="S349" s="243"/>
      <c r="T349" s="244"/>
      <c r="U349" s="244"/>
      <c r="V349" s="244"/>
      <c r="W349" s="245"/>
      <c r="X349" s="7"/>
      <c r="AX349" s="101"/>
      <c r="AY349" s="101"/>
      <c r="AZ349" s="102">
        <f t="shared" si="33"/>
        <v>0</v>
      </c>
      <c r="BA349" s="101">
        <f t="shared" si="34"/>
        <v>0</v>
      </c>
      <c r="BB349" s="103">
        <f t="shared" si="35"/>
        <v>0</v>
      </c>
      <c r="BC349" s="1">
        <f t="shared" si="36"/>
        <v>0</v>
      </c>
      <c r="BD349" s="1">
        <f t="shared" si="37"/>
        <v>0</v>
      </c>
      <c r="BE349" s="1">
        <f t="shared" si="38"/>
        <v>0</v>
      </c>
    </row>
    <row r="350" spans="2:57" ht="14.4" thickBot="1" x14ac:dyDescent="0.3">
      <c r="B350" s="4"/>
      <c r="C350" s="131"/>
      <c r="D350" s="132"/>
      <c r="E350" s="235"/>
      <c r="F350" s="250"/>
      <c r="G350" s="250"/>
      <c r="H350" s="236"/>
      <c r="I350" s="130"/>
      <c r="J350" s="235"/>
      <c r="K350" s="236"/>
      <c r="L350" s="130"/>
      <c r="M350" s="235"/>
      <c r="N350" s="236"/>
      <c r="O350" s="129"/>
      <c r="P350" s="246">
        <v>0</v>
      </c>
      <c r="Q350" s="247"/>
      <c r="R350" s="129"/>
      <c r="S350" s="243"/>
      <c r="T350" s="244"/>
      <c r="U350" s="244"/>
      <c r="V350" s="244"/>
      <c r="W350" s="245"/>
      <c r="X350" s="7"/>
      <c r="AX350" s="101"/>
      <c r="AY350" s="101"/>
      <c r="AZ350" s="102">
        <f t="shared" si="33"/>
        <v>0</v>
      </c>
      <c r="BA350" s="101">
        <f t="shared" si="34"/>
        <v>0</v>
      </c>
      <c r="BB350" s="103">
        <f t="shared" si="35"/>
        <v>0</v>
      </c>
      <c r="BC350" s="1">
        <f t="shared" si="36"/>
        <v>0</v>
      </c>
      <c r="BD350" s="1">
        <f t="shared" si="37"/>
        <v>0</v>
      </c>
      <c r="BE350" s="1">
        <f t="shared" si="38"/>
        <v>0</v>
      </c>
    </row>
    <row r="351" spans="2:57" ht="14.4" thickBot="1" x14ac:dyDescent="0.3">
      <c r="B351" s="4"/>
      <c r="C351" s="131"/>
      <c r="D351" s="132"/>
      <c r="E351" s="235"/>
      <c r="F351" s="250"/>
      <c r="G351" s="250"/>
      <c r="H351" s="236"/>
      <c r="I351" s="130"/>
      <c r="J351" s="235"/>
      <c r="K351" s="236"/>
      <c r="L351" s="130"/>
      <c r="M351" s="235"/>
      <c r="N351" s="236"/>
      <c r="O351" s="129"/>
      <c r="P351" s="246">
        <v>0</v>
      </c>
      <c r="Q351" s="247"/>
      <c r="R351" s="129"/>
      <c r="S351" s="243"/>
      <c r="T351" s="244"/>
      <c r="U351" s="244"/>
      <c r="V351" s="244"/>
      <c r="W351" s="245"/>
      <c r="X351" s="7"/>
      <c r="AX351" s="101"/>
      <c r="AY351" s="101"/>
      <c r="AZ351" s="102">
        <f t="shared" si="33"/>
        <v>0</v>
      </c>
      <c r="BA351" s="101">
        <f t="shared" si="34"/>
        <v>0</v>
      </c>
      <c r="BB351" s="103">
        <f t="shared" si="35"/>
        <v>0</v>
      </c>
      <c r="BC351" s="1">
        <f t="shared" si="36"/>
        <v>0</v>
      </c>
      <c r="BD351" s="1">
        <f t="shared" si="37"/>
        <v>0</v>
      </c>
      <c r="BE351" s="1">
        <f t="shared" si="38"/>
        <v>0</v>
      </c>
    </row>
    <row r="352" spans="2:57" ht="14.4" thickBot="1" x14ac:dyDescent="0.3">
      <c r="B352" s="4"/>
      <c r="C352" s="131"/>
      <c r="D352" s="132"/>
      <c r="E352" s="235"/>
      <c r="F352" s="250"/>
      <c r="G352" s="250"/>
      <c r="H352" s="236"/>
      <c r="I352" s="130"/>
      <c r="J352" s="235"/>
      <c r="K352" s="236"/>
      <c r="L352" s="130"/>
      <c r="M352" s="235"/>
      <c r="N352" s="236"/>
      <c r="O352" s="129"/>
      <c r="P352" s="246">
        <v>0</v>
      </c>
      <c r="Q352" s="247"/>
      <c r="R352" s="129"/>
      <c r="S352" s="243"/>
      <c r="T352" s="244"/>
      <c r="U352" s="244"/>
      <c r="V352" s="244"/>
      <c r="W352" s="245"/>
      <c r="X352" s="7"/>
      <c r="AX352" s="101"/>
      <c r="AY352" s="101"/>
      <c r="AZ352" s="102">
        <f t="shared" si="33"/>
        <v>0</v>
      </c>
      <c r="BA352" s="101">
        <f t="shared" si="34"/>
        <v>0</v>
      </c>
      <c r="BB352" s="103">
        <f t="shared" si="35"/>
        <v>0</v>
      </c>
      <c r="BC352" s="1">
        <f t="shared" si="36"/>
        <v>0</v>
      </c>
      <c r="BD352" s="1">
        <f t="shared" si="37"/>
        <v>0</v>
      </c>
      <c r="BE352" s="1">
        <f t="shared" si="38"/>
        <v>0</v>
      </c>
    </row>
    <row r="353" spans="2:57" ht="14.4" thickBot="1" x14ac:dyDescent="0.3">
      <c r="B353" s="4"/>
      <c r="C353" s="131"/>
      <c r="D353" s="132"/>
      <c r="E353" s="235"/>
      <c r="F353" s="250"/>
      <c r="G353" s="250"/>
      <c r="H353" s="236"/>
      <c r="I353" s="130"/>
      <c r="J353" s="235"/>
      <c r="K353" s="236"/>
      <c r="L353" s="130"/>
      <c r="M353" s="235"/>
      <c r="N353" s="236"/>
      <c r="O353" s="129"/>
      <c r="P353" s="246">
        <v>0</v>
      </c>
      <c r="Q353" s="247"/>
      <c r="R353" s="129"/>
      <c r="S353" s="243"/>
      <c r="T353" s="244"/>
      <c r="U353" s="244"/>
      <c r="V353" s="244"/>
      <c r="W353" s="245"/>
      <c r="X353" s="7"/>
      <c r="AX353" s="101"/>
      <c r="AY353" s="101"/>
      <c r="AZ353" s="102">
        <f t="shared" si="33"/>
        <v>0</v>
      </c>
      <c r="BA353" s="101">
        <f t="shared" si="34"/>
        <v>0</v>
      </c>
      <c r="BB353" s="103">
        <f t="shared" si="35"/>
        <v>0</v>
      </c>
      <c r="BC353" s="1">
        <f t="shared" si="36"/>
        <v>0</v>
      </c>
      <c r="BD353" s="1">
        <f t="shared" si="37"/>
        <v>0</v>
      </c>
      <c r="BE353" s="1">
        <f t="shared" si="38"/>
        <v>0</v>
      </c>
    </row>
    <row r="354" spans="2:57" ht="14.4" thickBot="1" x14ac:dyDescent="0.3">
      <c r="B354" s="4"/>
      <c r="C354" s="131"/>
      <c r="D354" s="132"/>
      <c r="E354" s="235"/>
      <c r="F354" s="250"/>
      <c r="G354" s="250"/>
      <c r="H354" s="236"/>
      <c r="I354" s="130"/>
      <c r="J354" s="235"/>
      <c r="K354" s="236"/>
      <c r="L354" s="130"/>
      <c r="M354" s="235"/>
      <c r="N354" s="236"/>
      <c r="O354" s="129"/>
      <c r="P354" s="246">
        <v>0</v>
      </c>
      <c r="Q354" s="247"/>
      <c r="R354" s="129"/>
      <c r="S354" s="243"/>
      <c r="T354" s="244"/>
      <c r="U354" s="244"/>
      <c r="V354" s="244"/>
      <c r="W354" s="245"/>
      <c r="X354" s="7"/>
      <c r="AX354" s="101"/>
      <c r="AY354" s="101"/>
      <c r="AZ354" s="102">
        <f t="shared" si="33"/>
        <v>0</v>
      </c>
      <c r="BA354" s="101">
        <f t="shared" si="34"/>
        <v>0</v>
      </c>
      <c r="BB354" s="103">
        <f t="shared" si="35"/>
        <v>0</v>
      </c>
      <c r="BC354" s="1">
        <f t="shared" si="36"/>
        <v>0</v>
      </c>
      <c r="BD354" s="1">
        <f t="shared" si="37"/>
        <v>0</v>
      </c>
      <c r="BE354" s="1">
        <f t="shared" si="38"/>
        <v>0</v>
      </c>
    </row>
    <row r="355" spans="2:57" ht="14.4" thickBot="1" x14ac:dyDescent="0.3">
      <c r="B355" s="4"/>
      <c r="C355" s="131"/>
      <c r="D355" s="132"/>
      <c r="E355" s="235"/>
      <c r="F355" s="250"/>
      <c r="G355" s="250"/>
      <c r="H355" s="236"/>
      <c r="I355" s="130"/>
      <c r="J355" s="235"/>
      <c r="K355" s="236"/>
      <c r="L355" s="130"/>
      <c r="M355" s="235"/>
      <c r="N355" s="236"/>
      <c r="O355" s="129"/>
      <c r="P355" s="246">
        <v>0</v>
      </c>
      <c r="Q355" s="247"/>
      <c r="R355" s="129"/>
      <c r="S355" s="243"/>
      <c r="T355" s="244"/>
      <c r="U355" s="244"/>
      <c r="V355" s="244"/>
      <c r="W355" s="245"/>
      <c r="X355" s="7"/>
      <c r="AX355" s="101"/>
      <c r="AY355" s="101"/>
      <c r="AZ355" s="102">
        <f t="shared" si="33"/>
        <v>0</v>
      </c>
      <c r="BA355" s="101">
        <f t="shared" si="34"/>
        <v>0</v>
      </c>
      <c r="BB355" s="103">
        <f t="shared" si="35"/>
        <v>0</v>
      </c>
      <c r="BC355" s="1">
        <f t="shared" si="36"/>
        <v>0</v>
      </c>
      <c r="BD355" s="1">
        <f t="shared" si="37"/>
        <v>0</v>
      </c>
      <c r="BE355" s="1">
        <f t="shared" si="38"/>
        <v>0</v>
      </c>
    </row>
    <row r="356" spans="2:57" ht="14.4" thickBot="1" x14ac:dyDescent="0.3">
      <c r="B356" s="4"/>
      <c r="C356" s="131"/>
      <c r="D356" s="132"/>
      <c r="E356" s="235"/>
      <c r="F356" s="250"/>
      <c r="G356" s="250"/>
      <c r="H356" s="236"/>
      <c r="I356" s="130"/>
      <c r="J356" s="235"/>
      <c r="K356" s="236"/>
      <c r="L356" s="130"/>
      <c r="M356" s="235"/>
      <c r="N356" s="236"/>
      <c r="O356" s="129"/>
      <c r="P356" s="246">
        <v>0</v>
      </c>
      <c r="Q356" s="247"/>
      <c r="R356" s="129"/>
      <c r="S356" s="243"/>
      <c r="T356" s="244"/>
      <c r="U356" s="244"/>
      <c r="V356" s="244"/>
      <c r="W356" s="245"/>
      <c r="X356" s="7"/>
      <c r="AX356" s="101"/>
      <c r="AY356" s="101"/>
      <c r="AZ356" s="102">
        <f t="shared" si="33"/>
        <v>0</v>
      </c>
      <c r="BA356" s="101">
        <f t="shared" si="34"/>
        <v>0</v>
      </c>
      <c r="BB356" s="103">
        <f t="shared" si="35"/>
        <v>0</v>
      </c>
      <c r="BC356" s="1">
        <f t="shared" si="36"/>
        <v>0</v>
      </c>
      <c r="BD356" s="1">
        <f t="shared" si="37"/>
        <v>0</v>
      </c>
      <c r="BE356" s="1">
        <f t="shared" si="38"/>
        <v>0</v>
      </c>
    </row>
    <row r="357" spans="2:57" ht="14.4" thickBot="1" x14ac:dyDescent="0.3">
      <c r="B357" s="4"/>
      <c r="C357" s="131"/>
      <c r="D357" s="132"/>
      <c r="E357" s="235"/>
      <c r="F357" s="250"/>
      <c r="G357" s="250"/>
      <c r="H357" s="236"/>
      <c r="I357" s="130"/>
      <c r="J357" s="235"/>
      <c r="K357" s="236"/>
      <c r="L357" s="130"/>
      <c r="M357" s="235"/>
      <c r="N357" s="236"/>
      <c r="O357" s="129"/>
      <c r="P357" s="246">
        <v>0</v>
      </c>
      <c r="Q357" s="247"/>
      <c r="R357" s="129"/>
      <c r="S357" s="243"/>
      <c r="T357" s="244"/>
      <c r="U357" s="244"/>
      <c r="V357" s="244"/>
      <c r="W357" s="245"/>
      <c r="X357" s="7"/>
      <c r="AX357" s="101"/>
      <c r="AY357" s="101"/>
      <c r="AZ357" s="102">
        <f t="shared" si="33"/>
        <v>0</v>
      </c>
      <c r="BA357" s="101">
        <f t="shared" si="34"/>
        <v>0</v>
      </c>
      <c r="BB357" s="103">
        <f t="shared" si="35"/>
        <v>0</v>
      </c>
      <c r="BC357" s="1">
        <f t="shared" si="36"/>
        <v>0</v>
      </c>
      <c r="BD357" s="1">
        <f t="shared" si="37"/>
        <v>0</v>
      </c>
      <c r="BE357" s="1">
        <f t="shared" si="38"/>
        <v>0</v>
      </c>
    </row>
    <row r="358" spans="2:57" ht="14.4" thickBot="1" x14ac:dyDescent="0.3">
      <c r="B358" s="4"/>
      <c r="C358" s="131"/>
      <c r="D358" s="132"/>
      <c r="E358" s="235"/>
      <c r="F358" s="250"/>
      <c r="G358" s="250"/>
      <c r="H358" s="236"/>
      <c r="I358" s="130"/>
      <c r="J358" s="235"/>
      <c r="K358" s="236"/>
      <c r="L358" s="130"/>
      <c r="M358" s="235"/>
      <c r="N358" s="236"/>
      <c r="O358" s="129"/>
      <c r="P358" s="246">
        <v>0</v>
      </c>
      <c r="Q358" s="247"/>
      <c r="R358" s="129"/>
      <c r="S358" s="243"/>
      <c r="T358" s="244"/>
      <c r="U358" s="244"/>
      <c r="V358" s="244"/>
      <c r="W358" s="245"/>
      <c r="X358" s="7"/>
      <c r="AX358" s="101"/>
      <c r="AY358" s="101"/>
      <c r="AZ358" s="102">
        <f t="shared" si="33"/>
        <v>0</v>
      </c>
      <c r="BA358" s="101">
        <f t="shared" si="34"/>
        <v>0</v>
      </c>
      <c r="BB358" s="103">
        <f t="shared" si="35"/>
        <v>0</v>
      </c>
      <c r="BC358" s="1">
        <f t="shared" si="36"/>
        <v>0</v>
      </c>
      <c r="BD358" s="1">
        <f t="shared" si="37"/>
        <v>0</v>
      </c>
      <c r="BE358" s="1">
        <f t="shared" si="38"/>
        <v>0</v>
      </c>
    </row>
    <row r="359" spans="2:57" ht="14.4" thickBot="1" x14ac:dyDescent="0.3">
      <c r="B359" s="4"/>
      <c r="C359" s="131"/>
      <c r="D359" s="132"/>
      <c r="E359" s="235"/>
      <c r="F359" s="250"/>
      <c r="G359" s="250"/>
      <c r="H359" s="236"/>
      <c r="I359" s="130"/>
      <c r="J359" s="235"/>
      <c r="K359" s="236"/>
      <c r="L359" s="130"/>
      <c r="M359" s="235"/>
      <c r="N359" s="236"/>
      <c r="O359" s="129"/>
      <c r="P359" s="246">
        <v>0</v>
      </c>
      <c r="Q359" s="247"/>
      <c r="R359" s="129"/>
      <c r="S359" s="243"/>
      <c r="T359" s="244"/>
      <c r="U359" s="244"/>
      <c r="V359" s="244"/>
      <c r="W359" s="245"/>
      <c r="X359" s="7"/>
      <c r="AX359" s="101"/>
      <c r="AY359" s="101"/>
      <c r="AZ359" s="102">
        <f t="shared" si="33"/>
        <v>0</v>
      </c>
      <c r="BA359" s="101">
        <f t="shared" si="34"/>
        <v>0</v>
      </c>
      <c r="BB359" s="103">
        <f t="shared" si="35"/>
        <v>0</v>
      </c>
      <c r="BC359" s="1">
        <f t="shared" si="36"/>
        <v>0</v>
      </c>
      <c r="BD359" s="1">
        <f t="shared" si="37"/>
        <v>0</v>
      </c>
      <c r="BE359" s="1">
        <f t="shared" si="38"/>
        <v>0</v>
      </c>
    </row>
    <row r="360" spans="2:57" ht="14.4" thickBot="1" x14ac:dyDescent="0.3">
      <c r="B360" s="4"/>
      <c r="C360" s="131"/>
      <c r="D360" s="132"/>
      <c r="E360" s="235"/>
      <c r="F360" s="250"/>
      <c r="G360" s="250"/>
      <c r="H360" s="236"/>
      <c r="I360" s="130"/>
      <c r="J360" s="235"/>
      <c r="K360" s="236"/>
      <c r="L360" s="130"/>
      <c r="M360" s="235"/>
      <c r="N360" s="236"/>
      <c r="O360" s="129"/>
      <c r="P360" s="246">
        <v>0</v>
      </c>
      <c r="Q360" s="247"/>
      <c r="R360" s="129"/>
      <c r="S360" s="243"/>
      <c r="T360" s="244"/>
      <c r="U360" s="244"/>
      <c r="V360" s="244"/>
      <c r="W360" s="245"/>
      <c r="X360" s="7"/>
      <c r="AX360" s="101"/>
      <c r="AY360" s="101"/>
      <c r="AZ360" s="102">
        <f t="shared" si="33"/>
        <v>0</v>
      </c>
      <c r="BA360" s="101">
        <f t="shared" si="34"/>
        <v>0</v>
      </c>
      <c r="BB360" s="103">
        <f t="shared" si="35"/>
        <v>0</v>
      </c>
      <c r="BC360" s="1">
        <f t="shared" si="36"/>
        <v>0</v>
      </c>
      <c r="BD360" s="1">
        <f t="shared" si="37"/>
        <v>0</v>
      </c>
      <c r="BE360" s="1">
        <f t="shared" si="38"/>
        <v>0</v>
      </c>
    </row>
    <row r="361" spans="2:57" ht="14.4" thickBot="1" x14ac:dyDescent="0.3">
      <c r="B361" s="4"/>
      <c r="C361" s="131"/>
      <c r="D361" s="132"/>
      <c r="E361" s="235"/>
      <c r="F361" s="250"/>
      <c r="G361" s="250"/>
      <c r="H361" s="236"/>
      <c r="I361" s="130"/>
      <c r="J361" s="235"/>
      <c r="K361" s="236"/>
      <c r="L361" s="130"/>
      <c r="M361" s="235"/>
      <c r="N361" s="236"/>
      <c r="O361" s="129"/>
      <c r="P361" s="246">
        <v>0</v>
      </c>
      <c r="Q361" s="247"/>
      <c r="R361" s="129"/>
      <c r="S361" s="243"/>
      <c r="T361" s="244"/>
      <c r="U361" s="244"/>
      <c r="V361" s="244"/>
      <c r="W361" s="245"/>
      <c r="X361" s="7"/>
      <c r="AX361" s="101"/>
      <c r="AY361" s="101"/>
      <c r="AZ361" s="102">
        <f t="shared" si="33"/>
        <v>0</v>
      </c>
      <c r="BA361" s="101">
        <f t="shared" si="34"/>
        <v>0</v>
      </c>
      <c r="BB361" s="103">
        <f t="shared" si="35"/>
        <v>0</v>
      </c>
      <c r="BC361" s="1">
        <f t="shared" si="36"/>
        <v>0</v>
      </c>
      <c r="BD361" s="1">
        <f t="shared" si="37"/>
        <v>0</v>
      </c>
      <c r="BE361" s="1">
        <f t="shared" si="38"/>
        <v>0</v>
      </c>
    </row>
    <row r="362" spans="2:57" ht="14.4" thickBot="1" x14ac:dyDescent="0.3">
      <c r="B362" s="4"/>
      <c r="C362" s="131"/>
      <c r="D362" s="132"/>
      <c r="E362" s="235"/>
      <c r="F362" s="250"/>
      <c r="G362" s="250"/>
      <c r="H362" s="236"/>
      <c r="I362" s="130"/>
      <c r="J362" s="235"/>
      <c r="K362" s="236"/>
      <c r="L362" s="130"/>
      <c r="M362" s="235"/>
      <c r="N362" s="236"/>
      <c r="O362" s="129"/>
      <c r="P362" s="246">
        <v>0</v>
      </c>
      <c r="Q362" s="247"/>
      <c r="R362" s="129"/>
      <c r="S362" s="243"/>
      <c r="T362" s="244"/>
      <c r="U362" s="244"/>
      <c r="V362" s="244"/>
      <c r="W362" s="245"/>
      <c r="X362" s="7"/>
      <c r="AX362" s="101"/>
      <c r="AY362" s="101"/>
      <c r="AZ362" s="102">
        <f t="shared" si="33"/>
        <v>0</v>
      </c>
      <c r="BA362" s="101">
        <f t="shared" si="34"/>
        <v>0</v>
      </c>
      <c r="BB362" s="103">
        <f t="shared" si="35"/>
        <v>0</v>
      </c>
      <c r="BC362" s="1">
        <f t="shared" si="36"/>
        <v>0</v>
      </c>
      <c r="BD362" s="1">
        <f t="shared" si="37"/>
        <v>0</v>
      </c>
      <c r="BE362" s="1">
        <f t="shared" si="38"/>
        <v>0</v>
      </c>
    </row>
    <row r="363" spans="2:57" ht="14.4" thickBot="1" x14ac:dyDescent="0.3">
      <c r="B363" s="4"/>
      <c r="C363" s="131"/>
      <c r="D363" s="132"/>
      <c r="E363" s="235"/>
      <c r="F363" s="250"/>
      <c r="G363" s="250"/>
      <c r="H363" s="236"/>
      <c r="I363" s="130"/>
      <c r="J363" s="235"/>
      <c r="K363" s="236"/>
      <c r="L363" s="130"/>
      <c r="M363" s="235"/>
      <c r="N363" s="236"/>
      <c r="O363" s="129"/>
      <c r="P363" s="246">
        <v>0</v>
      </c>
      <c r="Q363" s="247"/>
      <c r="R363" s="129"/>
      <c r="S363" s="243"/>
      <c r="T363" s="244"/>
      <c r="U363" s="244"/>
      <c r="V363" s="244"/>
      <c r="W363" s="245"/>
      <c r="X363" s="7"/>
      <c r="AX363" s="101"/>
      <c r="AY363" s="101"/>
      <c r="AZ363" s="102">
        <f t="shared" si="33"/>
        <v>0</v>
      </c>
      <c r="BA363" s="101">
        <f t="shared" si="34"/>
        <v>0</v>
      </c>
      <c r="BB363" s="103">
        <f t="shared" si="35"/>
        <v>0</v>
      </c>
      <c r="BC363" s="1">
        <f t="shared" si="36"/>
        <v>0</v>
      </c>
      <c r="BD363" s="1">
        <f t="shared" si="37"/>
        <v>0</v>
      </c>
      <c r="BE363" s="1">
        <f t="shared" si="38"/>
        <v>0</v>
      </c>
    </row>
    <row r="364" spans="2:57" ht="14.4" thickBot="1" x14ac:dyDescent="0.3">
      <c r="B364" s="4"/>
      <c r="C364" s="131"/>
      <c r="D364" s="132"/>
      <c r="E364" s="235"/>
      <c r="F364" s="250"/>
      <c r="G364" s="250"/>
      <c r="H364" s="236"/>
      <c r="I364" s="130"/>
      <c r="J364" s="235"/>
      <c r="K364" s="236"/>
      <c r="L364" s="130"/>
      <c r="M364" s="235"/>
      <c r="N364" s="236"/>
      <c r="O364" s="129"/>
      <c r="P364" s="246">
        <v>0</v>
      </c>
      <c r="Q364" s="247"/>
      <c r="R364" s="129"/>
      <c r="S364" s="243"/>
      <c r="T364" s="244"/>
      <c r="U364" s="244"/>
      <c r="V364" s="244"/>
      <c r="W364" s="245"/>
      <c r="X364" s="7"/>
      <c r="AX364" s="101"/>
      <c r="AY364" s="101"/>
      <c r="AZ364" s="102">
        <f t="shared" si="33"/>
        <v>0</v>
      </c>
      <c r="BA364" s="101">
        <f t="shared" si="34"/>
        <v>0</v>
      </c>
      <c r="BB364" s="103">
        <f t="shared" si="35"/>
        <v>0</v>
      </c>
      <c r="BC364" s="1">
        <f t="shared" si="36"/>
        <v>0</v>
      </c>
      <c r="BD364" s="1">
        <f t="shared" si="37"/>
        <v>0</v>
      </c>
      <c r="BE364" s="1">
        <f t="shared" si="38"/>
        <v>0</v>
      </c>
    </row>
    <row r="365" spans="2:57" ht="14.4" thickBot="1" x14ac:dyDescent="0.3">
      <c r="B365" s="4"/>
      <c r="C365" s="131"/>
      <c r="D365" s="132"/>
      <c r="E365" s="235"/>
      <c r="F365" s="250"/>
      <c r="G365" s="250"/>
      <c r="H365" s="236"/>
      <c r="I365" s="130"/>
      <c r="J365" s="235"/>
      <c r="K365" s="236"/>
      <c r="L365" s="130"/>
      <c r="M365" s="235"/>
      <c r="N365" s="236"/>
      <c r="O365" s="129"/>
      <c r="P365" s="246">
        <v>0</v>
      </c>
      <c r="Q365" s="247"/>
      <c r="R365" s="129"/>
      <c r="S365" s="243"/>
      <c r="T365" s="244"/>
      <c r="U365" s="244"/>
      <c r="V365" s="244"/>
      <c r="W365" s="245"/>
      <c r="X365" s="7"/>
      <c r="AX365" s="101"/>
      <c r="AY365" s="101"/>
      <c r="AZ365" s="102">
        <f t="shared" si="33"/>
        <v>0</v>
      </c>
      <c r="BA365" s="101">
        <f t="shared" si="34"/>
        <v>0</v>
      </c>
      <c r="BB365" s="103">
        <f t="shared" si="35"/>
        <v>0</v>
      </c>
      <c r="BC365" s="1">
        <f t="shared" si="36"/>
        <v>0</v>
      </c>
      <c r="BD365" s="1">
        <f t="shared" si="37"/>
        <v>0</v>
      </c>
      <c r="BE365" s="1">
        <f t="shared" si="38"/>
        <v>0</v>
      </c>
    </row>
    <row r="366" spans="2:57" ht="14.4" thickBot="1" x14ac:dyDescent="0.3">
      <c r="B366" s="4"/>
      <c r="C366" s="131"/>
      <c r="D366" s="132"/>
      <c r="E366" s="235"/>
      <c r="F366" s="250"/>
      <c r="G366" s="250"/>
      <c r="H366" s="236"/>
      <c r="I366" s="130"/>
      <c r="J366" s="235"/>
      <c r="K366" s="236"/>
      <c r="L366" s="130"/>
      <c r="M366" s="235"/>
      <c r="N366" s="236"/>
      <c r="O366" s="129"/>
      <c r="P366" s="246">
        <v>0</v>
      </c>
      <c r="Q366" s="247"/>
      <c r="R366" s="129"/>
      <c r="S366" s="243"/>
      <c r="T366" s="244"/>
      <c r="U366" s="244"/>
      <c r="V366" s="244"/>
      <c r="W366" s="245"/>
      <c r="X366" s="7"/>
      <c r="AX366" s="101"/>
      <c r="AY366" s="101"/>
      <c r="AZ366" s="102">
        <f t="shared" si="33"/>
        <v>0</v>
      </c>
      <c r="BA366" s="101">
        <f t="shared" si="34"/>
        <v>0</v>
      </c>
      <c r="BB366" s="103">
        <f t="shared" si="35"/>
        <v>0</v>
      </c>
      <c r="BC366" s="1">
        <f t="shared" si="36"/>
        <v>0</v>
      </c>
      <c r="BD366" s="1">
        <f t="shared" si="37"/>
        <v>0</v>
      </c>
      <c r="BE366" s="1">
        <f t="shared" si="38"/>
        <v>0</v>
      </c>
    </row>
    <row r="367" spans="2:57" ht="14.4" thickBot="1" x14ac:dyDescent="0.3">
      <c r="B367" s="4"/>
      <c r="C367" s="131"/>
      <c r="D367" s="132"/>
      <c r="E367" s="235"/>
      <c r="F367" s="250"/>
      <c r="G367" s="250"/>
      <c r="H367" s="236"/>
      <c r="I367" s="130"/>
      <c r="J367" s="235"/>
      <c r="K367" s="236"/>
      <c r="L367" s="130"/>
      <c r="M367" s="235"/>
      <c r="N367" s="236"/>
      <c r="O367" s="129"/>
      <c r="P367" s="246">
        <v>0</v>
      </c>
      <c r="Q367" s="247"/>
      <c r="R367" s="129"/>
      <c r="S367" s="243"/>
      <c r="T367" s="244"/>
      <c r="U367" s="244"/>
      <c r="V367" s="244"/>
      <c r="W367" s="245"/>
      <c r="X367" s="7"/>
      <c r="AX367" s="101"/>
      <c r="AY367" s="101"/>
      <c r="AZ367" s="102">
        <f t="shared" si="33"/>
        <v>0</v>
      </c>
      <c r="BA367" s="101">
        <f t="shared" si="34"/>
        <v>0</v>
      </c>
      <c r="BB367" s="103">
        <f t="shared" si="35"/>
        <v>0</v>
      </c>
      <c r="BC367" s="1">
        <f t="shared" si="36"/>
        <v>0</v>
      </c>
      <c r="BD367" s="1">
        <f t="shared" si="37"/>
        <v>0</v>
      </c>
      <c r="BE367" s="1">
        <f t="shared" si="38"/>
        <v>0</v>
      </c>
    </row>
    <row r="368" spans="2:57" ht="14.4" thickBot="1" x14ac:dyDescent="0.3">
      <c r="B368" s="4"/>
      <c r="C368" s="131"/>
      <c r="D368" s="132"/>
      <c r="E368" s="235"/>
      <c r="F368" s="250"/>
      <c r="G368" s="250"/>
      <c r="H368" s="236"/>
      <c r="I368" s="130"/>
      <c r="J368" s="235"/>
      <c r="K368" s="236"/>
      <c r="L368" s="130"/>
      <c r="M368" s="235"/>
      <c r="N368" s="236"/>
      <c r="O368" s="129"/>
      <c r="P368" s="246">
        <v>0</v>
      </c>
      <c r="Q368" s="247"/>
      <c r="R368" s="129"/>
      <c r="S368" s="243"/>
      <c r="T368" s="244"/>
      <c r="U368" s="244"/>
      <c r="V368" s="244"/>
      <c r="W368" s="245"/>
      <c r="X368" s="7"/>
      <c r="AX368" s="101"/>
      <c r="AY368" s="101"/>
      <c r="AZ368" s="102">
        <f t="shared" si="33"/>
        <v>0</v>
      </c>
      <c r="BA368" s="101">
        <f t="shared" si="34"/>
        <v>0</v>
      </c>
      <c r="BB368" s="103">
        <f t="shared" si="35"/>
        <v>0</v>
      </c>
      <c r="BC368" s="1">
        <f t="shared" si="36"/>
        <v>0</v>
      </c>
      <c r="BD368" s="1">
        <f t="shared" si="37"/>
        <v>0</v>
      </c>
      <c r="BE368" s="1">
        <f t="shared" si="38"/>
        <v>0</v>
      </c>
    </row>
    <row r="369" spans="2:57" ht="14.4" thickBot="1" x14ac:dyDescent="0.3">
      <c r="B369" s="4"/>
      <c r="C369" s="131"/>
      <c r="D369" s="132"/>
      <c r="E369" s="235"/>
      <c r="F369" s="250"/>
      <c r="G369" s="250"/>
      <c r="H369" s="236"/>
      <c r="I369" s="130"/>
      <c r="J369" s="235"/>
      <c r="K369" s="236"/>
      <c r="L369" s="130"/>
      <c r="M369" s="235"/>
      <c r="N369" s="236"/>
      <c r="O369" s="129"/>
      <c r="P369" s="246">
        <v>0</v>
      </c>
      <c r="Q369" s="247"/>
      <c r="R369" s="129"/>
      <c r="S369" s="243"/>
      <c r="T369" s="244"/>
      <c r="U369" s="244"/>
      <c r="V369" s="244"/>
      <c r="W369" s="245"/>
      <c r="X369" s="7"/>
      <c r="AX369" s="101"/>
      <c r="AY369" s="101"/>
      <c r="AZ369" s="102">
        <f t="shared" si="33"/>
        <v>0</v>
      </c>
      <c r="BA369" s="101">
        <f t="shared" si="34"/>
        <v>0</v>
      </c>
      <c r="BB369" s="103">
        <f t="shared" si="35"/>
        <v>0</v>
      </c>
      <c r="BC369" s="1">
        <f t="shared" si="36"/>
        <v>0</v>
      </c>
      <c r="BD369" s="1">
        <f t="shared" si="37"/>
        <v>0</v>
      </c>
      <c r="BE369" s="1">
        <f t="shared" si="38"/>
        <v>0</v>
      </c>
    </row>
    <row r="370" spans="2:57" ht="14.4" thickBot="1" x14ac:dyDescent="0.3">
      <c r="B370" s="4"/>
      <c r="C370" s="131"/>
      <c r="D370" s="132"/>
      <c r="E370" s="235"/>
      <c r="F370" s="250"/>
      <c r="G370" s="250"/>
      <c r="H370" s="236"/>
      <c r="I370" s="130"/>
      <c r="J370" s="235"/>
      <c r="K370" s="236"/>
      <c r="L370" s="130"/>
      <c r="M370" s="235"/>
      <c r="N370" s="236"/>
      <c r="O370" s="129"/>
      <c r="P370" s="246">
        <v>0</v>
      </c>
      <c r="Q370" s="247"/>
      <c r="R370" s="129"/>
      <c r="S370" s="243"/>
      <c r="T370" s="244"/>
      <c r="U370" s="244"/>
      <c r="V370" s="244"/>
      <c r="W370" s="245"/>
      <c r="X370" s="7"/>
      <c r="AX370" s="101"/>
      <c r="AY370" s="101"/>
      <c r="AZ370" s="102">
        <f t="shared" si="33"/>
        <v>0</v>
      </c>
      <c r="BA370" s="101">
        <f t="shared" si="34"/>
        <v>0</v>
      </c>
      <c r="BB370" s="103">
        <f t="shared" si="35"/>
        <v>0</v>
      </c>
      <c r="BC370" s="1">
        <f t="shared" si="36"/>
        <v>0</v>
      </c>
      <c r="BD370" s="1">
        <f t="shared" si="37"/>
        <v>0</v>
      </c>
      <c r="BE370" s="1">
        <f t="shared" si="38"/>
        <v>0</v>
      </c>
    </row>
    <row r="371" spans="2:57" ht="14.4" thickBot="1" x14ac:dyDescent="0.3">
      <c r="B371" s="4"/>
      <c r="C371" s="131"/>
      <c r="D371" s="132"/>
      <c r="E371" s="235"/>
      <c r="F371" s="250"/>
      <c r="G371" s="250"/>
      <c r="H371" s="236"/>
      <c r="I371" s="130"/>
      <c r="J371" s="235"/>
      <c r="K371" s="236"/>
      <c r="L371" s="130"/>
      <c r="M371" s="235"/>
      <c r="N371" s="236"/>
      <c r="O371" s="129"/>
      <c r="P371" s="246">
        <v>0</v>
      </c>
      <c r="Q371" s="247"/>
      <c r="R371" s="129"/>
      <c r="S371" s="243"/>
      <c r="T371" s="244"/>
      <c r="U371" s="244"/>
      <c r="V371" s="244"/>
      <c r="W371" s="245"/>
      <c r="X371" s="7"/>
      <c r="AX371" s="101"/>
      <c r="AY371" s="101"/>
      <c r="AZ371" s="102">
        <f t="shared" si="33"/>
        <v>0</v>
      </c>
      <c r="BA371" s="101">
        <f t="shared" si="34"/>
        <v>0</v>
      </c>
      <c r="BB371" s="103">
        <f t="shared" si="35"/>
        <v>0</v>
      </c>
      <c r="BC371" s="1">
        <f t="shared" si="36"/>
        <v>0</v>
      </c>
      <c r="BD371" s="1">
        <f t="shared" si="37"/>
        <v>0</v>
      </c>
      <c r="BE371" s="1">
        <f t="shared" si="38"/>
        <v>0</v>
      </c>
    </row>
  </sheetData>
  <mergeCells count="1551">
    <mergeCell ref="E370:H370"/>
    <mergeCell ref="J370:K370"/>
    <mergeCell ref="M370:N370"/>
    <mergeCell ref="P370:Q370"/>
    <mergeCell ref="S370:W370"/>
    <mergeCell ref="E371:H371"/>
    <mergeCell ref="J371:K371"/>
    <mergeCell ref="M371:N371"/>
    <mergeCell ref="P371:Q371"/>
    <mergeCell ref="S371:W371"/>
    <mergeCell ref="E368:H368"/>
    <mergeCell ref="J368:K368"/>
    <mergeCell ref="M368:N368"/>
    <mergeCell ref="P368:Q368"/>
    <mergeCell ref="S368:W368"/>
    <mergeCell ref="E369:H369"/>
    <mergeCell ref="J369:K369"/>
    <mergeCell ref="M369:N369"/>
    <mergeCell ref="P369:Q369"/>
    <mergeCell ref="S369:W369"/>
    <mergeCell ref="E366:H366"/>
    <mergeCell ref="J366:K366"/>
    <mergeCell ref="M366:N366"/>
    <mergeCell ref="P366:Q366"/>
    <mergeCell ref="S366:W366"/>
    <mergeCell ref="E367:H367"/>
    <mergeCell ref="J367:K367"/>
    <mergeCell ref="M367:N367"/>
    <mergeCell ref="P367:Q367"/>
    <mergeCell ref="S367:W367"/>
    <mergeCell ref="E364:H364"/>
    <mergeCell ref="J364:K364"/>
    <mergeCell ref="M364:N364"/>
    <mergeCell ref="P364:Q364"/>
    <mergeCell ref="S364:W364"/>
    <mergeCell ref="E365:H365"/>
    <mergeCell ref="J365:K365"/>
    <mergeCell ref="M365:N365"/>
    <mergeCell ref="P365:Q365"/>
    <mergeCell ref="S365:W365"/>
    <mergeCell ref="E362:H362"/>
    <mergeCell ref="J362:K362"/>
    <mergeCell ref="M362:N362"/>
    <mergeCell ref="P362:Q362"/>
    <mergeCell ref="S362:W362"/>
    <mergeCell ref="E363:H363"/>
    <mergeCell ref="J363:K363"/>
    <mergeCell ref="M363:N363"/>
    <mergeCell ref="P363:Q363"/>
    <mergeCell ref="S363:W363"/>
    <mergeCell ref="E360:H360"/>
    <mergeCell ref="J360:K360"/>
    <mergeCell ref="M360:N360"/>
    <mergeCell ref="P360:Q360"/>
    <mergeCell ref="S360:W360"/>
    <mergeCell ref="E361:H361"/>
    <mergeCell ref="J361:K361"/>
    <mergeCell ref="M361:N361"/>
    <mergeCell ref="P361:Q361"/>
    <mergeCell ref="S361:W361"/>
    <mergeCell ref="E358:H358"/>
    <mergeCell ref="J358:K358"/>
    <mergeCell ref="M358:N358"/>
    <mergeCell ref="P358:Q358"/>
    <mergeCell ref="S358:W358"/>
    <mergeCell ref="E359:H359"/>
    <mergeCell ref="J359:K359"/>
    <mergeCell ref="M359:N359"/>
    <mergeCell ref="P359:Q359"/>
    <mergeCell ref="S359:W359"/>
    <mergeCell ref="E356:H356"/>
    <mergeCell ref="J356:K356"/>
    <mergeCell ref="M356:N356"/>
    <mergeCell ref="P356:Q356"/>
    <mergeCell ref="S356:W356"/>
    <mergeCell ref="E357:H357"/>
    <mergeCell ref="J357:K357"/>
    <mergeCell ref="M357:N357"/>
    <mergeCell ref="P357:Q357"/>
    <mergeCell ref="S357:W357"/>
    <mergeCell ref="E354:H354"/>
    <mergeCell ref="J354:K354"/>
    <mergeCell ref="M354:N354"/>
    <mergeCell ref="P354:Q354"/>
    <mergeCell ref="S354:W354"/>
    <mergeCell ref="E355:H355"/>
    <mergeCell ref="J355:K355"/>
    <mergeCell ref="M355:N355"/>
    <mergeCell ref="P355:Q355"/>
    <mergeCell ref="S355:W355"/>
    <mergeCell ref="E352:H352"/>
    <mergeCell ref="J352:K352"/>
    <mergeCell ref="M352:N352"/>
    <mergeCell ref="P352:Q352"/>
    <mergeCell ref="S352:W352"/>
    <mergeCell ref="E353:H353"/>
    <mergeCell ref="J353:K353"/>
    <mergeCell ref="M353:N353"/>
    <mergeCell ref="P353:Q353"/>
    <mergeCell ref="S353:W353"/>
    <mergeCell ref="E350:H350"/>
    <mergeCell ref="J350:K350"/>
    <mergeCell ref="M350:N350"/>
    <mergeCell ref="P350:Q350"/>
    <mergeCell ref="S350:W350"/>
    <mergeCell ref="E351:H351"/>
    <mergeCell ref="J351:K351"/>
    <mergeCell ref="M351:N351"/>
    <mergeCell ref="P351:Q351"/>
    <mergeCell ref="S351:W351"/>
    <mergeCell ref="E348:H348"/>
    <mergeCell ref="J348:K348"/>
    <mergeCell ref="M348:N348"/>
    <mergeCell ref="P348:Q348"/>
    <mergeCell ref="S348:W348"/>
    <mergeCell ref="E349:H349"/>
    <mergeCell ref="J349:K349"/>
    <mergeCell ref="M349:N349"/>
    <mergeCell ref="P349:Q349"/>
    <mergeCell ref="S349:W349"/>
    <mergeCell ref="E346:H346"/>
    <mergeCell ref="J346:K346"/>
    <mergeCell ref="M346:N346"/>
    <mergeCell ref="P346:Q346"/>
    <mergeCell ref="S346:W346"/>
    <mergeCell ref="E347:H347"/>
    <mergeCell ref="J347:K347"/>
    <mergeCell ref="M347:N347"/>
    <mergeCell ref="P347:Q347"/>
    <mergeCell ref="S347:W347"/>
    <mergeCell ref="E344:H344"/>
    <mergeCell ref="J344:K344"/>
    <mergeCell ref="M344:N344"/>
    <mergeCell ref="P344:Q344"/>
    <mergeCell ref="S344:W344"/>
    <mergeCell ref="E345:H345"/>
    <mergeCell ref="J345:K345"/>
    <mergeCell ref="M345:N345"/>
    <mergeCell ref="P345:Q345"/>
    <mergeCell ref="S345:W345"/>
    <mergeCell ref="E342:H342"/>
    <mergeCell ref="J342:K342"/>
    <mergeCell ref="M342:N342"/>
    <mergeCell ref="P342:Q342"/>
    <mergeCell ref="S342:W342"/>
    <mergeCell ref="E343:H343"/>
    <mergeCell ref="J343:K343"/>
    <mergeCell ref="M343:N343"/>
    <mergeCell ref="P343:Q343"/>
    <mergeCell ref="S343:W343"/>
    <mergeCell ref="E340:H340"/>
    <mergeCell ref="J340:K340"/>
    <mergeCell ref="M340:N340"/>
    <mergeCell ref="P340:Q340"/>
    <mergeCell ref="S340:W340"/>
    <mergeCell ref="E341:H341"/>
    <mergeCell ref="J341:K341"/>
    <mergeCell ref="M341:N341"/>
    <mergeCell ref="P341:Q341"/>
    <mergeCell ref="S341:W341"/>
    <mergeCell ref="E338:H338"/>
    <mergeCell ref="J338:K338"/>
    <mergeCell ref="M338:N338"/>
    <mergeCell ref="P338:Q338"/>
    <mergeCell ref="S338:W338"/>
    <mergeCell ref="E339:H339"/>
    <mergeCell ref="J339:K339"/>
    <mergeCell ref="M339:N339"/>
    <mergeCell ref="P339:Q339"/>
    <mergeCell ref="S339:W339"/>
    <mergeCell ref="E336:H336"/>
    <mergeCell ref="J336:K336"/>
    <mergeCell ref="M336:N336"/>
    <mergeCell ref="P336:Q336"/>
    <mergeCell ref="S336:W336"/>
    <mergeCell ref="E337:H337"/>
    <mergeCell ref="J337:K337"/>
    <mergeCell ref="M337:N337"/>
    <mergeCell ref="P337:Q337"/>
    <mergeCell ref="S337:W337"/>
    <mergeCell ref="E334:H334"/>
    <mergeCell ref="J334:K334"/>
    <mergeCell ref="M334:N334"/>
    <mergeCell ref="P334:Q334"/>
    <mergeCell ref="S334:W334"/>
    <mergeCell ref="E335:H335"/>
    <mergeCell ref="J335:K335"/>
    <mergeCell ref="M335:N335"/>
    <mergeCell ref="P335:Q335"/>
    <mergeCell ref="S335:W335"/>
    <mergeCell ref="E332:H332"/>
    <mergeCell ref="J332:K332"/>
    <mergeCell ref="M332:N332"/>
    <mergeCell ref="P332:Q332"/>
    <mergeCell ref="S332:W332"/>
    <mergeCell ref="E333:H333"/>
    <mergeCell ref="J333:K333"/>
    <mergeCell ref="M333:N333"/>
    <mergeCell ref="P333:Q333"/>
    <mergeCell ref="S333:W333"/>
    <mergeCell ref="E330:H330"/>
    <mergeCell ref="J330:K330"/>
    <mergeCell ref="M330:N330"/>
    <mergeCell ref="P330:Q330"/>
    <mergeCell ref="S330:W330"/>
    <mergeCell ref="E331:H331"/>
    <mergeCell ref="J331:K331"/>
    <mergeCell ref="M331:N331"/>
    <mergeCell ref="P331:Q331"/>
    <mergeCell ref="S331:W331"/>
    <mergeCell ref="E328:H328"/>
    <mergeCell ref="J328:K328"/>
    <mergeCell ref="M328:N328"/>
    <mergeCell ref="P328:Q328"/>
    <mergeCell ref="S328:W328"/>
    <mergeCell ref="E329:H329"/>
    <mergeCell ref="J329:K329"/>
    <mergeCell ref="M329:N329"/>
    <mergeCell ref="P329:Q329"/>
    <mergeCell ref="S329:W329"/>
    <mergeCell ref="E326:H326"/>
    <mergeCell ref="J326:K326"/>
    <mergeCell ref="M326:N326"/>
    <mergeCell ref="P326:Q326"/>
    <mergeCell ref="S326:W326"/>
    <mergeCell ref="E327:H327"/>
    <mergeCell ref="J327:K327"/>
    <mergeCell ref="M327:N327"/>
    <mergeCell ref="P327:Q327"/>
    <mergeCell ref="S327:W327"/>
    <mergeCell ref="E324:H324"/>
    <mergeCell ref="J324:K324"/>
    <mergeCell ref="M324:N324"/>
    <mergeCell ref="P324:Q324"/>
    <mergeCell ref="S324:W324"/>
    <mergeCell ref="E325:H325"/>
    <mergeCell ref="J325:K325"/>
    <mergeCell ref="M325:N325"/>
    <mergeCell ref="P325:Q325"/>
    <mergeCell ref="S325:W325"/>
    <mergeCell ref="E322:H322"/>
    <mergeCell ref="J322:K322"/>
    <mergeCell ref="M322:N322"/>
    <mergeCell ref="P322:Q322"/>
    <mergeCell ref="S322:W322"/>
    <mergeCell ref="E323:H323"/>
    <mergeCell ref="J323:K323"/>
    <mergeCell ref="M323:N323"/>
    <mergeCell ref="P323:Q323"/>
    <mergeCell ref="S323:W323"/>
    <mergeCell ref="E320:H320"/>
    <mergeCell ref="J320:K320"/>
    <mergeCell ref="M320:N320"/>
    <mergeCell ref="P320:Q320"/>
    <mergeCell ref="S320:W320"/>
    <mergeCell ref="E321:H321"/>
    <mergeCell ref="J321:K321"/>
    <mergeCell ref="M321:N321"/>
    <mergeCell ref="P321:Q321"/>
    <mergeCell ref="S321:W321"/>
    <mergeCell ref="E318:H318"/>
    <mergeCell ref="J318:K318"/>
    <mergeCell ref="M318:N318"/>
    <mergeCell ref="P318:Q318"/>
    <mergeCell ref="S318:W318"/>
    <mergeCell ref="E319:H319"/>
    <mergeCell ref="J319:K319"/>
    <mergeCell ref="M319:N319"/>
    <mergeCell ref="P319:Q319"/>
    <mergeCell ref="S319:W319"/>
    <mergeCell ref="E316:H316"/>
    <mergeCell ref="J316:K316"/>
    <mergeCell ref="M316:N316"/>
    <mergeCell ref="P316:Q316"/>
    <mergeCell ref="S316:W316"/>
    <mergeCell ref="E317:H317"/>
    <mergeCell ref="J317:K317"/>
    <mergeCell ref="M317:N317"/>
    <mergeCell ref="P317:Q317"/>
    <mergeCell ref="S317:W317"/>
    <mergeCell ref="E314:H314"/>
    <mergeCell ref="J314:K314"/>
    <mergeCell ref="M314:N314"/>
    <mergeCell ref="P314:Q314"/>
    <mergeCell ref="S314:W314"/>
    <mergeCell ref="E315:H315"/>
    <mergeCell ref="J315:K315"/>
    <mergeCell ref="M315:N315"/>
    <mergeCell ref="P315:Q315"/>
    <mergeCell ref="S315:W315"/>
    <mergeCell ref="E312:H312"/>
    <mergeCell ref="J312:K312"/>
    <mergeCell ref="M312:N312"/>
    <mergeCell ref="P312:Q312"/>
    <mergeCell ref="S312:W312"/>
    <mergeCell ref="E313:H313"/>
    <mergeCell ref="J313:K313"/>
    <mergeCell ref="M313:N313"/>
    <mergeCell ref="P313:Q313"/>
    <mergeCell ref="S313:W313"/>
    <mergeCell ref="E310:H310"/>
    <mergeCell ref="J310:K310"/>
    <mergeCell ref="M310:N310"/>
    <mergeCell ref="P310:Q310"/>
    <mergeCell ref="S310:W310"/>
    <mergeCell ref="E311:H311"/>
    <mergeCell ref="J311:K311"/>
    <mergeCell ref="M311:N311"/>
    <mergeCell ref="P311:Q311"/>
    <mergeCell ref="S311:W311"/>
    <mergeCell ref="E308:H308"/>
    <mergeCell ref="J308:K308"/>
    <mergeCell ref="M308:N308"/>
    <mergeCell ref="P308:Q308"/>
    <mergeCell ref="S308:W308"/>
    <mergeCell ref="E309:H309"/>
    <mergeCell ref="J309:K309"/>
    <mergeCell ref="M309:N309"/>
    <mergeCell ref="P309:Q309"/>
    <mergeCell ref="S309:W309"/>
    <mergeCell ref="E306:H306"/>
    <mergeCell ref="J306:K306"/>
    <mergeCell ref="M306:N306"/>
    <mergeCell ref="P306:Q306"/>
    <mergeCell ref="S306:W306"/>
    <mergeCell ref="E307:H307"/>
    <mergeCell ref="J307:K307"/>
    <mergeCell ref="M307:N307"/>
    <mergeCell ref="P307:Q307"/>
    <mergeCell ref="S307:W307"/>
    <mergeCell ref="E304:H304"/>
    <mergeCell ref="J304:K304"/>
    <mergeCell ref="M304:N304"/>
    <mergeCell ref="P304:Q304"/>
    <mergeCell ref="S304:W304"/>
    <mergeCell ref="E305:H305"/>
    <mergeCell ref="J305:K305"/>
    <mergeCell ref="M305:N305"/>
    <mergeCell ref="P305:Q305"/>
    <mergeCell ref="S305:W305"/>
    <mergeCell ref="E302:H302"/>
    <mergeCell ref="J302:K302"/>
    <mergeCell ref="M302:N302"/>
    <mergeCell ref="P302:Q302"/>
    <mergeCell ref="S302:W302"/>
    <mergeCell ref="E303:H303"/>
    <mergeCell ref="J303:K303"/>
    <mergeCell ref="M303:N303"/>
    <mergeCell ref="P303:Q303"/>
    <mergeCell ref="S303:W303"/>
    <mergeCell ref="E300:H300"/>
    <mergeCell ref="J300:K300"/>
    <mergeCell ref="M300:N300"/>
    <mergeCell ref="P300:Q300"/>
    <mergeCell ref="S300:W300"/>
    <mergeCell ref="E301:H301"/>
    <mergeCell ref="J301:K301"/>
    <mergeCell ref="M301:N301"/>
    <mergeCell ref="P301:Q301"/>
    <mergeCell ref="S301:W301"/>
    <mergeCell ref="E298:H298"/>
    <mergeCell ref="J298:K298"/>
    <mergeCell ref="M298:N298"/>
    <mergeCell ref="P298:Q298"/>
    <mergeCell ref="S298:W298"/>
    <mergeCell ref="E299:H299"/>
    <mergeCell ref="J299:K299"/>
    <mergeCell ref="M299:N299"/>
    <mergeCell ref="P299:Q299"/>
    <mergeCell ref="S299:W299"/>
    <mergeCell ref="E296:H296"/>
    <mergeCell ref="J296:K296"/>
    <mergeCell ref="M296:N296"/>
    <mergeCell ref="P296:Q296"/>
    <mergeCell ref="S296:W296"/>
    <mergeCell ref="E297:H297"/>
    <mergeCell ref="J297:K297"/>
    <mergeCell ref="M297:N297"/>
    <mergeCell ref="P297:Q297"/>
    <mergeCell ref="S297:W297"/>
    <mergeCell ref="E294:H294"/>
    <mergeCell ref="J294:K294"/>
    <mergeCell ref="M294:N294"/>
    <mergeCell ref="P294:Q294"/>
    <mergeCell ref="S294:W294"/>
    <mergeCell ref="E295:H295"/>
    <mergeCell ref="J295:K295"/>
    <mergeCell ref="M295:N295"/>
    <mergeCell ref="P295:Q295"/>
    <mergeCell ref="S295:W295"/>
    <mergeCell ref="E292:H292"/>
    <mergeCell ref="J292:K292"/>
    <mergeCell ref="M292:N292"/>
    <mergeCell ref="P292:Q292"/>
    <mergeCell ref="S292:W292"/>
    <mergeCell ref="E293:H293"/>
    <mergeCell ref="J293:K293"/>
    <mergeCell ref="M293:N293"/>
    <mergeCell ref="P293:Q293"/>
    <mergeCell ref="S293:W293"/>
    <mergeCell ref="E290:H290"/>
    <mergeCell ref="J290:K290"/>
    <mergeCell ref="M290:N290"/>
    <mergeCell ref="P290:Q290"/>
    <mergeCell ref="S290:W290"/>
    <mergeCell ref="E291:H291"/>
    <mergeCell ref="J291:K291"/>
    <mergeCell ref="M291:N291"/>
    <mergeCell ref="P291:Q291"/>
    <mergeCell ref="S291:W291"/>
    <mergeCell ref="E288:H288"/>
    <mergeCell ref="J288:K288"/>
    <mergeCell ref="M288:N288"/>
    <mergeCell ref="P288:Q288"/>
    <mergeCell ref="S288:W288"/>
    <mergeCell ref="E289:H289"/>
    <mergeCell ref="J289:K289"/>
    <mergeCell ref="M289:N289"/>
    <mergeCell ref="P289:Q289"/>
    <mergeCell ref="S289:W289"/>
    <mergeCell ref="E286:H286"/>
    <mergeCell ref="J286:K286"/>
    <mergeCell ref="M286:N286"/>
    <mergeCell ref="P286:Q286"/>
    <mergeCell ref="S286:W286"/>
    <mergeCell ref="E287:H287"/>
    <mergeCell ref="J287:K287"/>
    <mergeCell ref="M287:N287"/>
    <mergeCell ref="P287:Q287"/>
    <mergeCell ref="S287:W287"/>
    <mergeCell ref="E284:H284"/>
    <mergeCell ref="J284:K284"/>
    <mergeCell ref="M284:N284"/>
    <mergeCell ref="P284:Q284"/>
    <mergeCell ref="S284:W284"/>
    <mergeCell ref="E285:H285"/>
    <mergeCell ref="J285:K285"/>
    <mergeCell ref="M285:N285"/>
    <mergeCell ref="P285:Q285"/>
    <mergeCell ref="S285:W285"/>
    <mergeCell ref="E282:H282"/>
    <mergeCell ref="J282:K282"/>
    <mergeCell ref="M282:N282"/>
    <mergeCell ref="P282:Q282"/>
    <mergeCell ref="S282:W282"/>
    <mergeCell ref="E283:H283"/>
    <mergeCell ref="J283:K283"/>
    <mergeCell ref="M283:N283"/>
    <mergeCell ref="P283:Q283"/>
    <mergeCell ref="S283:W283"/>
    <mergeCell ref="E280:H280"/>
    <mergeCell ref="J280:K280"/>
    <mergeCell ref="M280:N280"/>
    <mergeCell ref="P280:Q280"/>
    <mergeCell ref="S280:W280"/>
    <mergeCell ref="E281:H281"/>
    <mergeCell ref="J281:K281"/>
    <mergeCell ref="M281:N281"/>
    <mergeCell ref="P281:Q281"/>
    <mergeCell ref="S281:W281"/>
    <mergeCell ref="E278:H278"/>
    <mergeCell ref="J278:K278"/>
    <mergeCell ref="M278:N278"/>
    <mergeCell ref="P278:Q278"/>
    <mergeCell ref="S278:W278"/>
    <mergeCell ref="E279:H279"/>
    <mergeCell ref="J279:K279"/>
    <mergeCell ref="M279:N279"/>
    <mergeCell ref="P279:Q279"/>
    <mergeCell ref="S279:W279"/>
    <mergeCell ref="E276:H276"/>
    <mergeCell ref="J276:K276"/>
    <mergeCell ref="M276:N276"/>
    <mergeCell ref="P276:Q276"/>
    <mergeCell ref="S276:W276"/>
    <mergeCell ref="E277:H277"/>
    <mergeCell ref="J277:K277"/>
    <mergeCell ref="M277:N277"/>
    <mergeCell ref="P277:Q277"/>
    <mergeCell ref="S277:W277"/>
    <mergeCell ref="E274:H274"/>
    <mergeCell ref="J274:K274"/>
    <mergeCell ref="M274:N274"/>
    <mergeCell ref="P274:Q274"/>
    <mergeCell ref="S274:W274"/>
    <mergeCell ref="E275:H275"/>
    <mergeCell ref="J275:K275"/>
    <mergeCell ref="M275:N275"/>
    <mergeCell ref="P275:Q275"/>
    <mergeCell ref="S275:W275"/>
    <mergeCell ref="E272:H272"/>
    <mergeCell ref="J272:K272"/>
    <mergeCell ref="M272:N272"/>
    <mergeCell ref="P272:Q272"/>
    <mergeCell ref="S272:W272"/>
    <mergeCell ref="E273:H273"/>
    <mergeCell ref="J273:K273"/>
    <mergeCell ref="M273:N273"/>
    <mergeCell ref="P273:Q273"/>
    <mergeCell ref="S273:W273"/>
    <mergeCell ref="E270:H270"/>
    <mergeCell ref="J270:K270"/>
    <mergeCell ref="M270:N270"/>
    <mergeCell ref="P270:Q270"/>
    <mergeCell ref="S270:W270"/>
    <mergeCell ref="E271:H271"/>
    <mergeCell ref="J271:K271"/>
    <mergeCell ref="M271:N271"/>
    <mergeCell ref="P271:Q271"/>
    <mergeCell ref="S271:W271"/>
    <mergeCell ref="E268:H268"/>
    <mergeCell ref="J268:K268"/>
    <mergeCell ref="M268:N268"/>
    <mergeCell ref="P268:Q268"/>
    <mergeCell ref="S268:W268"/>
    <mergeCell ref="E269:H269"/>
    <mergeCell ref="J269:K269"/>
    <mergeCell ref="M269:N269"/>
    <mergeCell ref="P269:Q269"/>
    <mergeCell ref="S269:W269"/>
    <mergeCell ref="E266:H266"/>
    <mergeCell ref="J266:K266"/>
    <mergeCell ref="M266:N266"/>
    <mergeCell ref="P266:Q266"/>
    <mergeCell ref="S266:W266"/>
    <mergeCell ref="E267:H267"/>
    <mergeCell ref="J267:K267"/>
    <mergeCell ref="M267:N267"/>
    <mergeCell ref="P267:Q267"/>
    <mergeCell ref="S267:W267"/>
    <mergeCell ref="E264:H264"/>
    <mergeCell ref="J264:K264"/>
    <mergeCell ref="M264:N264"/>
    <mergeCell ref="P264:Q264"/>
    <mergeCell ref="S264:W264"/>
    <mergeCell ref="E265:H265"/>
    <mergeCell ref="J265:K265"/>
    <mergeCell ref="M265:N265"/>
    <mergeCell ref="P265:Q265"/>
    <mergeCell ref="S265:W265"/>
    <mergeCell ref="E262:H262"/>
    <mergeCell ref="J262:K262"/>
    <mergeCell ref="M262:N262"/>
    <mergeCell ref="P262:Q262"/>
    <mergeCell ref="S262:W262"/>
    <mergeCell ref="E263:H263"/>
    <mergeCell ref="J263:K263"/>
    <mergeCell ref="M263:N263"/>
    <mergeCell ref="P263:Q263"/>
    <mergeCell ref="S263:W263"/>
    <mergeCell ref="E260:H260"/>
    <mergeCell ref="J260:K260"/>
    <mergeCell ref="M260:N260"/>
    <mergeCell ref="P260:Q260"/>
    <mergeCell ref="S260:W260"/>
    <mergeCell ref="E261:H261"/>
    <mergeCell ref="J261:K261"/>
    <mergeCell ref="M261:N261"/>
    <mergeCell ref="P261:Q261"/>
    <mergeCell ref="S261:W261"/>
    <mergeCell ref="E258:H258"/>
    <mergeCell ref="J258:K258"/>
    <mergeCell ref="M258:N258"/>
    <mergeCell ref="P258:Q258"/>
    <mergeCell ref="S258:W258"/>
    <mergeCell ref="E259:H259"/>
    <mergeCell ref="J259:K259"/>
    <mergeCell ref="M259:N259"/>
    <mergeCell ref="P259:Q259"/>
    <mergeCell ref="S259:W259"/>
    <mergeCell ref="E256:H256"/>
    <mergeCell ref="J256:K256"/>
    <mergeCell ref="M256:N256"/>
    <mergeCell ref="P256:Q256"/>
    <mergeCell ref="S256:W256"/>
    <mergeCell ref="E257:H257"/>
    <mergeCell ref="J257:K257"/>
    <mergeCell ref="M257:N257"/>
    <mergeCell ref="P257:Q257"/>
    <mergeCell ref="S257:W257"/>
    <mergeCell ref="E254:H254"/>
    <mergeCell ref="J254:K254"/>
    <mergeCell ref="M254:N254"/>
    <mergeCell ref="P254:Q254"/>
    <mergeCell ref="S254:W254"/>
    <mergeCell ref="E255:H255"/>
    <mergeCell ref="J255:K255"/>
    <mergeCell ref="M255:N255"/>
    <mergeCell ref="P255:Q255"/>
    <mergeCell ref="S255:W255"/>
    <mergeCell ref="E252:H252"/>
    <mergeCell ref="J252:K252"/>
    <mergeCell ref="M252:N252"/>
    <mergeCell ref="P252:Q252"/>
    <mergeCell ref="S252:W252"/>
    <mergeCell ref="E253:H253"/>
    <mergeCell ref="J253:K253"/>
    <mergeCell ref="M253:N253"/>
    <mergeCell ref="P253:Q253"/>
    <mergeCell ref="S253:W253"/>
    <mergeCell ref="E250:H250"/>
    <mergeCell ref="J250:K250"/>
    <mergeCell ref="M250:N250"/>
    <mergeCell ref="P250:Q250"/>
    <mergeCell ref="S250:W250"/>
    <mergeCell ref="E251:H251"/>
    <mergeCell ref="J251:K251"/>
    <mergeCell ref="M251:N251"/>
    <mergeCell ref="P251:Q251"/>
    <mergeCell ref="S251:W251"/>
    <mergeCell ref="E248:H248"/>
    <mergeCell ref="J248:K248"/>
    <mergeCell ref="M248:N248"/>
    <mergeCell ref="P248:Q248"/>
    <mergeCell ref="S248:W248"/>
    <mergeCell ref="E249:H249"/>
    <mergeCell ref="J249:K249"/>
    <mergeCell ref="M249:N249"/>
    <mergeCell ref="P249:Q249"/>
    <mergeCell ref="S249:W249"/>
    <mergeCell ref="E246:H246"/>
    <mergeCell ref="J246:K246"/>
    <mergeCell ref="M246:N246"/>
    <mergeCell ref="P246:Q246"/>
    <mergeCell ref="S246:W246"/>
    <mergeCell ref="E247:H247"/>
    <mergeCell ref="J247:K247"/>
    <mergeCell ref="M247:N247"/>
    <mergeCell ref="P247:Q247"/>
    <mergeCell ref="S247:W247"/>
    <mergeCell ref="E244:H244"/>
    <mergeCell ref="J244:K244"/>
    <mergeCell ref="M244:N244"/>
    <mergeCell ref="P244:Q244"/>
    <mergeCell ref="S244:W244"/>
    <mergeCell ref="E245:H245"/>
    <mergeCell ref="J245:K245"/>
    <mergeCell ref="M245:N245"/>
    <mergeCell ref="P245:Q245"/>
    <mergeCell ref="S245:W245"/>
    <mergeCell ref="E242:H242"/>
    <mergeCell ref="J242:K242"/>
    <mergeCell ref="M242:N242"/>
    <mergeCell ref="P242:Q242"/>
    <mergeCell ref="S242:W242"/>
    <mergeCell ref="E243:H243"/>
    <mergeCell ref="J243:K243"/>
    <mergeCell ref="M243:N243"/>
    <mergeCell ref="P243:Q243"/>
    <mergeCell ref="S243:W243"/>
    <mergeCell ref="E240:H240"/>
    <mergeCell ref="J240:K240"/>
    <mergeCell ref="M240:N240"/>
    <mergeCell ref="P240:Q240"/>
    <mergeCell ref="S240:W240"/>
    <mergeCell ref="E241:H241"/>
    <mergeCell ref="J241:K241"/>
    <mergeCell ref="M241:N241"/>
    <mergeCell ref="P241:Q241"/>
    <mergeCell ref="S241:W241"/>
    <mergeCell ref="E238:H238"/>
    <mergeCell ref="J238:K238"/>
    <mergeCell ref="M238:N238"/>
    <mergeCell ref="P238:Q238"/>
    <mergeCell ref="S238:W238"/>
    <mergeCell ref="E239:H239"/>
    <mergeCell ref="J239:K239"/>
    <mergeCell ref="M239:N239"/>
    <mergeCell ref="P239:Q239"/>
    <mergeCell ref="S239:W239"/>
    <mergeCell ref="E236:H236"/>
    <mergeCell ref="J236:K236"/>
    <mergeCell ref="M236:N236"/>
    <mergeCell ref="P236:Q236"/>
    <mergeCell ref="S236:W236"/>
    <mergeCell ref="E237:H237"/>
    <mergeCell ref="J237:K237"/>
    <mergeCell ref="M237:N237"/>
    <mergeCell ref="P237:Q237"/>
    <mergeCell ref="S237:W237"/>
    <mergeCell ref="E234:H234"/>
    <mergeCell ref="J234:K234"/>
    <mergeCell ref="M234:N234"/>
    <mergeCell ref="P234:Q234"/>
    <mergeCell ref="S234:W234"/>
    <mergeCell ref="E235:H235"/>
    <mergeCell ref="J235:K235"/>
    <mergeCell ref="M235:N235"/>
    <mergeCell ref="P235:Q235"/>
    <mergeCell ref="S235:W235"/>
    <mergeCell ref="E232:H232"/>
    <mergeCell ref="J232:K232"/>
    <mergeCell ref="M232:N232"/>
    <mergeCell ref="P232:Q232"/>
    <mergeCell ref="S232:W232"/>
    <mergeCell ref="E233:H233"/>
    <mergeCell ref="J233:K233"/>
    <mergeCell ref="M233:N233"/>
    <mergeCell ref="P233:Q233"/>
    <mergeCell ref="S233:W233"/>
    <mergeCell ref="E230:H230"/>
    <mergeCell ref="J230:K230"/>
    <mergeCell ref="M230:N230"/>
    <mergeCell ref="P230:Q230"/>
    <mergeCell ref="S230:W230"/>
    <mergeCell ref="E231:H231"/>
    <mergeCell ref="J231:K231"/>
    <mergeCell ref="M231:N231"/>
    <mergeCell ref="P231:Q231"/>
    <mergeCell ref="S231:W231"/>
    <mergeCell ref="E228:H228"/>
    <mergeCell ref="J228:K228"/>
    <mergeCell ref="M228:N228"/>
    <mergeCell ref="P228:Q228"/>
    <mergeCell ref="S228:W228"/>
    <mergeCell ref="E229:H229"/>
    <mergeCell ref="J229:K229"/>
    <mergeCell ref="M229:N229"/>
    <mergeCell ref="P229:Q229"/>
    <mergeCell ref="S229:W229"/>
    <mergeCell ref="E226:H226"/>
    <mergeCell ref="J226:K226"/>
    <mergeCell ref="M226:N226"/>
    <mergeCell ref="P226:Q226"/>
    <mergeCell ref="S226:W226"/>
    <mergeCell ref="E227:H227"/>
    <mergeCell ref="J227:K227"/>
    <mergeCell ref="M227:N227"/>
    <mergeCell ref="P227:Q227"/>
    <mergeCell ref="S227:W227"/>
    <mergeCell ref="E224:H224"/>
    <mergeCell ref="J224:K224"/>
    <mergeCell ref="M224:N224"/>
    <mergeCell ref="P224:Q224"/>
    <mergeCell ref="S224:W224"/>
    <mergeCell ref="E225:H225"/>
    <mergeCell ref="J225:K225"/>
    <mergeCell ref="M225:N225"/>
    <mergeCell ref="P225:Q225"/>
    <mergeCell ref="S225:W225"/>
    <mergeCell ref="E222:H222"/>
    <mergeCell ref="J222:K222"/>
    <mergeCell ref="M222:N222"/>
    <mergeCell ref="P222:Q222"/>
    <mergeCell ref="S222:W222"/>
    <mergeCell ref="E223:H223"/>
    <mergeCell ref="J223:K223"/>
    <mergeCell ref="M223:N223"/>
    <mergeCell ref="P223:Q223"/>
    <mergeCell ref="S223:W223"/>
    <mergeCell ref="E220:H220"/>
    <mergeCell ref="J220:K220"/>
    <mergeCell ref="M220:N220"/>
    <mergeCell ref="P220:Q220"/>
    <mergeCell ref="S220:W220"/>
    <mergeCell ref="E221:H221"/>
    <mergeCell ref="J221:K221"/>
    <mergeCell ref="M221:N221"/>
    <mergeCell ref="P221:Q221"/>
    <mergeCell ref="S221:W221"/>
    <mergeCell ref="E218:H218"/>
    <mergeCell ref="J218:K218"/>
    <mergeCell ref="M218:N218"/>
    <mergeCell ref="P218:Q218"/>
    <mergeCell ref="S218:W218"/>
    <mergeCell ref="E219:H219"/>
    <mergeCell ref="J219:K219"/>
    <mergeCell ref="M219:N219"/>
    <mergeCell ref="P219:Q219"/>
    <mergeCell ref="S219:W219"/>
    <mergeCell ref="E216:H216"/>
    <mergeCell ref="J216:K216"/>
    <mergeCell ref="M216:N216"/>
    <mergeCell ref="P216:Q216"/>
    <mergeCell ref="S216:W216"/>
    <mergeCell ref="E217:H217"/>
    <mergeCell ref="J217:K217"/>
    <mergeCell ref="M217:N217"/>
    <mergeCell ref="P217:Q217"/>
    <mergeCell ref="S217:W217"/>
    <mergeCell ref="E214:H214"/>
    <mergeCell ref="J214:K214"/>
    <mergeCell ref="M214:N214"/>
    <mergeCell ref="P214:Q214"/>
    <mergeCell ref="S214:W214"/>
    <mergeCell ref="E215:H215"/>
    <mergeCell ref="J215:K215"/>
    <mergeCell ref="M215:N215"/>
    <mergeCell ref="P215:Q215"/>
    <mergeCell ref="S215:W215"/>
    <mergeCell ref="E212:H212"/>
    <mergeCell ref="J212:K212"/>
    <mergeCell ref="M212:N212"/>
    <mergeCell ref="P212:Q212"/>
    <mergeCell ref="S212:W212"/>
    <mergeCell ref="E213:H213"/>
    <mergeCell ref="J213:K213"/>
    <mergeCell ref="M213:N213"/>
    <mergeCell ref="P213:Q213"/>
    <mergeCell ref="S213:W213"/>
    <mergeCell ref="E210:H210"/>
    <mergeCell ref="J210:K210"/>
    <mergeCell ref="M210:N210"/>
    <mergeCell ref="P210:Q210"/>
    <mergeCell ref="S210:W210"/>
    <mergeCell ref="E211:H211"/>
    <mergeCell ref="J211:K211"/>
    <mergeCell ref="M211:N211"/>
    <mergeCell ref="P211:Q211"/>
    <mergeCell ref="S211:W211"/>
    <mergeCell ref="E208:H208"/>
    <mergeCell ref="J208:K208"/>
    <mergeCell ref="M208:N208"/>
    <mergeCell ref="P208:Q208"/>
    <mergeCell ref="S208:W208"/>
    <mergeCell ref="E209:H209"/>
    <mergeCell ref="J209:K209"/>
    <mergeCell ref="M209:N209"/>
    <mergeCell ref="P209:Q209"/>
    <mergeCell ref="S209:W209"/>
    <mergeCell ref="E206:H206"/>
    <mergeCell ref="J206:K206"/>
    <mergeCell ref="M206:N206"/>
    <mergeCell ref="P206:Q206"/>
    <mergeCell ref="S206:W206"/>
    <mergeCell ref="E207:H207"/>
    <mergeCell ref="J207:K207"/>
    <mergeCell ref="M207:N207"/>
    <mergeCell ref="P207:Q207"/>
    <mergeCell ref="S207:W207"/>
    <mergeCell ref="E204:H204"/>
    <mergeCell ref="J204:K204"/>
    <mergeCell ref="M204:N204"/>
    <mergeCell ref="P204:Q204"/>
    <mergeCell ref="S204:W204"/>
    <mergeCell ref="E205:H205"/>
    <mergeCell ref="J205:K205"/>
    <mergeCell ref="M205:N205"/>
    <mergeCell ref="P205:Q205"/>
    <mergeCell ref="S205:W205"/>
    <mergeCell ref="E202:H202"/>
    <mergeCell ref="J202:K202"/>
    <mergeCell ref="M202:N202"/>
    <mergeCell ref="P202:Q202"/>
    <mergeCell ref="S202:W202"/>
    <mergeCell ref="E203:H203"/>
    <mergeCell ref="J203:K203"/>
    <mergeCell ref="M203:N203"/>
    <mergeCell ref="P203:Q203"/>
    <mergeCell ref="S203:W203"/>
    <mergeCell ref="E200:H200"/>
    <mergeCell ref="J200:K200"/>
    <mergeCell ref="M200:N200"/>
    <mergeCell ref="P200:Q200"/>
    <mergeCell ref="S200:W200"/>
    <mergeCell ref="E201:H201"/>
    <mergeCell ref="J201:K201"/>
    <mergeCell ref="M201:N201"/>
    <mergeCell ref="P201:Q201"/>
    <mergeCell ref="S201:W201"/>
    <mergeCell ref="E198:H198"/>
    <mergeCell ref="J198:K198"/>
    <mergeCell ref="M198:N198"/>
    <mergeCell ref="P198:Q198"/>
    <mergeCell ref="S198:W198"/>
    <mergeCell ref="E199:H199"/>
    <mergeCell ref="J199:K199"/>
    <mergeCell ref="M199:N199"/>
    <mergeCell ref="P199:Q199"/>
    <mergeCell ref="S199:W199"/>
    <mergeCell ref="E196:H196"/>
    <mergeCell ref="J196:K196"/>
    <mergeCell ref="M196:N196"/>
    <mergeCell ref="P196:Q196"/>
    <mergeCell ref="S196:W196"/>
    <mergeCell ref="E197:H197"/>
    <mergeCell ref="J197:K197"/>
    <mergeCell ref="M197:N197"/>
    <mergeCell ref="P197:Q197"/>
    <mergeCell ref="S197:W197"/>
    <mergeCell ref="E194:H194"/>
    <mergeCell ref="J194:K194"/>
    <mergeCell ref="M194:N194"/>
    <mergeCell ref="P194:Q194"/>
    <mergeCell ref="S194:W194"/>
    <mergeCell ref="E195:H195"/>
    <mergeCell ref="J195:K195"/>
    <mergeCell ref="M195:N195"/>
    <mergeCell ref="P195:Q195"/>
    <mergeCell ref="S195:W195"/>
    <mergeCell ref="E192:H192"/>
    <mergeCell ref="J192:K192"/>
    <mergeCell ref="M192:N192"/>
    <mergeCell ref="P192:Q192"/>
    <mergeCell ref="S192:W192"/>
    <mergeCell ref="E193:H193"/>
    <mergeCell ref="J193:K193"/>
    <mergeCell ref="M193:N193"/>
    <mergeCell ref="P193:Q193"/>
    <mergeCell ref="S193:W193"/>
    <mergeCell ref="E190:H190"/>
    <mergeCell ref="J190:K190"/>
    <mergeCell ref="M190:N190"/>
    <mergeCell ref="P190:Q190"/>
    <mergeCell ref="S190:W190"/>
    <mergeCell ref="E191:H191"/>
    <mergeCell ref="J191:K191"/>
    <mergeCell ref="M191:N191"/>
    <mergeCell ref="P191:Q191"/>
    <mergeCell ref="S191:W191"/>
    <mergeCell ref="E188:H188"/>
    <mergeCell ref="J188:K188"/>
    <mergeCell ref="M188:N188"/>
    <mergeCell ref="P188:Q188"/>
    <mergeCell ref="S188:W188"/>
    <mergeCell ref="E189:H189"/>
    <mergeCell ref="J189:K189"/>
    <mergeCell ref="M189:N189"/>
    <mergeCell ref="P189:Q189"/>
    <mergeCell ref="S189:W189"/>
    <mergeCell ref="E186:H186"/>
    <mergeCell ref="J186:K186"/>
    <mergeCell ref="M186:N186"/>
    <mergeCell ref="P186:Q186"/>
    <mergeCell ref="S186:W186"/>
    <mergeCell ref="E187:H187"/>
    <mergeCell ref="J187:K187"/>
    <mergeCell ref="M187:N187"/>
    <mergeCell ref="P187:Q187"/>
    <mergeCell ref="S187:W187"/>
    <mergeCell ref="E184:H184"/>
    <mergeCell ref="J184:K184"/>
    <mergeCell ref="M184:N184"/>
    <mergeCell ref="P184:Q184"/>
    <mergeCell ref="S184:W184"/>
    <mergeCell ref="E185:H185"/>
    <mergeCell ref="J185:K185"/>
    <mergeCell ref="M185:N185"/>
    <mergeCell ref="P185:Q185"/>
    <mergeCell ref="S185:W185"/>
    <mergeCell ref="E182:H182"/>
    <mergeCell ref="J182:K182"/>
    <mergeCell ref="M182:N182"/>
    <mergeCell ref="P182:Q182"/>
    <mergeCell ref="S182:W182"/>
    <mergeCell ref="E183:H183"/>
    <mergeCell ref="J183:K183"/>
    <mergeCell ref="M183:N183"/>
    <mergeCell ref="P183:Q183"/>
    <mergeCell ref="S183:W183"/>
    <mergeCell ref="E180:H180"/>
    <mergeCell ref="J180:K180"/>
    <mergeCell ref="M180:N180"/>
    <mergeCell ref="P180:Q180"/>
    <mergeCell ref="S180:W180"/>
    <mergeCell ref="E181:H181"/>
    <mergeCell ref="J181:K181"/>
    <mergeCell ref="M181:N181"/>
    <mergeCell ref="P181:Q181"/>
    <mergeCell ref="S181:W181"/>
    <mergeCell ref="E178:H178"/>
    <mergeCell ref="J178:K178"/>
    <mergeCell ref="M178:N178"/>
    <mergeCell ref="P178:Q178"/>
    <mergeCell ref="S178:W178"/>
    <mergeCell ref="E179:H179"/>
    <mergeCell ref="J179:K179"/>
    <mergeCell ref="M179:N179"/>
    <mergeCell ref="P179:Q179"/>
    <mergeCell ref="S179:W179"/>
    <mergeCell ref="E176:H176"/>
    <mergeCell ref="J176:K176"/>
    <mergeCell ref="M176:N176"/>
    <mergeCell ref="P176:Q176"/>
    <mergeCell ref="S176:W176"/>
    <mergeCell ref="E177:H177"/>
    <mergeCell ref="J177:K177"/>
    <mergeCell ref="M177:N177"/>
    <mergeCell ref="P177:Q177"/>
    <mergeCell ref="S177:W177"/>
    <mergeCell ref="E174:H174"/>
    <mergeCell ref="J174:K174"/>
    <mergeCell ref="M174:N174"/>
    <mergeCell ref="P174:Q174"/>
    <mergeCell ref="S174:W174"/>
    <mergeCell ref="E175:H175"/>
    <mergeCell ref="J175:K175"/>
    <mergeCell ref="M175:N175"/>
    <mergeCell ref="P175:Q175"/>
    <mergeCell ref="S175:W175"/>
    <mergeCell ref="E172:H172"/>
    <mergeCell ref="J172:K172"/>
    <mergeCell ref="M172:N172"/>
    <mergeCell ref="P172:Q172"/>
    <mergeCell ref="S172:W172"/>
    <mergeCell ref="E173:H173"/>
    <mergeCell ref="J173:K173"/>
    <mergeCell ref="M173:N173"/>
    <mergeCell ref="P173:Q173"/>
    <mergeCell ref="S173:W173"/>
    <mergeCell ref="E170:H170"/>
    <mergeCell ref="J170:K170"/>
    <mergeCell ref="M170:N170"/>
    <mergeCell ref="P170:Q170"/>
    <mergeCell ref="S170:W170"/>
    <mergeCell ref="E171:H171"/>
    <mergeCell ref="J171:K171"/>
    <mergeCell ref="M171:N171"/>
    <mergeCell ref="P171:Q171"/>
    <mergeCell ref="S171:W171"/>
    <mergeCell ref="E168:H168"/>
    <mergeCell ref="J168:K168"/>
    <mergeCell ref="M168:N168"/>
    <mergeCell ref="P168:Q168"/>
    <mergeCell ref="S168:W168"/>
    <mergeCell ref="E169:H169"/>
    <mergeCell ref="J169:K169"/>
    <mergeCell ref="M169:N169"/>
    <mergeCell ref="P169:Q169"/>
    <mergeCell ref="S169:W169"/>
    <mergeCell ref="E166:H166"/>
    <mergeCell ref="J166:K166"/>
    <mergeCell ref="M166:N166"/>
    <mergeCell ref="P166:Q166"/>
    <mergeCell ref="S166:W166"/>
    <mergeCell ref="E167:H167"/>
    <mergeCell ref="J167:K167"/>
    <mergeCell ref="M167:N167"/>
    <mergeCell ref="P167:Q167"/>
    <mergeCell ref="S167:W167"/>
    <mergeCell ref="E164:H164"/>
    <mergeCell ref="J164:K164"/>
    <mergeCell ref="M164:N164"/>
    <mergeCell ref="P164:Q164"/>
    <mergeCell ref="S164:W164"/>
    <mergeCell ref="E165:H165"/>
    <mergeCell ref="J165:K165"/>
    <mergeCell ref="M165:N165"/>
    <mergeCell ref="P165:Q165"/>
    <mergeCell ref="S165:W165"/>
    <mergeCell ref="E162:H162"/>
    <mergeCell ref="J162:K162"/>
    <mergeCell ref="M162:N162"/>
    <mergeCell ref="P162:Q162"/>
    <mergeCell ref="S162:W162"/>
    <mergeCell ref="E163:H163"/>
    <mergeCell ref="J163:K163"/>
    <mergeCell ref="M163:N163"/>
    <mergeCell ref="P163:Q163"/>
    <mergeCell ref="S163:W163"/>
    <mergeCell ref="E160:H160"/>
    <mergeCell ref="J160:K160"/>
    <mergeCell ref="M160:N160"/>
    <mergeCell ref="P160:Q160"/>
    <mergeCell ref="S160:W160"/>
    <mergeCell ref="E161:H161"/>
    <mergeCell ref="J161:K161"/>
    <mergeCell ref="M161:N161"/>
    <mergeCell ref="P161:Q161"/>
    <mergeCell ref="S161:W161"/>
    <mergeCell ref="E158:H158"/>
    <mergeCell ref="J158:K158"/>
    <mergeCell ref="M158:N158"/>
    <mergeCell ref="P158:Q158"/>
    <mergeCell ref="S158:W158"/>
    <mergeCell ref="E159:H159"/>
    <mergeCell ref="J159:K159"/>
    <mergeCell ref="M159:N159"/>
    <mergeCell ref="P159:Q159"/>
    <mergeCell ref="S159:W159"/>
    <mergeCell ref="E156:H156"/>
    <mergeCell ref="J156:K156"/>
    <mergeCell ref="M156:N156"/>
    <mergeCell ref="P156:Q156"/>
    <mergeCell ref="S156:W156"/>
    <mergeCell ref="E157:H157"/>
    <mergeCell ref="J157:K157"/>
    <mergeCell ref="M157:N157"/>
    <mergeCell ref="P157:Q157"/>
    <mergeCell ref="S157:W157"/>
    <mergeCell ref="E154:H154"/>
    <mergeCell ref="J154:K154"/>
    <mergeCell ref="M154:N154"/>
    <mergeCell ref="P154:Q154"/>
    <mergeCell ref="S154:W154"/>
    <mergeCell ref="E155:H155"/>
    <mergeCell ref="J155:K155"/>
    <mergeCell ref="M155:N155"/>
    <mergeCell ref="P155:Q155"/>
    <mergeCell ref="S155:W155"/>
    <mergeCell ref="E152:H152"/>
    <mergeCell ref="J152:K152"/>
    <mergeCell ref="M152:N152"/>
    <mergeCell ref="P152:Q152"/>
    <mergeCell ref="S152:W152"/>
    <mergeCell ref="E153:H153"/>
    <mergeCell ref="J153:K153"/>
    <mergeCell ref="M153:N153"/>
    <mergeCell ref="P153:Q153"/>
    <mergeCell ref="S153:W153"/>
    <mergeCell ref="E150:H150"/>
    <mergeCell ref="J150:K150"/>
    <mergeCell ref="M150:N150"/>
    <mergeCell ref="P150:Q150"/>
    <mergeCell ref="S150:W150"/>
    <mergeCell ref="E151:H151"/>
    <mergeCell ref="J151:K151"/>
    <mergeCell ref="M151:N151"/>
    <mergeCell ref="P151:Q151"/>
    <mergeCell ref="S151:W151"/>
    <mergeCell ref="E148:H148"/>
    <mergeCell ref="J148:K148"/>
    <mergeCell ref="M148:N148"/>
    <mergeCell ref="P148:Q148"/>
    <mergeCell ref="S148:W148"/>
    <mergeCell ref="E149:H149"/>
    <mergeCell ref="J149:K149"/>
    <mergeCell ref="M149:N149"/>
    <mergeCell ref="P149:Q149"/>
    <mergeCell ref="S149:W149"/>
    <mergeCell ref="E146:H146"/>
    <mergeCell ref="J146:K146"/>
    <mergeCell ref="M146:N146"/>
    <mergeCell ref="P146:Q146"/>
    <mergeCell ref="S146:W146"/>
    <mergeCell ref="E147:H147"/>
    <mergeCell ref="J147:K147"/>
    <mergeCell ref="M147:N147"/>
    <mergeCell ref="P147:Q147"/>
    <mergeCell ref="S147:W147"/>
    <mergeCell ref="E144:H144"/>
    <mergeCell ref="J144:K144"/>
    <mergeCell ref="M144:N144"/>
    <mergeCell ref="P144:Q144"/>
    <mergeCell ref="S144:W144"/>
    <mergeCell ref="E145:H145"/>
    <mergeCell ref="J145:K145"/>
    <mergeCell ref="M145:N145"/>
    <mergeCell ref="P145:Q145"/>
    <mergeCell ref="S145:W145"/>
    <mergeCell ref="E142:H142"/>
    <mergeCell ref="J142:K142"/>
    <mergeCell ref="M142:N142"/>
    <mergeCell ref="P142:Q142"/>
    <mergeCell ref="S142:W142"/>
    <mergeCell ref="E143:H143"/>
    <mergeCell ref="J143:K143"/>
    <mergeCell ref="M143:N143"/>
    <mergeCell ref="P143:Q143"/>
    <mergeCell ref="S143:W143"/>
    <mergeCell ref="E140:H140"/>
    <mergeCell ref="J140:K140"/>
    <mergeCell ref="M140:N140"/>
    <mergeCell ref="P140:Q140"/>
    <mergeCell ref="S140:W140"/>
    <mergeCell ref="E141:H141"/>
    <mergeCell ref="J141:K141"/>
    <mergeCell ref="M141:N141"/>
    <mergeCell ref="P141:Q141"/>
    <mergeCell ref="S141:W141"/>
    <mergeCell ref="E138:H138"/>
    <mergeCell ref="J138:K138"/>
    <mergeCell ref="M138:N138"/>
    <mergeCell ref="P138:Q138"/>
    <mergeCell ref="S138:W138"/>
    <mergeCell ref="E139:H139"/>
    <mergeCell ref="J139:K139"/>
    <mergeCell ref="M139:N139"/>
    <mergeCell ref="P139:Q139"/>
    <mergeCell ref="S139:W139"/>
    <mergeCell ref="E136:H136"/>
    <mergeCell ref="J136:K136"/>
    <mergeCell ref="M136:N136"/>
    <mergeCell ref="P136:Q136"/>
    <mergeCell ref="S136:W136"/>
    <mergeCell ref="E137:H137"/>
    <mergeCell ref="J137:K137"/>
    <mergeCell ref="M137:N137"/>
    <mergeCell ref="P137:Q137"/>
    <mergeCell ref="S137:W137"/>
    <mergeCell ref="E134:H134"/>
    <mergeCell ref="J134:K134"/>
    <mergeCell ref="M134:N134"/>
    <mergeCell ref="P134:Q134"/>
    <mergeCell ref="S134:W134"/>
    <mergeCell ref="E135:H135"/>
    <mergeCell ref="J135:K135"/>
    <mergeCell ref="M135:N135"/>
    <mergeCell ref="P135:Q135"/>
    <mergeCell ref="S135:W135"/>
    <mergeCell ref="E132:H132"/>
    <mergeCell ref="J132:K132"/>
    <mergeCell ref="M132:N132"/>
    <mergeCell ref="P132:Q132"/>
    <mergeCell ref="S132:W132"/>
    <mergeCell ref="E133:H133"/>
    <mergeCell ref="J133:K133"/>
    <mergeCell ref="M133:N133"/>
    <mergeCell ref="P133:Q133"/>
    <mergeCell ref="S133:W133"/>
    <mergeCell ref="E130:H130"/>
    <mergeCell ref="J130:K130"/>
    <mergeCell ref="M130:N130"/>
    <mergeCell ref="P130:Q130"/>
    <mergeCell ref="S130:W130"/>
    <mergeCell ref="E131:H131"/>
    <mergeCell ref="J131:K131"/>
    <mergeCell ref="M131:N131"/>
    <mergeCell ref="P131:Q131"/>
    <mergeCell ref="S131:W131"/>
    <mergeCell ref="E128:H128"/>
    <mergeCell ref="J128:K128"/>
    <mergeCell ref="M128:N128"/>
    <mergeCell ref="P128:Q128"/>
    <mergeCell ref="S128:W128"/>
    <mergeCell ref="E129:H129"/>
    <mergeCell ref="J129:K129"/>
    <mergeCell ref="M129:N129"/>
    <mergeCell ref="P129:Q129"/>
    <mergeCell ref="S129:W129"/>
    <mergeCell ref="E126:H126"/>
    <mergeCell ref="J126:K126"/>
    <mergeCell ref="M126:N126"/>
    <mergeCell ref="P126:Q126"/>
    <mergeCell ref="S126:W126"/>
    <mergeCell ref="E127:H127"/>
    <mergeCell ref="J127:K127"/>
    <mergeCell ref="M127:N127"/>
    <mergeCell ref="P127:Q127"/>
    <mergeCell ref="S127:W127"/>
    <mergeCell ref="E124:H124"/>
    <mergeCell ref="J124:K124"/>
    <mergeCell ref="M124:N124"/>
    <mergeCell ref="P124:Q124"/>
    <mergeCell ref="S124:W124"/>
    <mergeCell ref="E125:H125"/>
    <mergeCell ref="J125:K125"/>
    <mergeCell ref="M125:N125"/>
    <mergeCell ref="P125:Q125"/>
    <mergeCell ref="S125:W125"/>
    <mergeCell ref="E122:H122"/>
    <mergeCell ref="J122:K122"/>
    <mergeCell ref="M122:N122"/>
    <mergeCell ref="P122:Q122"/>
    <mergeCell ref="S122:W122"/>
    <mergeCell ref="E123:H123"/>
    <mergeCell ref="J123:K123"/>
    <mergeCell ref="M123:N123"/>
    <mergeCell ref="P123:Q123"/>
    <mergeCell ref="S123:W123"/>
    <mergeCell ref="E120:H120"/>
    <mergeCell ref="J120:K120"/>
    <mergeCell ref="M120:N120"/>
    <mergeCell ref="P120:Q120"/>
    <mergeCell ref="S120:W120"/>
    <mergeCell ref="E121:H121"/>
    <mergeCell ref="J121:K121"/>
    <mergeCell ref="M121:N121"/>
    <mergeCell ref="P121:Q121"/>
    <mergeCell ref="S121:W121"/>
    <mergeCell ref="E118:H118"/>
    <mergeCell ref="J118:K118"/>
    <mergeCell ref="M118:N118"/>
    <mergeCell ref="P118:Q118"/>
    <mergeCell ref="S118:W118"/>
    <mergeCell ref="E119:H119"/>
    <mergeCell ref="J119:K119"/>
    <mergeCell ref="M119:N119"/>
    <mergeCell ref="P119:Q119"/>
    <mergeCell ref="S119:W119"/>
    <mergeCell ref="E116:H116"/>
    <mergeCell ref="J116:K116"/>
    <mergeCell ref="M116:N116"/>
    <mergeCell ref="P116:Q116"/>
    <mergeCell ref="S116:W116"/>
    <mergeCell ref="E117:H117"/>
    <mergeCell ref="J117:K117"/>
    <mergeCell ref="M117:N117"/>
    <mergeCell ref="P117:Q117"/>
    <mergeCell ref="S117:W117"/>
    <mergeCell ref="E114:H114"/>
    <mergeCell ref="J114:K114"/>
    <mergeCell ref="M114:N114"/>
    <mergeCell ref="P114:Q114"/>
    <mergeCell ref="S114:W114"/>
    <mergeCell ref="E115:H115"/>
    <mergeCell ref="J115:K115"/>
    <mergeCell ref="M115:N115"/>
    <mergeCell ref="P115:Q115"/>
    <mergeCell ref="S115:W115"/>
    <mergeCell ref="E112:H112"/>
    <mergeCell ref="J112:K112"/>
    <mergeCell ref="M112:N112"/>
    <mergeCell ref="P112:Q112"/>
    <mergeCell ref="S112:W112"/>
    <mergeCell ref="E113:H113"/>
    <mergeCell ref="J113:K113"/>
    <mergeCell ref="M113:N113"/>
    <mergeCell ref="P113:Q113"/>
    <mergeCell ref="S113:W113"/>
    <mergeCell ref="E110:H110"/>
    <mergeCell ref="J110:K110"/>
    <mergeCell ref="M110:N110"/>
    <mergeCell ref="P110:Q110"/>
    <mergeCell ref="S110:W110"/>
    <mergeCell ref="E111:H111"/>
    <mergeCell ref="J111:K111"/>
    <mergeCell ref="M111:N111"/>
    <mergeCell ref="P111:Q111"/>
    <mergeCell ref="S111:W111"/>
    <mergeCell ref="E108:H108"/>
    <mergeCell ref="J108:K108"/>
    <mergeCell ref="M108:N108"/>
    <mergeCell ref="P108:Q108"/>
    <mergeCell ref="S108:W108"/>
    <mergeCell ref="E109:H109"/>
    <mergeCell ref="J109:K109"/>
    <mergeCell ref="M109:N109"/>
    <mergeCell ref="P109:Q109"/>
    <mergeCell ref="S109:W109"/>
    <mergeCell ref="E106:H106"/>
    <mergeCell ref="J106:K106"/>
    <mergeCell ref="M106:N106"/>
    <mergeCell ref="P106:Q106"/>
    <mergeCell ref="S106:W106"/>
    <mergeCell ref="E107:H107"/>
    <mergeCell ref="J107:K107"/>
    <mergeCell ref="M107:N107"/>
    <mergeCell ref="P107:Q107"/>
    <mergeCell ref="S107:W107"/>
    <mergeCell ref="E104:H104"/>
    <mergeCell ref="J104:K104"/>
    <mergeCell ref="M104:N104"/>
    <mergeCell ref="P104:Q104"/>
    <mergeCell ref="S104:W104"/>
    <mergeCell ref="E105:H105"/>
    <mergeCell ref="J105:K105"/>
    <mergeCell ref="M105:N105"/>
    <mergeCell ref="P105:Q105"/>
    <mergeCell ref="S105:W105"/>
    <mergeCell ref="E102:H102"/>
    <mergeCell ref="J102:K102"/>
    <mergeCell ref="M102:N102"/>
    <mergeCell ref="P102:Q102"/>
    <mergeCell ref="S102:W102"/>
    <mergeCell ref="E103:H103"/>
    <mergeCell ref="J103:K103"/>
    <mergeCell ref="M103:N103"/>
    <mergeCell ref="P103:Q103"/>
    <mergeCell ref="S103:W103"/>
    <mergeCell ref="E100:H100"/>
    <mergeCell ref="J100:K100"/>
    <mergeCell ref="M100:N100"/>
    <mergeCell ref="P100:Q100"/>
    <mergeCell ref="S100:W100"/>
    <mergeCell ref="E101:H101"/>
    <mergeCell ref="J101:K101"/>
    <mergeCell ref="M101:N101"/>
    <mergeCell ref="P101:Q101"/>
    <mergeCell ref="S101:W101"/>
    <mergeCell ref="E98:H98"/>
    <mergeCell ref="J98:K98"/>
    <mergeCell ref="M98:N98"/>
    <mergeCell ref="P98:Q98"/>
    <mergeCell ref="S98:W98"/>
    <mergeCell ref="E99:H99"/>
    <mergeCell ref="J99:K99"/>
    <mergeCell ref="M99:N99"/>
    <mergeCell ref="P99:Q99"/>
    <mergeCell ref="S99:W99"/>
    <mergeCell ref="E96:H96"/>
    <mergeCell ref="J96:K96"/>
    <mergeCell ref="M96:N96"/>
    <mergeCell ref="P96:Q96"/>
    <mergeCell ref="S96:W96"/>
    <mergeCell ref="E97:H97"/>
    <mergeCell ref="J97:K97"/>
    <mergeCell ref="M97:N97"/>
    <mergeCell ref="P97:Q97"/>
    <mergeCell ref="S97:W97"/>
    <mergeCell ref="E94:H94"/>
    <mergeCell ref="J94:K94"/>
    <mergeCell ref="M94:N94"/>
    <mergeCell ref="P94:Q94"/>
    <mergeCell ref="S94:W94"/>
    <mergeCell ref="E95:H95"/>
    <mergeCell ref="J95:K95"/>
    <mergeCell ref="M95:N95"/>
    <mergeCell ref="P95:Q95"/>
    <mergeCell ref="S95:W95"/>
    <mergeCell ref="E92:H92"/>
    <mergeCell ref="J92:K92"/>
    <mergeCell ref="M92:N92"/>
    <mergeCell ref="P92:Q92"/>
    <mergeCell ref="S92:W92"/>
    <mergeCell ref="E93:H93"/>
    <mergeCell ref="J93:K93"/>
    <mergeCell ref="M93:N93"/>
    <mergeCell ref="P93:Q93"/>
    <mergeCell ref="S93:W93"/>
    <mergeCell ref="E90:H90"/>
    <mergeCell ref="J90:K90"/>
    <mergeCell ref="M90:N90"/>
    <mergeCell ref="P90:Q90"/>
    <mergeCell ref="S90:W90"/>
    <mergeCell ref="E91:H91"/>
    <mergeCell ref="J91:K91"/>
    <mergeCell ref="M91:N91"/>
    <mergeCell ref="P91:Q91"/>
    <mergeCell ref="S91:W91"/>
    <mergeCell ref="E88:H88"/>
    <mergeCell ref="J88:K88"/>
    <mergeCell ref="M88:N88"/>
    <mergeCell ref="P88:Q88"/>
    <mergeCell ref="S88:W88"/>
    <mergeCell ref="E89:H89"/>
    <mergeCell ref="J89:K89"/>
    <mergeCell ref="M89:N89"/>
    <mergeCell ref="P89:Q89"/>
    <mergeCell ref="S89:W89"/>
    <mergeCell ref="E86:H86"/>
    <mergeCell ref="J86:K86"/>
    <mergeCell ref="M86:N86"/>
    <mergeCell ref="P86:Q86"/>
    <mergeCell ref="S86:W86"/>
    <mergeCell ref="E87:H87"/>
    <mergeCell ref="J87:K87"/>
    <mergeCell ref="M87:N87"/>
    <mergeCell ref="P87:Q87"/>
    <mergeCell ref="S87:W87"/>
    <mergeCell ref="E84:H84"/>
    <mergeCell ref="J84:K84"/>
    <mergeCell ref="M84:N84"/>
    <mergeCell ref="P84:Q84"/>
    <mergeCell ref="S84:W84"/>
    <mergeCell ref="E85:H85"/>
    <mergeCell ref="J85:K85"/>
    <mergeCell ref="M85:N85"/>
    <mergeCell ref="P85:Q85"/>
    <mergeCell ref="S85:W85"/>
    <mergeCell ref="E82:H82"/>
    <mergeCell ref="J82:K82"/>
    <mergeCell ref="M82:N82"/>
    <mergeCell ref="P82:Q82"/>
    <mergeCell ref="S82:W82"/>
    <mergeCell ref="E83:H83"/>
    <mergeCell ref="J83:K83"/>
    <mergeCell ref="M83:N83"/>
    <mergeCell ref="P83:Q83"/>
    <mergeCell ref="S83:W83"/>
    <mergeCell ref="E80:H80"/>
    <mergeCell ref="J80:K80"/>
    <mergeCell ref="M80:N80"/>
    <mergeCell ref="P80:Q80"/>
    <mergeCell ref="S80:W80"/>
    <mergeCell ref="E81:H81"/>
    <mergeCell ref="J81:K81"/>
    <mergeCell ref="M81:N81"/>
    <mergeCell ref="P81:Q81"/>
    <mergeCell ref="S81:W81"/>
    <mergeCell ref="E78:H78"/>
    <mergeCell ref="J78:K78"/>
    <mergeCell ref="M78:N78"/>
    <mergeCell ref="P78:Q78"/>
    <mergeCell ref="S78:W78"/>
    <mergeCell ref="E79:H79"/>
    <mergeCell ref="J79:K79"/>
    <mergeCell ref="M79:N79"/>
    <mergeCell ref="P79:Q79"/>
    <mergeCell ref="S79:W79"/>
    <mergeCell ref="E76:H76"/>
    <mergeCell ref="J76:K76"/>
    <mergeCell ref="M76:N76"/>
    <mergeCell ref="P76:Q76"/>
    <mergeCell ref="S76:W76"/>
    <mergeCell ref="E77:H77"/>
    <mergeCell ref="J77:K77"/>
    <mergeCell ref="M77:N77"/>
    <mergeCell ref="P77:Q77"/>
    <mergeCell ref="S77:W77"/>
    <mergeCell ref="E74:H74"/>
    <mergeCell ref="J74:K74"/>
    <mergeCell ref="M74:N74"/>
    <mergeCell ref="P74:Q74"/>
    <mergeCell ref="S74:W74"/>
    <mergeCell ref="E75:H75"/>
    <mergeCell ref="J75:K75"/>
    <mergeCell ref="M75:N75"/>
    <mergeCell ref="P75:Q75"/>
    <mergeCell ref="S75:W75"/>
    <mergeCell ref="E72:H72"/>
    <mergeCell ref="J72:K72"/>
    <mergeCell ref="M72:N72"/>
    <mergeCell ref="P72:Q72"/>
    <mergeCell ref="S72:W72"/>
    <mergeCell ref="E73:H73"/>
    <mergeCell ref="J73:K73"/>
    <mergeCell ref="M73:N73"/>
    <mergeCell ref="P73:Q73"/>
    <mergeCell ref="S73:W73"/>
    <mergeCell ref="E70:H70"/>
    <mergeCell ref="J70:K70"/>
    <mergeCell ref="M70:N70"/>
    <mergeCell ref="P70:Q70"/>
    <mergeCell ref="S70:W70"/>
    <mergeCell ref="E71:H71"/>
    <mergeCell ref="J71:K71"/>
    <mergeCell ref="M71:N71"/>
    <mergeCell ref="P71:Q71"/>
    <mergeCell ref="S71:W71"/>
    <mergeCell ref="J52:K52"/>
    <mergeCell ref="P58:T58"/>
    <mergeCell ref="J61:K61"/>
    <mergeCell ref="J63:K64"/>
    <mergeCell ref="J65:K65"/>
    <mergeCell ref="C69:W69"/>
    <mergeCell ref="K35:L35"/>
    <mergeCell ref="P45:T45"/>
    <mergeCell ref="V47:W47"/>
    <mergeCell ref="J48:K48"/>
    <mergeCell ref="J50:K51"/>
    <mergeCell ref="V51:W51"/>
    <mergeCell ref="J19:K19"/>
    <mergeCell ref="B22:C22"/>
    <mergeCell ref="M24:Q24"/>
    <mergeCell ref="J27:K27"/>
    <mergeCell ref="J29:K30"/>
    <mergeCell ref="J31:K31"/>
    <mergeCell ref="C6:G6"/>
    <mergeCell ref="B9:C9"/>
    <mergeCell ref="V14:W14"/>
    <mergeCell ref="J15:K15"/>
    <mergeCell ref="J16:K16"/>
    <mergeCell ref="J17:K18"/>
    <mergeCell ref="V18:W18"/>
    <mergeCell ref="V4:W4"/>
    <mergeCell ref="J5:K5"/>
    <mergeCell ref="M5:N5"/>
    <mergeCell ref="P5:Q5"/>
    <mergeCell ref="S5:T5"/>
    <mergeCell ref="V5:W5"/>
    <mergeCell ref="C2:G5"/>
    <mergeCell ref="J3:K3"/>
    <mergeCell ref="M3:N3"/>
    <mergeCell ref="P3:Q3"/>
    <mergeCell ref="S3:T3"/>
    <mergeCell ref="V3:W3"/>
    <mergeCell ref="J4:K4"/>
    <mergeCell ref="M4:N4"/>
    <mergeCell ref="P4:Q4"/>
    <mergeCell ref="S4:T4"/>
  </mergeCells>
  <conditionalFormatting sqref="G12:G20">
    <cfRule type="cellIs" dxfId="118" priority="11" operator="lessThan">
      <formula>0</formula>
    </cfRule>
    <cfRule type="cellIs" dxfId="117" priority="14" operator="greaterThan">
      <formula>"&gt;=0"</formula>
    </cfRule>
    <cfRule type="cellIs" dxfId="116" priority="15" operator="greaterThan">
      <formula>0</formula>
    </cfRule>
    <cfRule type="cellIs" dxfId="115" priority="16" operator="lessThan">
      <formula>0</formula>
    </cfRule>
    <cfRule type="cellIs" dxfId="114" priority="17" operator="greaterThan">
      <formula>1</formula>
    </cfRule>
  </conditionalFormatting>
  <conditionalFormatting sqref="G25:G41">
    <cfRule type="cellIs" dxfId="113" priority="12" operator="lessThan">
      <formula>0</formula>
    </cfRule>
    <cfRule type="cellIs" dxfId="112" priority="13" operator="greaterThan">
      <formula>1</formula>
    </cfRule>
  </conditionalFormatting>
  <conditionalFormatting sqref="G46:G54">
    <cfRule type="cellIs" dxfId="111" priority="9" operator="lessThan">
      <formula>0</formula>
    </cfRule>
    <cfRule type="cellIs" dxfId="110" priority="10" operator="greaterThan">
      <formula>1</formula>
    </cfRule>
  </conditionalFormatting>
  <conditionalFormatting sqref="G59:G67">
    <cfRule type="cellIs" dxfId="109" priority="7" operator="greaterThan">
      <formula>0</formula>
    </cfRule>
    <cfRule type="cellIs" dxfId="108" priority="8" operator="lessThan">
      <formula>0</formula>
    </cfRule>
  </conditionalFormatting>
  <conditionalFormatting sqref="J29:K30">
    <cfRule type="cellIs" dxfId="107" priority="5" operator="lessThan">
      <formula>1</formula>
    </cfRule>
    <cfRule type="cellIs" dxfId="106" priority="6" operator="greaterThan">
      <formula>1</formula>
    </cfRule>
  </conditionalFormatting>
  <conditionalFormatting sqref="J50:K51">
    <cfRule type="cellIs" dxfId="105" priority="1" operator="greaterThan">
      <formula>1</formula>
    </cfRule>
    <cfRule type="cellIs" dxfId="104" priority="2" operator="lessThan">
      <formula>1</formula>
    </cfRule>
  </conditionalFormatting>
  <conditionalFormatting sqref="J63:K64">
    <cfRule type="cellIs" dxfId="103" priority="3" operator="lessThan">
      <formula>1</formula>
    </cfRule>
    <cfRule type="cellIs" dxfId="102" priority="4" operator="greaterThan">
      <formula>1</formula>
    </cfRule>
  </conditionalFormatting>
  <dataValidations count="2">
    <dataValidation type="list" allowBlank="1" showInputMessage="1" showErrorMessage="1" sqref="M71:N370" xr:uid="{B9DF2CF3-37C3-40BF-902A-18F980983C5C}">
      <formula1>INDIRECT(J71)</formula1>
    </dataValidation>
    <dataValidation type="list" allowBlank="1" showInputMessage="1" showErrorMessage="1" sqref="J71:K78" xr:uid="{E49E6968-AE87-442F-AC2B-22C685582D61}">
      <formula1>Tipo</formula1>
    </dataValidation>
  </dataValidations>
  <pageMargins left="0.7" right="0.7" top="0.75" bottom="0.75" header="0.3" footer="0.3"/>
  <pageSetup paperSize="9" orientation="portrait" verticalDpi="0" r:id="rId1"/>
  <drawing r:id="rId2"/>
  <picture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8ADAE759-52FA-43F5-8E67-C0A7FDE23BFD}">
          <x14:formula1>
            <xm:f>'Base de Dados'!$BD$2:$BD$42</xm:f>
          </x14:formula1>
          <xm:sqref>M371</xm:sqref>
        </x14:dataValidation>
        <x14:dataValidation type="list" allowBlank="1" showInputMessage="1" showErrorMessage="1" xr:uid="{B7257B61-466A-4D74-A344-DF357ADC204B}">
          <x14:formula1>
            <xm:f>'Base de Dados'!$BE$2:$BE$6</xm:f>
          </x14:formula1>
          <xm:sqref>J79:K371</xm:sqref>
        </x14:dataValidation>
        <x14:dataValidation type="list" allowBlank="1" showInputMessage="1" showErrorMessage="1" xr:uid="{CDBCB1D6-F8F8-48F3-86E4-8616275DB0E6}">
          <x14:formula1>
            <xm:f>'Base de Dados'!$BF$2:$BF$13</xm:f>
          </x14:formula1>
          <xm:sqref>C2:G5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7AAEC-443C-4A6B-A99C-44BA26B323A9}">
  <dimension ref="B1:BE371"/>
  <sheetViews>
    <sheetView showGridLines="0" zoomScale="85" zoomScaleNormal="85" workbookViewId="0">
      <selection activeCell="C2" sqref="C2:G5"/>
    </sheetView>
  </sheetViews>
  <sheetFormatPr defaultColWidth="9.109375" defaultRowHeight="13.8" x14ac:dyDescent="0.25"/>
  <cols>
    <col min="1" max="1" width="10.6640625" style="1" customWidth="1"/>
    <col min="2" max="2" width="0.88671875" style="1" customWidth="1"/>
    <col min="3" max="3" width="15" style="1" bestFit="1" customWidth="1"/>
    <col min="4" max="4" width="1.109375" style="1" customWidth="1"/>
    <col min="5" max="7" width="9.109375" style="1"/>
    <col min="8" max="9" width="0.88671875" style="1" customWidth="1"/>
    <col min="10" max="10" width="14" style="1" customWidth="1"/>
    <col min="11" max="11" width="11.5546875" style="1" customWidth="1"/>
    <col min="12" max="12" width="0.88671875" style="1" customWidth="1"/>
    <col min="13" max="13" width="11.6640625" style="1" customWidth="1"/>
    <col min="14" max="14" width="13.44140625" style="1" customWidth="1"/>
    <col min="15" max="15" width="0.88671875" style="1" customWidth="1"/>
    <col min="16" max="16" width="10.33203125" style="1" customWidth="1"/>
    <col min="17" max="17" width="12.5546875" style="1" customWidth="1"/>
    <col min="18" max="18" width="0.88671875" style="1" customWidth="1"/>
    <col min="19" max="19" width="8.33203125" style="1" customWidth="1"/>
    <col min="20" max="20" width="12" style="1" customWidth="1"/>
    <col min="21" max="21" width="0.88671875" style="1" customWidth="1"/>
    <col min="22" max="22" width="10" style="1" customWidth="1"/>
    <col min="23" max="23" width="11" style="1" customWidth="1"/>
    <col min="24" max="24" width="0.88671875" style="1" customWidth="1"/>
    <col min="25" max="33" width="9.109375" style="1"/>
    <col min="34" max="34" width="16.6640625" style="1" customWidth="1"/>
    <col min="35" max="35" width="21" style="1" customWidth="1"/>
    <col min="36" max="49" width="9.109375" style="1"/>
    <col min="50" max="50" width="11.44140625" style="1" bestFit="1" customWidth="1"/>
    <col min="51" max="51" width="9.109375" style="1"/>
    <col min="52" max="52" width="11.44140625" style="1" bestFit="1" customWidth="1"/>
    <col min="53" max="53" width="9.21875" style="1" bestFit="1" customWidth="1"/>
    <col min="54" max="54" width="11" style="1" bestFit="1" customWidth="1"/>
    <col min="55" max="55" width="12.6640625" style="1" bestFit="1" customWidth="1"/>
    <col min="56" max="56" width="16.21875" style="1" bestFit="1" customWidth="1"/>
    <col min="57" max="57" width="9.21875" style="1" bestFit="1" customWidth="1"/>
    <col min="58" max="58" width="8.88671875" style="1" bestFit="1" customWidth="1"/>
    <col min="59" max="16384" width="9.109375" style="1"/>
  </cols>
  <sheetData>
    <row r="1" spans="2:34" ht="8.1" customHeight="1" x14ac:dyDescent="0.25"/>
    <row r="2" spans="2:34" ht="5.0999999999999996" customHeight="1" x14ac:dyDescent="0.25">
      <c r="B2" s="4"/>
      <c r="C2" s="274" t="s">
        <v>87</v>
      </c>
      <c r="D2" s="274"/>
      <c r="E2" s="274"/>
      <c r="F2" s="274"/>
      <c r="G2" s="274"/>
      <c r="H2" s="4"/>
      <c r="J2" s="54"/>
      <c r="K2" s="54"/>
      <c r="M2" s="55"/>
      <c r="N2" s="55"/>
      <c r="P2" s="56"/>
      <c r="Q2" s="56"/>
      <c r="S2" s="56"/>
      <c r="T2" s="56"/>
      <c r="V2" s="4"/>
      <c r="W2" s="4"/>
      <c r="X2" s="4"/>
    </row>
    <row r="3" spans="2:34" ht="12" customHeight="1" x14ac:dyDescent="0.25">
      <c r="B3" s="4"/>
      <c r="C3" s="274"/>
      <c r="D3" s="274"/>
      <c r="E3" s="274"/>
      <c r="F3" s="274"/>
      <c r="G3" s="274"/>
      <c r="H3" s="4"/>
      <c r="J3" s="268">
        <f>SUM(F12:F19)</f>
        <v>12150</v>
      </c>
      <c r="K3" s="268"/>
      <c r="L3" s="58"/>
      <c r="M3" s="270">
        <f>SUM(F25:F40)</f>
        <v>9668</v>
      </c>
      <c r="N3" s="271"/>
      <c r="O3" s="58"/>
      <c r="P3" s="262">
        <f>SUM(F46:F53)</f>
        <v>1700</v>
      </c>
      <c r="Q3" s="263"/>
      <c r="R3" s="58"/>
      <c r="S3" s="265">
        <f>SUM(F59:F66)</f>
        <v>640</v>
      </c>
      <c r="T3" s="266"/>
      <c r="V3" s="256">
        <f>+J3-M3-P3-S3</f>
        <v>142</v>
      </c>
      <c r="W3" s="257">
        <f t="shared" ref="W3" si="0">+K1-N1-Q1-T1</f>
        <v>0</v>
      </c>
      <c r="X3" s="4"/>
      <c r="AH3" s="88"/>
    </row>
    <row r="4" spans="2:34" ht="12" customHeight="1" x14ac:dyDescent="0.25">
      <c r="B4" s="4"/>
      <c r="C4" s="274"/>
      <c r="D4" s="274"/>
      <c r="E4" s="274"/>
      <c r="F4" s="274"/>
      <c r="G4" s="274"/>
      <c r="H4" s="4"/>
      <c r="J4" s="258" t="s">
        <v>61</v>
      </c>
      <c r="K4" s="258"/>
      <c r="L4" s="59"/>
      <c r="M4" s="258" t="s">
        <v>99</v>
      </c>
      <c r="N4" s="258"/>
      <c r="O4" s="59"/>
      <c r="P4" s="258" t="s">
        <v>100</v>
      </c>
      <c r="Q4" s="258"/>
      <c r="R4" s="59"/>
      <c r="S4" s="258" t="s">
        <v>101</v>
      </c>
      <c r="T4" s="258"/>
      <c r="U4" s="35"/>
      <c r="V4" s="258" t="s">
        <v>102</v>
      </c>
      <c r="W4" s="258"/>
      <c r="X4" s="4"/>
      <c r="AH4" s="88"/>
    </row>
    <row r="5" spans="2:34" ht="12" customHeight="1" x14ac:dyDescent="0.7">
      <c r="B5" s="4"/>
      <c r="C5" s="274"/>
      <c r="D5" s="274"/>
      <c r="E5" s="274"/>
      <c r="F5" s="274"/>
      <c r="G5" s="274"/>
      <c r="H5" s="4"/>
      <c r="J5" s="269" t="str">
        <f>REPT("|",J6*220)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5" s="269"/>
      <c r="L5" s="98"/>
      <c r="M5" s="272" t="str">
        <f>REPT("|",M6*95)</f>
        <v>|||||||||||||||||||||||||||||||||||||||||||||||||||||||||||||||||||||||||||||||||||||||||||||||||||||||||||||||||||||||||||||||||||||||||||||||||||||||||||||||||||||||||||||||||||||||||||||||||||||||||||||||||||||||||||||||||||||||||||||||||||||||||</v>
      </c>
      <c r="N5" s="272"/>
      <c r="O5" s="98"/>
      <c r="P5" s="264" t="str">
        <f>REPT("|",P6*95)</f>
        <v>||||||||||||||||||||||||||||||||||||||||||||||||||||</v>
      </c>
      <c r="Q5" s="264"/>
      <c r="R5" s="98"/>
      <c r="S5" s="267" t="str">
        <f>REPT("|",S6*95)</f>
        <v>|||||||||||</v>
      </c>
      <c r="T5" s="267"/>
      <c r="U5" s="99"/>
      <c r="V5" s="272" t="str">
        <f>REPT("|",V6*95)</f>
        <v>|</v>
      </c>
      <c r="W5" s="272"/>
      <c r="X5" s="100"/>
      <c r="AH5" s="88"/>
    </row>
    <row r="6" spans="2:34" ht="16.8" x14ac:dyDescent="0.25">
      <c r="B6" s="4"/>
      <c r="C6" s="273" t="s">
        <v>93</v>
      </c>
      <c r="D6" s="273"/>
      <c r="E6" s="273"/>
      <c r="F6" s="273"/>
      <c r="G6" s="273"/>
      <c r="H6" s="4"/>
      <c r="J6" s="147">
        <f>J3/SUM(E12:E19)</f>
        <v>1.2616822429906542</v>
      </c>
      <c r="K6" s="148" t="str" cm="1">
        <f t="array" ref="K6">_xlfn.IFS(J3&gt;SUM(E12:E19),'Base de Dados'!BE12,Jul!J3&lt;SUM(Jul!E12:E19),'Base de Dados'!BE11,Jul!J3=SUM(Jul!E12:E19),'Base de Dados'!BE13)</f>
        <v>Acima da Meta</v>
      </c>
      <c r="L6" s="61"/>
      <c r="M6" s="145">
        <f>+M3/SUM(E25:E40)</f>
        <v>2.6236092265943012</v>
      </c>
      <c r="N6" s="146" t="str" cm="1">
        <f t="array" ref="N6">_xlfn.IFS(M3&gt;E41,"Acima do orçamento",Jul!M3&lt;E41,"Abaixo do Orçado",Jul!M3=E41,'Base de Dados'!BE13)</f>
        <v>Acima do orçamento</v>
      </c>
      <c r="O6" s="60"/>
      <c r="P6" s="190">
        <f>P3/SUM(E46:E53)</f>
        <v>0.55737704918032782</v>
      </c>
      <c r="Q6" s="191" t="str" cm="1">
        <f t="array" ref="Q6">_xlfn.IFS(P3&lt;E54,'Base de Dados'!$BE$11,Jul!P3&gt;E54,'Base de Dados'!$BE$12,Jul!P3=E54,'Base de Dados'!$BE$13)</f>
        <v>Abaixo da Meta</v>
      </c>
      <c r="R6" s="60"/>
      <c r="S6" s="196">
        <f>+S3/SUM(E59:E67)</f>
        <v>0.12075471698113208</v>
      </c>
      <c r="T6" s="195" t="str" cm="1">
        <f t="array" ref="T6">_xlfn.IFS(S3&lt;E67,'Base de Dados'!$BE$11,Jul!S3&gt;E67,'Base de Dados'!$BE$12,Jul!S3=E67,'Base de Dados'!$BE$13)</f>
        <v>Abaixo da Meta</v>
      </c>
      <c r="U6" s="60"/>
      <c r="V6" s="113">
        <f>+V3/J3</f>
        <v>1.1687242798353909E-2</v>
      </c>
      <c r="W6" s="112" t="s">
        <v>103</v>
      </c>
      <c r="X6" s="4"/>
      <c r="AH6" s="88"/>
    </row>
    <row r="7" spans="2:34" ht="5.0999999999999996" customHeight="1" x14ac:dyDescent="0.25">
      <c r="B7" s="4"/>
      <c r="C7" s="81"/>
      <c r="D7" s="81"/>
      <c r="E7" s="81"/>
      <c r="F7" s="81"/>
      <c r="G7" s="81"/>
      <c r="H7" s="4"/>
      <c r="J7" s="54"/>
      <c r="K7" s="54"/>
      <c r="M7" s="55"/>
      <c r="N7" s="55"/>
      <c r="P7" s="57"/>
      <c r="Q7" s="57"/>
      <c r="S7" s="56"/>
      <c r="T7" s="56"/>
      <c r="V7" s="4"/>
      <c r="W7" s="4"/>
      <c r="X7" s="4"/>
      <c r="AH7" s="88"/>
    </row>
    <row r="8" spans="2:34" ht="12" customHeight="1" x14ac:dyDescent="0.25">
      <c r="AH8" s="88"/>
    </row>
    <row r="9" spans="2:34" x14ac:dyDescent="0.25">
      <c r="B9" s="259" t="str">
        <f>+'Base de Dados'!C6</f>
        <v>Receitas</v>
      </c>
      <c r="C9" s="259"/>
      <c r="D9" s="2"/>
      <c r="AH9" s="88"/>
    </row>
    <row r="10" spans="2:34" ht="5.0999999999999996" customHeight="1" x14ac:dyDescent="0.25">
      <c r="B10" s="10"/>
      <c r="C10" s="10"/>
      <c r="D10" s="10"/>
      <c r="E10" s="10"/>
      <c r="F10" s="10"/>
      <c r="G10" s="10"/>
      <c r="H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AH10" s="88"/>
    </row>
    <row r="11" spans="2:34" ht="12" customHeight="1" x14ac:dyDescent="0.25">
      <c r="B11" s="4"/>
      <c r="C11" s="39" t="s">
        <v>104</v>
      </c>
      <c r="D11" s="39"/>
      <c r="E11" s="62" t="s">
        <v>105</v>
      </c>
      <c r="F11" s="62" t="s">
        <v>106</v>
      </c>
      <c r="G11" s="62" t="s">
        <v>107</v>
      </c>
      <c r="H11" s="4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AH11" s="88"/>
    </row>
    <row r="12" spans="2:34" x14ac:dyDescent="0.25">
      <c r="B12" s="4"/>
      <c r="C12" s="40" t="str">
        <f>+'Base de Dados'!C9</f>
        <v>Salário</v>
      </c>
      <c r="D12" s="40"/>
      <c r="E12" s="122">
        <f>IFERROR(VLOOKUP(C12,Orçamento!$C$9:$P$37,3,0),0)</f>
        <v>4500</v>
      </c>
      <c r="F12" s="122">
        <f t="shared" ref="F12:F19" si="1">SUMIF($M$71:$N$371,C12,$P$71:$Q$371)</f>
        <v>5000</v>
      </c>
      <c r="G12" s="122">
        <f>+F12-E12</f>
        <v>500</v>
      </c>
      <c r="H12" s="4"/>
      <c r="J12" s="6" t="str">
        <f>"Receita em "&amp;C2</f>
        <v>Receita em Julho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 t="s">
        <v>108</v>
      </c>
      <c r="W12" s="6"/>
      <c r="X12" s="6"/>
      <c r="AH12" s="88"/>
    </row>
    <row r="13" spans="2:34" x14ac:dyDescent="0.25">
      <c r="B13" s="4"/>
      <c r="C13" s="41" t="str">
        <f>+'Base de Dados'!C10</f>
        <v>Salário Cônjuge</v>
      </c>
      <c r="D13" s="41"/>
      <c r="E13" s="123">
        <f>IFERROR(VLOOKUP(C13,Orçamento!$C$9:$P$37,3,0),0)</f>
        <v>4350</v>
      </c>
      <c r="F13" s="123">
        <f t="shared" si="1"/>
        <v>3500</v>
      </c>
      <c r="G13" s="123">
        <f t="shared" ref="G13:G19" si="2">+F13-E13</f>
        <v>-850</v>
      </c>
      <c r="H13" s="4"/>
      <c r="J13" s="6" t="s">
        <v>105</v>
      </c>
      <c r="K13" s="30" t="s">
        <v>106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114">
        <f>SUMIFS(F12:F19,C12:C19, "Salário*")</f>
        <v>8500</v>
      </c>
      <c r="W13" s="87"/>
      <c r="X13" s="6"/>
      <c r="AH13" s="88"/>
    </row>
    <row r="14" spans="2:34" x14ac:dyDescent="0.25">
      <c r="B14" s="4"/>
      <c r="C14" s="41" t="str">
        <f>+'Base de Dados'!C11</f>
        <v>Dividendos</v>
      </c>
      <c r="D14" s="41"/>
      <c r="E14" s="123">
        <f>IFERROR(VLOOKUP(C14,Orçamento!$C$9:$P$37,3,0),0)</f>
        <v>100</v>
      </c>
      <c r="F14" s="123">
        <f t="shared" si="1"/>
        <v>250</v>
      </c>
      <c r="G14" s="123">
        <f t="shared" si="2"/>
        <v>150</v>
      </c>
      <c r="H14" s="4"/>
      <c r="J14" s="114">
        <f>+E20</f>
        <v>9630</v>
      </c>
      <c r="K14" s="149">
        <f>SUM(F12:F19)</f>
        <v>12150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261" t="str">
        <f>REPT("|",V15*180)</f>
        <v>|||||||||||||||||||||||||||||||||||||||||||||||||||||||||||||||||||||||||||||||||||||||||||||||||||||||||||||||||||||||||||||</v>
      </c>
      <c r="W14" s="261"/>
      <c r="X14" s="6"/>
      <c r="AH14" s="88"/>
    </row>
    <row r="15" spans="2:34" x14ac:dyDescent="0.25">
      <c r="B15" s="4"/>
      <c r="C15" s="41" t="str">
        <f>+'Base de Dados'!C12</f>
        <v>Reembolsos</v>
      </c>
      <c r="D15" s="41"/>
      <c r="E15" s="123">
        <f>IFERROR(VLOOKUP(C15,Orçamento!$C$9:$P$37,3,0),0)</f>
        <v>250</v>
      </c>
      <c r="F15" s="123">
        <f t="shared" si="1"/>
        <v>0</v>
      </c>
      <c r="G15" s="123">
        <f t="shared" si="2"/>
        <v>-250</v>
      </c>
      <c r="H15" s="4"/>
      <c r="J15" s="275" t="str">
        <f>REPT("|",J16*220)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15" s="275"/>
      <c r="L15" s="6"/>
      <c r="M15" s="6"/>
      <c r="N15" s="6"/>
      <c r="O15" s="6"/>
      <c r="P15" s="6"/>
      <c r="Q15" s="6"/>
      <c r="R15" s="6"/>
      <c r="S15" s="6"/>
      <c r="T15" s="6"/>
      <c r="U15" s="6"/>
      <c r="V15" s="85">
        <f>+V13/SUM(F12:F19)</f>
        <v>0.69958847736625518</v>
      </c>
      <c r="W15" s="6"/>
      <c r="X15" s="6"/>
      <c r="AH15" s="88"/>
    </row>
    <row r="16" spans="2:34" x14ac:dyDescent="0.25">
      <c r="B16" s="4"/>
      <c r="C16" s="41" t="str">
        <f>+'Base de Dados'!C13</f>
        <v>Presentes Receitas</v>
      </c>
      <c r="D16" s="41"/>
      <c r="E16" s="123">
        <f>IFERROR(VLOOKUP(C16,Orçamento!$C$9:$P$37,3,0),0)</f>
        <v>100</v>
      </c>
      <c r="F16" s="123">
        <f t="shared" si="1"/>
        <v>0</v>
      </c>
      <c r="G16" s="123">
        <f>+F16-E16</f>
        <v>-100</v>
      </c>
      <c r="H16" s="4"/>
      <c r="J16" s="277">
        <f>+K14/J14</f>
        <v>1.2616822429906542</v>
      </c>
      <c r="K16" s="277"/>
      <c r="L16" s="6"/>
      <c r="M16" s="6"/>
      <c r="N16" s="6"/>
      <c r="O16" s="6"/>
      <c r="P16" s="6"/>
      <c r="Q16" s="6"/>
      <c r="R16" s="6"/>
      <c r="S16" s="6"/>
      <c r="T16" s="6"/>
      <c r="U16" s="6"/>
      <c r="V16" s="6" t="s">
        <v>109</v>
      </c>
      <c r="W16" s="6"/>
      <c r="X16" s="6"/>
      <c r="AH16" s="88"/>
    </row>
    <row r="17" spans="2:34" x14ac:dyDescent="0.25">
      <c r="B17" s="4"/>
      <c r="C17" s="41" t="str">
        <f>+'Base de Dados'!C14</f>
        <v>Aluguéis</v>
      </c>
      <c r="D17" s="41"/>
      <c r="E17" s="123">
        <f>IFERROR(VLOOKUP(C17,Orçamento!$C$9:$P$37,3,0),0)</f>
        <v>30</v>
      </c>
      <c r="F17" s="123">
        <f t="shared" si="1"/>
        <v>0</v>
      </c>
      <c r="G17" s="123">
        <f t="shared" si="2"/>
        <v>-30</v>
      </c>
      <c r="H17" s="4"/>
      <c r="J17" s="276">
        <f>+K14-J14</f>
        <v>2520</v>
      </c>
      <c r="K17" s="276"/>
      <c r="L17" s="6"/>
      <c r="M17" s="6"/>
      <c r="N17" s="6"/>
      <c r="O17" s="6"/>
      <c r="P17" s="6"/>
      <c r="Q17" s="6"/>
      <c r="R17" s="6"/>
      <c r="S17" s="6"/>
      <c r="T17" s="6"/>
      <c r="U17" s="6"/>
      <c r="V17" s="83">
        <f>SUM(F12:F19)-V13</f>
        <v>3650</v>
      </c>
      <c r="W17" s="6"/>
      <c r="X17" s="6"/>
      <c r="AH17" s="88"/>
    </row>
    <row r="18" spans="2:34" x14ac:dyDescent="0.25">
      <c r="B18" s="4"/>
      <c r="C18" s="42" t="str">
        <f>+'Base de Dados'!C15</f>
        <v>Juros</v>
      </c>
      <c r="D18" s="42"/>
      <c r="E18" s="123">
        <f>IFERROR(VLOOKUP(C18,Orçamento!$C$9:$P$37,3,0),0)</f>
        <v>300</v>
      </c>
      <c r="F18" s="123">
        <f t="shared" si="1"/>
        <v>1400</v>
      </c>
      <c r="G18" s="123">
        <f t="shared" si="2"/>
        <v>1100</v>
      </c>
      <c r="H18" s="4"/>
      <c r="J18" s="276"/>
      <c r="K18" s="276"/>
      <c r="L18" s="6"/>
      <c r="M18" s="6"/>
      <c r="N18" s="6"/>
      <c r="O18" s="6"/>
      <c r="P18" s="6"/>
      <c r="Q18" s="6"/>
      <c r="R18" s="6"/>
      <c r="S18" s="6"/>
      <c r="T18" s="6"/>
      <c r="U18" s="6"/>
      <c r="V18" s="261" t="str">
        <f>REPT("|",V19*180)</f>
        <v>||||||||||||||||||||||||||||||||||||||||||||||||||||||</v>
      </c>
      <c r="W18" s="261"/>
      <c r="X18" s="6"/>
      <c r="AH18" s="88"/>
    </row>
    <row r="19" spans="2:34" x14ac:dyDescent="0.25">
      <c r="B19" s="4"/>
      <c r="C19" s="42" t="str">
        <f>+'Base de Dados'!C16</f>
        <v>Renda Extra</v>
      </c>
      <c r="D19" s="42"/>
      <c r="E19" s="123">
        <f>IFERROR(VLOOKUP(C19,Orçamento!$C$9:$P$37,3,0),0)</f>
        <v>0</v>
      </c>
      <c r="F19" s="123">
        <f t="shared" si="1"/>
        <v>2000</v>
      </c>
      <c r="G19" s="123">
        <f t="shared" si="2"/>
        <v>2000</v>
      </c>
      <c r="H19" s="4"/>
      <c r="J19" s="241" t="str">
        <f>_xlfn.CONCAT(K6," ","neste mês")</f>
        <v>Acima da Meta neste mês</v>
      </c>
      <c r="K19" s="241"/>
      <c r="L19" s="6"/>
      <c r="M19" s="6"/>
      <c r="N19" s="6"/>
      <c r="O19" s="6"/>
      <c r="P19" s="6"/>
      <c r="Q19" s="6"/>
      <c r="R19" s="6"/>
      <c r="S19" s="6"/>
      <c r="T19" s="6"/>
      <c r="U19" s="6"/>
      <c r="V19" s="85">
        <f>+V17/SUM(F12:F19)</f>
        <v>0.30041152263374488</v>
      </c>
      <c r="W19" s="6"/>
      <c r="X19" s="6"/>
      <c r="AH19" s="88"/>
    </row>
    <row r="20" spans="2:34" ht="5.0999999999999996" customHeight="1" x14ac:dyDescent="0.25">
      <c r="B20" s="4"/>
      <c r="C20" s="65"/>
      <c r="D20" s="65"/>
      <c r="E20" s="82">
        <f>SUM(E12:E19)</f>
        <v>9630</v>
      </c>
      <c r="F20" s="63"/>
      <c r="G20" s="67"/>
      <c r="H20" s="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AH20" s="88"/>
    </row>
    <row r="21" spans="2:34" ht="12" customHeight="1" x14ac:dyDescent="0.25"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AH21" s="88"/>
    </row>
    <row r="22" spans="2:34" x14ac:dyDescent="0.25">
      <c r="B22" s="260" t="str">
        <f>+'Base de Dados'!C19</f>
        <v>Despesas</v>
      </c>
      <c r="C22" s="260"/>
      <c r="D22" s="64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AH22" s="88"/>
    </row>
    <row r="23" spans="2:34" ht="5.0999999999999996" customHeight="1" x14ac:dyDescent="0.25">
      <c r="B23" s="4"/>
      <c r="C23" s="4"/>
      <c r="D23" s="4"/>
      <c r="E23" s="4"/>
      <c r="F23" s="4"/>
      <c r="G23" s="4"/>
      <c r="H23" s="4"/>
      <c r="J23" s="6"/>
      <c r="K23" s="6"/>
      <c r="L23" s="89"/>
      <c r="M23" s="6"/>
      <c r="N23" s="6"/>
      <c r="O23" s="6"/>
      <c r="P23" s="6"/>
      <c r="Q23" s="6"/>
      <c r="R23" s="6"/>
      <c r="S23" s="89"/>
      <c r="T23" s="6"/>
      <c r="U23" s="6"/>
      <c r="V23" s="6"/>
      <c r="W23" s="6"/>
      <c r="X23" s="6"/>
      <c r="AH23" s="88"/>
    </row>
    <row r="24" spans="2:34" ht="12" customHeight="1" x14ac:dyDescent="0.25">
      <c r="B24" s="10"/>
      <c r="C24" s="70" t="s">
        <v>104</v>
      </c>
      <c r="D24" s="70"/>
      <c r="E24" s="43" t="s">
        <v>110</v>
      </c>
      <c r="F24" s="43" t="s">
        <v>106</v>
      </c>
      <c r="G24" s="43" t="s">
        <v>107</v>
      </c>
      <c r="H24" s="4"/>
      <c r="J24" s="104" t="s">
        <v>112</v>
      </c>
      <c r="K24" s="104"/>
      <c r="L24" s="199"/>
      <c r="M24" s="234" t="s">
        <v>122</v>
      </c>
      <c r="N24" s="234"/>
      <c r="O24" s="234"/>
      <c r="P24" s="234"/>
      <c r="Q24" s="234"/>
      <c r="R24" s="104"/>
      <c r="S24" s="104" t="s">
        <v>123</v>
      </c>
      <c r="T24" s="104"/>
      <c r="U24" s="6"/>
      <c r="V24" s="6"/>
      <c r="W24" s="6"/>
      <c r="X24" s="6"/>
      <c r="AH24" s="88"/>
    </row>
    <row r="25" spans="2:34" x14ac:dyDescent="0.25">
      <c r="B25" s="40">
        <f>+'Base de Dados'!B22</f>
        <v>0</v>
      </c>
      <c r="C25" s="44" t="str">
        <f>+'Base de Dados'!C22</f>
        <v>Casa</v>
      </c>
      <c r="D25" s="44"/>
      <c r="E25" s="124">
        <f>IFERROR(VLOOKUP(C25,Orçamento!$C$23:$P$37,3,0),0)</f>
        <v>750</v>
      </c>
      <c r="F25" s="124">
        <f t="shared" ref="F25:F40" si="3">SUMIF($M$71:$N$371,C25,$P$71:$Q$371)</f>
        <v>200</v>
      </c>
      <c r="G25" s="124">
        <f>+F25-E25</f>
        <v>-550</v>
      </c>
      <c r="H25" s="4"/>
      <c r="J25" s="6" t="s">
        <v>110</v>
      </c>
      <c r="K25" s="30" t="s">
        <v>106</v>
      </c>
      <c r="L25" s="89"/>
      <c r="M25" s="6"/>
      <c r="N25" s="6"/>
      <c r="O25" s="6"/>
      <c r="P25" s="6"/>
      <c r="Q25" s="6"/>
      <c r="R25" s="6"/>
      <c r="S25" s="140" t="str">
        <f>REPT("|",S26*200)</f>
        <v>|||||||||||||||||||||||||||||||||||||||||||||||||||||||||||||||||||||||||||||||||||||||||||||||||||||||||||||||||||||||||||||||||||||||||||||||||||||||||||||||</v>
      </c>
      <c r="T25" s="4"/>
      <c r="U25" s="6"/>
      <c r="V25" s="6"/>
      <c r="W25" s="6"/>
      <c r="X25" s="6"/>
      <c r="AH25" s="88"/>
    </row>
    <row r="26" spans="2:34" x14ac:dyDescent="0.25">
      <c r="B26" s="46">
        <f>+'Base de Dados'!B23</f>
        <v>0</v>
      </c>
      <c r="C26" s="45" t="str">
        <f>+'Base de Dados'!C23</f>
        <v>Transporte</v>
      </c>
      <c r="D26" s="45"/>
      <c r="E26" s="124">
        <f>IFERROR(VLOOKUP(C26,Orçamento!$C$23:$P$37,3,0),0)</f>
        <v>340</v>
      </c>
      <c r="F26" s="124">
        <f t="shared" si="3"/>
        <v>0</v>
      </c>
      <c r="G26" s="124">
        <f t="shared" ref="G26:G40" si="4">+F26-E26</f>
        <v>-340</v>
      </c>
      <c r="H26" s="4"/>
      <c r="J26" s="114">
        <f>SUM(E25:E40)</f>
        <v>3685</v>
      </c>
      <c r="K26" s="143">
        <f>SUM(F25:F40)</f>
        <v>9668</v>
      </c>
      <c r="L26" s="89"/>
      <c r="M26" s="6"/>
      <c r="N26" s="6"/>
      <c r="O26" s="6"/>
      <c r="P26" s="6"/>
      <c r="Q26" s="6"/>
      <c r="R26" s="6"/>
      <c r="S26" s="141">
        <f>+$K$26/$J$3</f>
        <v>0.79572016460905348</v>
      </c>
      <c r="T26" s="4"/>
      <c r="U26" s="91"/>
      <c r="V26" s="91"/>
      <c r="W26" s="91"/>
      <c r="X26" s="6"/>
      <c r="AH26" s="88"/>
    </row>
    <row r="27" spans="2:34" x14ac:dyDescent="0.25">
      <c r="B27" s="46">
        <f>+'Base de Dados'!B24</f>
        <v>0</v>
      </c>
      <c r="C27" s="46" t="str">
        <f>+'Base de Dados'!C24</f>
        <v>Alimentação</v>
      </c>
      <c r="D27" s="46"/>
      <c r="E27" s="121">
        <f>IFERROR(VLOOKUP(C27,Orçamento!$C$23:$P$37,3,0),0)</f>
        <v>220</v>
      </c>
      <c r="F27" s="121">
        <f t="shared" si="3"/>
        <v>715</v>
      </c>
      <c r="G27" s="121">
        <f t="shared" si="4"/>
        <v>495</v>
      </c>
      <c r="H27" s="4"/>
      <c r="J27" s="255" t="str">
        <f>REPT("|",J28*220)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27" s="255"/>
      <c r="L27" s="89"/>
      <c r="M27" s="6"/>
      <c r="N27" s="6"/>
      <c r="O27" s="6"/>
      <c r="P27" s="6"/>
      <c r="Q27" s="6"/>
      <c r="R27" s="6"/>
      <c r="S27" s="92"/>
      <c r="T27" s="4"/>
      <c r="U27" s="6"/>
      <c r="V27" s="6"/>
      <c r="W27" s="6"/>
      <c r="X27" s="6"/>
      <c r="AH27" s="88"/>
    </row>
    <row r="28" spans="2:34" x14ac:dyDescent="0.25">
      <c r="B28" s="46">
        <f>+'Base de Dados'!B25</f>
        <v>0</v>
      </c>
      <c r="C28" s="45" t="str">
        <f>+'Base de Dados'!C25</f>
        <v>Utilidades</v>
      </c>
      <c r="D28" s="45"/>
      <c r="E28" s="124">
        <f>IFERROR(VLOOKUP(C28,Orçamento!$C$23:$P$37,3,0),0)</f>
        <v>140</v>
      </c>
      <c r="F28" s="124">
        <f t="shared" si="3"/>
        <v>0</v>
      </c>
      <c r="G28" s="124">
        <f t="shared" si="4"/>
        <v>-140</v>
      </c>
      <c r="H28" s="4"/>
      <c r="J28" s="142">
        <f>+K26/J26</f>
        <v>2.6236092265943012</v>
      </c>
      <c r="K28" s="96"/>
      <c r="L28" s="89"/>
      <c r="M28" s="6"/>
      <c r="N28" s="6"/>
      <c r="O28" s="6"/>
      <c r="P28" s="6"/>
      <c r="Q28" s="6"/>
      <c r="R28" s="6"/>
      <c r="S28" s="89"/>
      <c r="T28" s="6"/>
      <c r="U28" s="6"/>
      <c r="V28" s="6"/>
      <c r="W28" s="6"/>
      <c r="X28" s="6"/>
      <c r="AH28" s="88"/>
    </row>
    <row r="29" spans="2:34" ht="15" customHeight="1" x14ac:dyDescent="0.25">
      <c r="B29" s="46">
        <f>+'Base de Dados'!B26</f>
        <v>0</v>
      </c>
      <c r="C29" s="45" t="str">
        <f>+'Base de Dados'!C26</f>
        <v>Seguro</v>
      </c>
      <c r="D29" s="45"/>
      <c r="E29" s="124">
        <f>IFERROR(VLOOKUP(C29,Orçamento!$C$23:$P$37,3,0),0)</f>
        <v>280</v>
      </c>
      <c r="F29" s="124">
        <f t="shared" si="3"/>
        <v>0</v>
      </c>
      <c r="G29" s="124">
        <f t="shared" si="4"/>
        <v>-280</v>
      </c>
      <c r="H29" s="4"/>
      <c r="J29" s="239">
        <f>+J26-K26</f>
        <v>-5983</v>
      </c>
      <c r="K29" s="239"/>
      <c r="L29" s="89"/>
      <c r="M29" s="6"/>
      <c r="N29" s="6"/>
      <c r="O29" s="6"/>
      <c r="P29" s="6"/>
      <c r="Q29" s="6"/>
      <c r="R29" s="6"/>
      <c r="S29" s="89"/>
      <c r="T29" s="6"/>
      <c r="U29" s="6"/>
      <c r="V29" s="6"/>
      <c r="W29" s="6"/>
      <c r="X29" s="6"/>
      <c r="AH29" s="88"/>
    </row>
    <row r="30" spans="2:34" x14ac:dyDescent="0.25">
      <c r="B30" s="46">
        <f>+'Base de Dados'!B27</f>
        <v>0</v>
      </c>
      <c r="C30" s="46" t="str">
        <f>+'Base de Dados'!C27</f>
        <v>Educação</v>
      </c>
      <c r="D30" s="46"/>
      <c r="E30" s="121">
        <f>IFERROR(VLOOKUP(C30,Orçamento!$C$23:$P$37,3,0),0)</f>
        <v>190</v>
      </c>
      <c r="F30" s="121">
        <f t="shared" si="3"/>
        <v>95</v>
      </c>
      <c r="G30" s="121">
        <f t="shared" si="4"/>
        <v>-95</v>
      </c>
      <c r="H30" s="4"/>
      <c r="J30" s="240"/>
      <c r="K30" s="240"/>
      <c r="L30" s="89"/>
      <c r="M30" s="6"/>
      <c r="N30" s="6"/>
      <c r="O30" s="6"/>
      <c r="P30" s="6"/>
      <c r="Q30" s="6"/>
      <c r="R30" s="6"/>
      <c r="S30" s="89"/>
      <c r="T30" s="6"/>
      <c r="U30" s="6"/>
      <c r="V30" s="6"/>
      <c r="W30" s="6"/>
      <c r="X30" s="6"/>
      <c r="AH30" s="88"/>
    </row>
    <row r="31" spans="2:34" x14ac:dyDescent="0.25">
      <c r="B31" s="46">
        <f>+'Base de Dados'!B28</f>
        <v>0</v>
      </c>
      <c r="C31" s="45" t="str">
        <f>+'Base de Dados'!C28</f>
        <v>Entretenimento</v>
      </c>
      <c r="D31" s="45"/>
      <c r="E31" s="124">
        <f>IFERROR(VLOOKUP(C31,Orçamento!$C$23:$P$37,3,0),0)</f>
        <v>520</v>
      </c>
      <c r="F31" s="124">
        <f t="shared" si="3"/>
        <v>3000</v>
      </c>
      <c r="G31" s="124">
        <f t="shared" si="4"/>
        <v>2480</v>
      </c>
      <c r="H31" s="4"/>
      <c r="J31" s="241" t="str">
        <f>_xlfn.CONCAT(N6," ","este mês")</f>
        <v>Acima do orçamento este mês</v>
      </c>
      <c r="K31" s="241"/>
      <c r="L31" s="89"/>
      <c r="M31" s="6"/>
      <c r="N31" s="6"/>
      <c r="O31" s="6"/>
      <c r="P31" s="6"/>
      <c r="Q31" s="6"/>
      <c r="R31" s="6"/>
      <c r="S31" s="89"/>
      <c r="T31" s="6"/>
      <c r="U31" s="6"/>
      <c r="V31" s="6"/>
      <c r="W31" s="6"/>
      <c r="X31" s="6"/>
      <c r="AH31" s="88"/>
    </row>
    <row r="32" spans="2:34" x14ac:dyDescent="0.25">
      <c r="B32" s="46">
        <f>+'Base de Dados'!B29</f>
        <v>0</v>
      </c>
      <c r="C32" s="45" t="str">
        <f>+'Base de Dados'!C29</f>
        <v>Roupas</v>
      </c>
      <c r="D32" s="45"/>
      <c r="E32" s="124">
        <f>IFERROR(VLOOKUP(C32,Orçamento!$C$23:$P$37,3,0),0)</f>
        <v>80</v>
      </c>
      <c r="F32" s="124">
        <f t="shared" si="3"/>
        <v>500</v>
      </c>
      <c r="G32" s="124">
        <f t="shared" si="4"/>
        <v>420</v>
      </c>
      <c r="H32" s="4"/>
      <c r="J32" s="84"/>
      <c r="K32" s="6"/>
      <c r="L32" s="89"/>
      <c r="M32" s="6"/>
      <c r="N32" s="6"/>
      <c r="O32" s="6"/>
      <c r="P32" s="6"/>
      <c r="Q32" s="6"/>
      <c r="R32" s="6"/>
      <c r="S32" s="89"/>
      <c r="T32" s="6"/>
      <c r="U32" s="6"/>
      <c r="V32" s="6"/>
      <c r="W32" s="6"/>
      <c r="X32" s="6"/>
      <c r="AH32" s="88"/>
    </row>
    <row r="33" spans="2:34" x14ac:dyDescent="0.25">
      <c r="B33" s="46">
        <f>+'Base de Dados'!B30</f>
        <v>0</v>
      </c>
      <c r="C33" s="46" t="str">
        <f>+'Base de Dados'!C30</f>
        <v>Cuidados Pessoais</v>
      </c>
      <c r="D33" s="46"/>
      <c r="E33" s="121">
        <f>IFERROR(VLOOKUP(C33,Orçamento!$C$23:$P$37,3,0),0)</f>
        <v>180</v>
      </c>
      <c r="F33" s="121">
        <f t="shared" si="3"/>
        <v>0</v>
      </c>
      <c r="G33" s="121">
        <f t="shared" si="4"/>
        <v>-180</v>
      </c>
      <c r="H33" s="4"/>
      <c r="J33" s="6"/>
      <c r="K33" s="6"/>
      <c r="L33" s="6"/>
      <c r="M33" s="94"/>
      <c r="N33" s="6"/>
      <c r="O33" s="6"/>
      <c r="P33" s="6"/>
      <c r="Q33" s="6"/>
      <c r="R33" s="6"/>
      <c r="S33" s="89"/>
      <c r="T33" s="6"/>
      <c r="U33" s="6"/>
      <c r="V33" s="6"/>
      <c r="W33" s="6"/>
      <c r="X33" s="6"/>
      <c r="AH33" s="88"/>
    </row>
    <row r="34" spans="2:34" x14ac:dyDescent="0.25">
      <c r="B34" s="46">
        <f>+'Base de Dados'!B31</f>
        <v>0</v>
      </c>
      <c r="C34" s="45" t="str">
        <f>+'Base de Dados'!C31</f>
        <v>Presentes</v>
      </c>
      <c r="D34" s="45"/>
      <c r="E34" s="124">
        <f>IFERROR(VLOOKUP(C34,Orçamento!$C$23:$P$37,3,0),0)</f>
        <v>70</v>
      </c>
      <c r="F34" s="124">
        <f t="shared" si="3"/>
        <v>48</v>
      </c>
      <c r="G34" s="124">
        <f t="shared" si="4"/>
        <v>-22</v>
      </c>
      <c r="H34" s="4"/>
      <c r="J34" s="93" t="s">
        <v>113</v>
      </c>
      <c r="K34" s="93" t="s">
        <v>114</v>
      </c>
      <c r="L34" s="6"/>
      <c r="M34" s="94"/>
      <c r="N34" s="6"/>
      <c r="O34" s="6"/>
      <c r="P34" s="6"/>
      <c r="Q34" s="6"/>
      <c r="R34" s="6"/>
      <c r="S34" s="89"/>
      <c r="T34" s="6"/>
      <c r="U34" s="6"/>
      <c r="V34" s="6"/>
      <c r="W34" s="6"/>
      <c r="X34" s="6"/>
    </row>
    <row r="35" spans="2:34" x14ac:dyDescent="0.25">
      <c r="B35" s="46">
        <f>+'Base de Dados'!B32</f>
        <v>0</v>
      </c>
      <c r="C35" s="46" t="str">
        <f>+'Base de Dados'!C32</f>
        <v>Doações</v>
      </c>
      <c r="D35" s="46"/>
      <c r="E35" s="121">
        <f>IFERROR(VLOOKUP(C35,Orçamento!$C$23:$P$37,3,0),0)</f>
        <v>280</v>
      </c>
      <c r="F35" s="121">
        <f t="shared" si="3"/>
        <v>20</v>
      </c>
      <c r="G35" s="121">
        <f t="shared" si="4"/>
        <v>-260</v>
      </c>
      <c r="H35" s="4"/>
      <c r="J35" s="144">
        <f>COUNTIF(G25:G40,"&gt;0")</f>
        <v>4</v>
      </c>
      <c r="K35" s="278">
        <f>COUNTIF(G25:G40,"&lt;0")</f>
        <v>10</v>
      </c>
      <c r="L35" s="278"/>
      <c r="M35" s="94"/>
      <c r="N35" s="6"/>
      <c r="O35" s="6"/>
      <c r="P35" s="6"/>
      <c r="Q35" s="6"/>
      <c r="R35" s="6"/>
      <c r="S35" s="89"/>
      <c r="T35" s="6"/>
      <c r="U35" s="6"/>
      <c r="V35" s="6"/>
      <c r="W35" s="6"/>
      <c r="X35" s="6"/>
    </row>
    <row r="36" spans="2:34" x14ac:dyDescent="0.25">
      <c r="B36" s="46">
        <f>+'Base de Dados'!B33</f>
        <v>0</v>
      </c>
      <c r="C36" s="45" t="str">
        <f>+'Base de Dados'!C33</f>
        <v>Lazer</v>
      </c>
      <c r="D36" s="45"/>
      <c r="E36" s="124">
        <f>IFERROR(VLOOKUP(C36,Orçamento!$C$23:$P$37,3,0),0)</f>
        <v>90</v>
      </c>
      <c r="F36" s="124">
        <f t="shared" si="3"/>
        <v>90</v>
      </c>
      <c r="G36" s="124">
        <f t="shared" si="4"/>
        <v>0</v>
      </c>
      <c r="H36" s="4"/>
      <c r="J36" s="90">
        <f>+J35/(SUM($J$35,$K$35))</f>
        <v>0.2857142857142857</v>
      </c>
      <c r="K36" s="90">
        <f>+K35/(SUM($J$35,$K$35))</f>
        <v>0.7142857142857143</v>
      </c>
      <c r="L36" s="89"/>
      <c r="M36" s="6"/>
      <c r="N36" s="6"/>
      <c r="O36" s="6"/>
      <c r="P36" s="6"/>
      <c r="Q36" s="6"/>
      <c r="R36" s="6"/>
      <c r="S36" s="89"/>
      <c r="T36" s="6"/>
      <c r="U36" s="6"/>
      <c r="V36" s="6"/>
      <c r="W36" s="6"/>
      <c r="X36" s="6"/>
    </row>
    <row r="37" spans="2:34" x14ac:dyDescent="0.25">
      <c r="B37" s="46">
        <f>+'Base de Dados'!B34</f>
        <v>0</v>
      </c>
      <c r="C37" s="46" t="str">
        <f>+'Base de Dados'!C34</f>
        <v>Animal de Estimação</v>
      </c>
      <c r="D37" s="46"/>
      <c r="E37" s="121">
        <f>IFERROR(VLOOKUP(C37,Orçamento!$C$23:$P$37,3,0),0)</f>
        <v>150</v>
      </c>
      <c r="F37" s="121">
        <f t="shared" si="3"/>
        <v>5000</v>
      </c>
      <c r="G37" s="121">
        <f t="shared" si="4"/>
        <v>4850</v>
      </c>
      <c r="H37" s="4"/>
      <c r="J37" s="90">
        <v>1</v>
      </c>
      <c r="K37" s="90">
        <f>100%-K36</f>
        <v>0.2857142857142857</v>
      </c>
      <c r="L37" s="89"/>
      <c r="M37" s="6"/>
      <c r="N37" s="6"/>
      <c r="O37" s="6"/>
      <c r="P37" s="6"/>
      <c r="Q37" s="6"/>
      <c r="R37" s="6"/>
      <c r="S37" s="89"/>
      <c r="T37" s="6"/>
      <c r="U37" s="6"/>
      <c r="V37" s="6"/>
      <c r="W37" s="6"/>
      <c r="X37" s="6"/>
    </row>
    <row r="38" spans="2:34" x14ac:dyDescent="0.25">
      <c r="B38" s="65">
        <f>+'Base de Dados'!B35</f>
        <v>0</v>
      </c>
      <c r="C38" s="45" t="str">
        <f>+'Base de Dados'!C35</f>
        <v>Viagens</v>
      </c>
      <c r="D38" s="45"/>
      <c r="E38" s="124">
        <f>IFERROR(VLOOKUP(C38,Orçamento!$C$23:$P$37,3,0),0)</f>
        <v>300</v>
      </c>
      <c r="F38" s="124">
        <f t="shared" si="3"/>
        <v>0</v>
      </c>
      <c r="G38" s="124">
        <f t="shared" si="4"/>
        <v>-300</v>
      </c>
      <c r="H38" s="4"/>
      <c r="J38" s="6"/>
      <c r="K38" s="6"/>
      <c r="L38" s="89"/>
      <c r="M38" s="6"/>
      <c r="N38" s="6"/>
      <c r="O38" s="6"/>
      <c r="P38" s="6"/>
      <c r="Q38" s="6"/>
      <c r="R38" s="6"/>
      <c r="S38" s="89"/>
      <c r="T38" s="6"/>
      <c r="U38" s="6"/>
      <c r="V38" s="6"/>
      <c r="W38" s="6"/>
      <c r="X38" s="6"/>
    </row>
    <row r="39" spans="2:34" x14ac:dyDescent="0.25">
      <c r="B39" s="65"/>
      <c r="C39" s="45" t="str">
        <f>+'Base de Dados'!C36</f>
        <v>Streaming</v>
      </c>
      <c r="D39" s="45"/>
      <c r="E39" s="124">
        <f>IFERROR(VLOOKUP(C39,Orçamento!$C$23:$P$37,3,0),0)</f>
        <v>95</v>
      </c>
      <c r="F39" s="124">
        <f t="shared" si="3"/>
        <v>0</v>
      </c>
      <c r="G39" s="124">
        <f t="shared" si="4"/>
        <v>-95</v>
      </c>
      <c r="H39" s="4"/>
      <c r="J39" s="6"/>
      <c r="K39" s="6"/>
      <c r="L39" s="89"/>
      <c r="M39" s="6"/>
      <c r="N39" s="6"/>
      <c r="O39" s="6"/>
      <c r="P39" s="6"/>
      <c r="Q39" s="6"/>
      <c r="R39" s="6"/>
      <c r="S39" s="89"/>
      <c r="T39" s="6"/>
      <c r="U39" s="6"/>
      <c r="V39" s="6"/>
      <c r="W39" s="6"/>
      <c r="X39" s="6"/>
    </row>
    <row r="40" spans="2:34" x14ac:dyDescent="0.25">
      <c r="B40" s="65">
        <f>+'Base de Dados'!B36</f>
        <v>0</v>
      </c>
      <c r="C40" s="45" t="str">
        <f>+'Base de Dados'!C37</f>
        <v>Videogame</v>
      </c>
      <c r="D40" s="45"/>
      <c r="E40" s="124">
        <f>IFERROR(VLOOKUP(C40,Orçamento!$C$23:$P$37,3,0),0)</f>
        <v>0</v>
      </c>
      <c r="F40" s="124">
        <f t="shared" si="3"/>
        <v>0</v>
      </c>
      <c r="G40" s="124">
        <f t="shared" si="4"/>
        <v>0</v>
      </c>
      <c r="H40" s="4"/>
      <c r="J40" s="6"/>
      <c r="K40" s="6"/>
      <c r="L40" s="89"/>
      <c r="M40" s="6"/>
      <c r="N40" s="6"/>
      <c r="O40" s="6"/>
      <c r="P40" s="6"/>
      <c r="Q40" s="6"/>
      <c r="R40" s="6"/>
      <c r="S40" s="89"/>
      <c r="T40" s="6"/>
      <c r="U40" s="6"/>
      <c r="V40" s="6"/>
      <c r="W40" s="6"/>
      <c r="X40" s="6"/>
    </row>
    <row r="41" spans="2:34" ht="5.0999999999999996" customHeight="1" x14ac:dyDescent="0.25">
      <c r="B41" s="65"/>
      <c r="C41" s="46"/>
      <c r="D41" s="46"/>
      <c r="E41" s="78">
        <f>SUM(E25:E40)</f>
        <v>3685</v>
      </c>
      <c r="F41" s="66"/>
      <c r="G41" s="68"/>
      <c r="H41" s="4"/>
      <c r="J41" s="6"/>
      <c r="K41" s="6"/>
      <c r="L41" s="89"/>
      <c r="M41" s="6"/>
      <c r="N41" s="6"/>
      <c r="O41" s="6"/>
      <c r="P41" s="6"/>
      <c r="Q41" s="6"/>
      <c r="R41" s="6"/>
      <c r="S41" s="89"/>
      <c r="T41" s="6"/>
      <c r="U41" s="6"/>
      <c r="V41" s="6"/>
      <c r="W41" s="6"/>
      <c r="X41" s="6"/>
    </row>
    <row r="42" spans="2:34" ht="12" customHeight="1" x14ac:dyDescent="0.25"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</row>
    <row r="43" spans="2:34" x14ac:dyDescent="0.25">
      <c r="B43" s="156" t="str">
        <f>+'Base de Dados'!G6</f>
        <v>Dívidas</v>
      </c>
      <c r="C43" s="194"/>
      <c r="D43" s="3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</row>
    <row r="44" spans="2:34" ht="5.0999999999999996" customHeight="1" x14ac:dyDescent="0.25">
      <c r="B44" s="4"/>
      <c r="C44" s="4"/>
      <c r="D44" s="4"/>
      <c r="E44" s="4"/>
      <c r="F44" s="4"/>
      <c r="G44" s="4"/>
      <c r="H44" s="4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4" ht="12" customHeight="1" x14ac:dyDescent="0.25">
      <c r="B45" s="10"/>
      <c r="C45" s="71" t="s">
        <v>104</v>
      </c>
      <c r="D45" s="10"/>
      <c r="E45" s="43" t="s">
        <v>110</v>
      </c>
      <c r="F45" s="43" t="s">
        <v>106</v>
      </c>
      <c r="G45" s="43" t="s">
        <v>107</v>
      </c>
      <c r="H45" s="4"/>
      <c r="J45" s="6" t="s">
        <v>115</v>
      </c>
      <c r="K45" s="6"/>
      <c r="L45" s="6"/>
      <c r="M45" s="6"/>
      <c r="N45" s="6"/>
      <c r="O45" s="6"/>
      <c r="P45" s="254"/>
      <c r="Q45" s="254"/>
      <c r="R45" s="254"/>
      <c r="S45" s="254"/>
      <c r="T45" s="254"/>
      <c r="U45" s="6"/>
      <c r="V45" s="6"/>
      <c r="W45" s="6"/>
      <c r="X45" s="6"/>
    </row>
    <row r="46" spans="2:34" x14ac:dyDescent="0.25">
      <c r="B46" s="40">
        <f>+'Base de Dados'!F8</f>
        <v>0</v>
      </c>
      <c r="C46" s="69" t="str">
        <f>+'Base de Dados'!G9</f>
        <v>Financiamento Carro</v>
      </c>
      <c r="D46" s="69"/>
      <c r="E46" s="120">
        <f>IFERROR(VLOOKUP(C46,Orçamento!$C$44:$P$51,3,0),0)</f>
        <v>720</v>
      </c>
      <c r="F46" s="120">
        <f t="shared" ref="F46:F53" si="5">SUMIF($M$71:$N$371,C46,$P$71:$Q$371)</f>
        <v>0</v>
      </c>
      <c r="G46" s="120">
        <f>+F46-E46</f>
        <v>-720</v>
      </c>
      <c r="H46" s="4"/>
      <c r="J46" s="6" t="s">
        <v>110</v>
      </c>
      <c r="K46" s="30" t="s">
        <v>106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83"/>
      <c r="W46" s="87"/>
      <c r="X46" s="6"/>
    </row>
    <row r="47" spans="2:34" x14ac:dyDescent="0.25">
      <c r="B47" s="46">
        <f>+'Base de Dados'!F9</f>
        <v>0</v>
      </c>
      <c r="C47" s="10" t="str">
        <f>+'Base de Dados'!G10</f>
        <v>Empréstimo Estudantil</v>
      </c>
      <c r="D47" s="10"/>
      <c r="E47" s="121">
        <f>IFERROR(VLOOKUP(C47,Orçamento!$C$44:$P$51,3,0),0)</f>
        <v>330</v>
      </c>
      <c r="F47" s="121">
        <f t="shared" si="5"/>
        <v>500</v>
      </c>
      <c r="G47" s="120">
        <f t="shared" ref="G47:G53" si="6">+F47-E47</f>
        <v>170</v>
      </c>
      <c r="H47" s="4"/>
      <c r="J47" s="114">
        <f>SUM(E46:E53)</f>
        <v>3050</v>
      </c>
      <c r="K47" s="192">
        <f>SUM(F46:F53)</f>
        <v>1700</v>
      </c>
      <c r="L47" s="6"/>
      <c r="M47" s="6"/>
      <c r="N47" s="6"/>
      <c r="O47" s="6"/>
      <c r="P47" s="6"/>
      <c r="Q47" s="6"/>
      <c r="R47" s="6"/>
      <c r="S47" s="6"/>
      <c r="T47" s="6"/>
      <c r="U47" s="6"/>
      <c r="V47" s="253"/>
      <c r="W47" s="253"/>
      <c r="X47" s="6"/>
    </row>
    <row r="48" spans="2:34" x14ac:dyDescent="0.25">
      <c r="B48" s="46">
        <f>+'Base de Dados'!F10</f>
        <v>0</v>
      </c>
      <c r="C48" s="52" t="str">
        <f>+'Base de Dados'!G11</f>
        <v>Cartão de Crédito</v>
      </c>
      <c r="D48" s="52"/>
      <c r="E48" s="120">
        <f>IFERROR(VLOOKUP(C48,Orçamento!$C$44:$P$51,3,0),0)</f>
        <v>450</v>
      </c>
      <c r="F48" s="120">
        <f t="shared" si="5"/>
        <v>900</v>
      </c>
      <c r="G48" s="120">
        <f t="shared" si="6"/>
        <v>450</v>
      </c>
      <c r="H48" s="4"/>
      <c r="J48" s="242" t="str">
        <f>REPT("|",J49*210)</f>
        <v>|||||||||||||||||||||||||||||||||||||||||||||||||||||||||||||||||||||||||||||||||||||||||||||||||||||||||||||||||||||</v>
      </c>
      <c r="K48" s="242"/>
      <c r="L48" s="6"/>
      <c r="M48" s="6"/>
      <c r="N48" s="6"/>
      <c r="O48" s="6"/>
      <c r="P48" s="6"/>
      <c r="Q48" s="6"/>
      <c r="R48" s="6"/>
      <c r="S48" s="6"/>
      <c r="T48" s="6"/>
      <c r="U48" s="6"/>
      <c r="V48" s="85"/>
      <c r="W48" s="6"/>
      <c r="X48" s="6"/>
    </row>
    <row r="49" spans="2:24" x14ac:dyDescent="0.25">
      <c r="B49" s="46">
        <f>+'Base de Dados'!F11</f>
        <v>0</v>
      </c>
      <c r="C49" s="10" t="str">
        <f>+'Base de Dados'!G12</f>
        <v>Financiamento Apto</v>
      </c>
      <c r="D49" s="10"/>
      <c r="E49" s="121">
        <f>IFERROR(VLOOKUP(C49,Orçamento!$C$44:$P$51,3,0),0)</f>
        <v>190</v>
      </c>
      <c r="F49" s="121">
        <f t="shared" si="5"/>
        <v>0</v>
      </c>
      <c r="G49" s="120">
        <f t="shared" si="6"/>
        <v>-190</v>
      </c>
      <c r="H49" s="4"/>
      <c r="J49" s="193">
        <f>+K47/J47</f>
        <v>0.55737704918032782</v>
      </c>
      <c r="K49" s="95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ht="15" customHeight="1" x14ac:dyDescent="0.25">
      <c r="B50" s="46">
        <f>+'Base de Dados'!F12</f>
        <v>0</v>
      </c>
      <c r="C50" s="52" t="str">
        <f>+'Base de Dados'!G13</f>
        <v>Consórcio</v>
      </c>
      <c r="D50" s="52"/>
      <c r="E50" s="120">
        <f>IFERROR(VLOOKUP(C50,Orçamento!$C$44:$P$51,3,0),0)</f>
        <v>290</v>
      </c>
      <c r="F50" s="120">
        <f t="shared" si="5"/>
        <v>300</v>
      </c>
      <c r="G50" s="120">
        <f t="shared" si="6"/>
        <v>10</v>
      </c>
      <c r="H50" s="4"/>
      <c r="J50" s="239">
        <f>+J47-K47</f>
        <v>1350</v>
      </c>
      <c r="K50" s="239"/>
      <c r="L50" s="6"/>
      <c r="M50" s="6"/>
      <c r="N50" s="6"/>
      <c r="O50" s="6"/>
      <c r="P50" s="6"/>
      <c r="Q50" s="6"/>
      <c r="R50" s="6"/>
      <c r="S50" s="6"/>
      <c r="T50" s="6"/>
      <c r="U50" s="6"/>
      <c r="V50" s="83"/>
      <c r="W50" s="6"/>
      <c r="X50" s="6"/>
    </row>
    <row r="51" spans="2:24" ht="15" customHeight="1" x14ac:dyDescent="0.25">
      <c r="B51" s="46">
        <f>+'Base de Dados'!F13</f>
        <v>0</v>
      </c>
      <c r="C51" s="10" t="str">
        <f>+'Base de Dados'!G14</f>
        <v>Empréstimo</v>
      </c>
      <c r="D51" s="10"/>
      <c r="E51" s="121">
        <f>IFERROR(VLOOKUP(C51,Orçamento!$C$44:$P$51,3,0),0)</f>
        <v>370</v>
      </c>
      <c r="F51" s="121">
        <f t="shared" si="5"/>
        <v>0</v>
      </c>
      <c r="G51" s="120">
        <f t="shared" si="6"/>
        <v>-370</v>
      </c>
      <c r="H51" s="4"/>
      <c r="J51" s="240"/>
      <c r="K51" s="240"/>
      <c r="L51" s="6"/>
      <c r="M51" s="6"/>
      <c r="N51" s="6"/>
      <c r="O51" s="6"/>
      <c r="P51" s="6"/>
      <c r="Q51" s="6"/>
      <c r="R51" s="6"/>
      <c r="S51" s="6"/>
      <c r="T51" s="6"/>
      <c r="U51" s="6"/>
      <c r="V51" s="253"/>
      <c r="W51" s="253"/>
      <c r="X51" s="6"/>
    </row>
    <row r="52" spans="2:24" x14ac:dyDescent="0.25">
      <c r="B52" s="65">
        <f>+'Base de Dados'!F14</f>
        <v>0</v>
      </c>
      <c r="C52" s="52" t="str">
        <f>+'Base de Dados'!G15</f>
        <v>Agiota</v>
      </c>
      <c r="D52" s="52"/>
      <c r="E52" s="120">
        <f>IFERROR(VLOOKUP(C52,Orçamento!$C$44:$P$51,3,0),0)</f>
        <v>520</v>
      </c>
      <c r="F52" s="120">
        <f t="shared" si="5"/>
        <v>0</v>
      </c>
      <c r="G52" s="120">
        <f t="shared" si="6"/>
        <v>-520</v>
      </c>
      <c r="H52" s="4"/>
      <c r="J52" s="241" t="str">
        <f>_xlfn.CONCAT(Q6," ","neste mês")</f>
        <v>Abaixo da Meta neste mês</v>
      </c>
      <c r="K52" s="241"/>
      <c r="L52" s="6"/>
      <c r="M52" s="6"/>
      <c r="N52" s="6"/>
      <c r="O52" s="6"/>
      <c r="P52" s="6"/>
      <c r="Q52" s="6"/>
      <c r="R52" s="6"/>
      <c r="S52" s="6"/>
      <c r="T52" s="6"/>
      <c r="U52" s="6"/>
      <c r="V52" s="85"/>
      <c r="W52" s="6"/>
      <c r="X52" s="6"/>
    </row>
    <row r="53" spans="2:24" x14ac:dyDescent="0.25">
      <c r="B53" s="65">
        <f>+'Base de Dados'!F15</f>
        <v>0</v>
      </c>
      <c r="C53" s="52" t="str">
        <f>+'Base de Dados'!G16</f>
        <v>Financiamento Lote</v>
      </c>
      <c r="D53" s="52"/>
      <c r="E53" s="120">
        <f>IFERROR(VLOOKUP(C53,Orçamento!$C$44:$P$51,3,0),0)</f>
        <v>180</v>
      </c>
      <c r="F53" s="120">
        <f t="shared" si="5"/>
        <v>0</v>
      </c>
      <c r="G53" s="120">
        <f t="shared" si="6"/>
        <v>-180</v>
      </c>
      <c r="H53" s="4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ht="5.0999999999999996" customHeight="1" x14ac:dyDescent="0.25">
      <c r="B54" s="10"/>
      <c r="C54" s="10"/>
      <c r="D54" s="10"/>
      <c r="E54" s="79">
        <f>SUM(E46:E53)</f>
        <v>3050</v>
      </c>
      <c r="F54" s="51"/>
      <c r="G54" s="68"/>
      <c r="H54" s="4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x14ac:dyDescent="0.25"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</row>
    <row r="56" spans="2:24" x14ac:dyDescent="0.25">
      <c r="B56" s="162" t="str">
        <f>+'Base de Dados'!G19</f>
        <v>Investimentos</v>
      </c>
      <c r="C56" s="72"/>
      <c r="D56" s="72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</row>
    <row r="57" spans="2:24" ht="5.0999999999999996" customHeight="1" x14ac:dyDescent="0.25">
      <c r="B57" s="4"/>
      <c r="C57" s="4"/>
      <c r="D57" s="4"/>
      <c r="E57" s="4"/>
      <c r="F57" s="4"/>
      <c r="G57" s="4"/>
      <c r="H57" s="4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ht="12" customHeight="1" x14ac:dyDescent="0.25">
      <c r="B58" s="10"/>
      <c r="C58" s="71" t="s">
        <v>104</v>
      </c>
      <c r="D58" s="10"/>
      <c r="E58" s="43" t="s">
        <v>105</v>
      </c>
      <c r="F58" s="43" t="s">
        <v>106</v>
      </c>
      <c r="G58" s="43" t="s">
        <v>107</v>
      </c>
      <c r="H58" s="4"/>
      <c r="J58" s="6" t="s">
        <v>116</v>
      </c>
      <c r="K58" s="6"/>
      <c r="L58" s="6"/>
      <c r="M58" s="6"/>
      <c r="N58" s="6"/>
      <c r="O58" s="6"/>
      <c r="P58" s="241"/>
      <c r="Q58" s="241"/>
      <c r="R58" s="241"/>
      <c r="S58" s="241"/>
      <c r="T58" s="241"/>
      <c r="U58" s="6"/>
      <c r="V58" s="6"/>
      <c r="W58" s="6"/>
      <c r="X58" s="6"/>
    </row>
    <row r="59" spans="2:24" x14ac:dyDescent="0.25">
      <c r="B59" s="40">
        <f>+'Base de Dados'!F21</f>
        <v>0</v>
      </c>
      <c r="C59" s="69" t="str">
        <f>+'Base de Dados'!G22</f>
        <v>Reserva de Emergência</v>
      </c>
      <c r="D59" s="69"/>
      <c r="E59" s="120">
        <f>IFERROR(VLOOKUP(C59,Orçamento!$C$58:$P$65,3,0),0)</f>
        <v>350</v>
      </c>
      <c r="F59" s="120">
        <f t="shared" ref="F59:F66" si="7">SUMIF($M$71:$N$371,C59,$P$71:$Q$371)</f>
        <v>0</v>
      </c>
      <c r="G59" s="120">
        <f>+F59-E59</f>
        <v>-350</v>
      </c>
      <c r="H59" s="4"/>
      <c r="J59" s="6" t="s">
        <v>105</v>
      </c>
      <c r="K59" s="30" t="s">
        <v>106</v>
      </c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x14ac:dyDescent="0.25">
      <c r="B60" s="46">
        <f>+'Base de Dados'!F22</f>
        <v>0</v>
      </c>
      <c r="C60" s="10" t="str">
        <f>+'Base de Dados'!G23</f>
        <v>Previdência</v>
      </c>
      <c r="D60" s="10"/>
      <c r="E60" s="121">
        <f>IFERROR(VLOOKUP(C60,Orçamento!$C$58:$P$65,3,0),0)</f>
        <v>230</v>
      </c>
      <c r="F60" s="121">
        <f t="shared" si="7"/>
        <v>0</v>
      </c>
      <c r="G60" s="120">
        <f t="shared" ref="G60:G66" si="8">+F60-E60</f>
        <v>-230</v>
      </c>
      <c r="H60" s="4"/>
      <c r="J60" s="114">
        <f>SUM(E59:E66)</f>
        <v>2650</v>
      </c>
      <c r="K60" s="197">
        <f>SUM(F59:F66)</f>
        <v>640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x14ac:dyDescent="0.25">
      <c r="B61" s="46">
        <f>+'Base de Dados'!F23</f>
        <v>0</v>
      </c>
      <c r="C61" s="52" t="str">
        <f>+'Base de Dados'!G24</f>
        <v>Ações</v>
      </c>
      <c r="D61" s="52"/>
      <c r="E61" s="120">
        <f>IFERROR(VLOOKUP(C61,Orçamento!$C$58:$P$65,3,0),0)</f>
        <v>220</v>
      </c>
      <c r="F61" s="120">
        <f t="shared" si="7"/>
        <v>0</v>
      </c>
      <c r="G61" s="120">
        <f t="shared" si="8"/>
        <v>-220</v>
      </c>
      <c r="H61" s="4"/>
      <c r="J61" s="238" t="str">
        <f>REPT("|",J62*220)</f>
        <v>|||||||||||||||||||||||||||||||||||||||||||||||||||||</v>
      </c>
      <c r="K61" s="238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x14ac:dyDescent="0.25">
      <c r="B62" s="46">
        <f>+'Base de Dados'!F24</f>
        <v>0</v>
      </c>
      <c r="C62" s="10" t="str">
        <f>+'Base de Dados'!G25</f>
        <v>Fundos Imobiliários</v>
      </c>
      <c r="D62" s="10"/>
      <c r="E62" s="121">
        <f>IFERROR(VLOOKUP(C62,Orçamento!$C$58:$P$65,3,0),0)</f>
        <v>390</v>
      </c>
      <c r="F62" s="121">
        <f t="shared" si="7"/>
        <v>0</v>
      </c>
      <c r="G62" s="120">
        <f t="shared" si="8"/>
        <v>-390</v>
      </c>
      <c r="H62" s="4"/>
      <c r="J62" s="198">
        <f>+K60/J60</f>
        <v>0.24150943396226415</v>
      </c>
      <c r="K62" s="9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2:24" x14ac:dyDescent="0.25">
      <c r="B63" s="46">
        <f>+'Base de Dados'!F25</f>
        <v>0</v>
      </c>
      <c r="C63" s="52" t="str">
        <f>+'Base de Dados'!G26</f>
        <v>Renda Fixa</v>
      </c>
      <c r="D63" s="52"/>
      <c r="E63" s="120">
        <f>IFERROR(VLOOKUP(C63,Orçamento!$C$58:$P$65,3,0),0)</f>
        <v>290</v>
      </c>
      <c r="F63" s="120">
        <f t="shared" si="7"/>
        <v>100</v>
      </c>
      <c r="G63" s="120">
        <f t="shared" si="8"/>
        <v>-190</v>
      </c>
      <c r="H63" s="4"/>
      <c r="J63" s="239">
        <f>+J60-K60</f>
        <v>2010</v>
      </c>
      <c r="K63" s="239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2:24" x14ac:dyDescent="0.25">
      <c r="B64" s="46">
        <f>+'Base de Dados'!F26</f>
        <v>0</v>
      </c>
      <c r="C64" s="10" t="str">
        <f>+'Base de Dados'!G27</f>
        <v>CDB Bradesco</v>
      </c>
      <c r="D64" s="10"/>
      <c r="E64" s="121">
        <f>IFERROR(VLOOKUP(C64,Orçamento!$C$58:$P$65,3,0),0)</f>
        <v>250</v>
      </c>
      <c r="F64" s="121">
        <f t="shared" si="7"/>
        <v>440</v>
      </c>
      <c r="G64" s="120">
        <f t="shared" si="8"/>
        <v>190</v>
      </c>
      <c r="H64" s="4"/>
      <c r="J64" s="240"/>
      <c r="K64" s="240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2:57" x14ac:dyDescent="0.25">
      <c r="B65" s="65">
        <f>+'Base de Dados'!F27</f>
        <v>0</v>
      </c>
      <c r="C65" s="52" t="str">
        <f>+'Base de Dados'!G28</f>
        <v>CDB Itaú</v>
      </c>
      <c r="D65" s="52"/>
      <c r="E65" s="120">
        <f>IFERROR(VLOOKUP(C65,Orçamento!$C$58:$P$65,3,0),0)</f>
        <v>530</v>
      </c>
      <c r="F65" s="120">
        <f t="shared" si="7"/>
        <v>0</v>
      </c>
      <c r="G65" s="120">
        <f t="shared" si="8"/>
        <v>-530</v>
      </c>
      <c r="H65" s="4"/>
      <c r="J65" s="241" t="str">
        <f>_xlfn.CONCAT(T6," ","neste mês")</f>
        <v>Abaixo da Meta neste mês</v>
      </c>
      <c r="K65" s="241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2:57" x14ac:dyDescent="0.25">
      <c r="B66" s="65">
        <f>+'Base de Dados'!F28</f>
        <v>0</v>
      </c>
      <c r="C66" s="52" t="str">
        <f>+'Base de Dados'!G29</f>
        <v>Imóveis</v>
      </c>
      <c r="D66" s="52"/>
      <c r="E66" s="120">
        <f>IFERROR(VLOOKUP(C66,Orçamento!$C$58:$P$65,3,0),0)</f>
        <v>390</v>
      </c>
      <c r="F66" s="120">
        <f t="shared" si="7"/>
        <v>100</v>
      </c>
      <c r="G66" s="120">
        <f t="shared" si="8"/>
        <v>-290</v>
      </c>
      <c r="H66" s="4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2:57" ht="5.0999999999999996" customHeight="1" x14ac:dyDescent="0.25">
      <c r="B67" s="10"/>
      <c r="C67" s="10"/>
      <c r="D67" s="10"/>
      <c r="E67" s="79">
        <f>SUM(E59:E66)</f>
        <v>2650</v>
      </c>
      <c r="F67" s="79">
        <f>SUM(F59:F66)</f>
        <v>640</v>
      </c>
      <c r="G67" s="68"/>
      <c r="H67" s="4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2:57" x14ac:dyDescent="0.25">
      <c r="E68" s="80"/>
    </row>
    <row r="69" spans="2:57" x14ac:dyDescent="0.25">
      <c r="B69" s="4"/>
      <c r="C69" s="252" t="s">
        <v>117</v>
      </c>
      <c r="D69" s="252"/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  <c r="X69" s="4"/>
    </row>
    <row r="70" spans="2:57" x14ac:dyDescent="0.25">
      <c r="B70" s="4"/>
      <c r="C70" s="125" t="s">
        <v>118</v>
      </c>
      <c r="D70" s="125"/>
      <c r="E70" s="237" t="s">
        <v>119</v>
      </c>
      <c r="F70" s="237"/>
      <c r="G70" s="237"/>
      <c r="H70" s="237"/>
      <c r="I70" s="125"/>
      <c r="J70" s="237" t="s">
        <v>80</v>
      </c>
      <c r="K70" s="237"/>
      <c r="L70" s="125"/>
      <c r="M70" s="237" t="s">
        <v>104</v>
      </c>
      <c r="N70" s="237"/>
      <c r="O70" s="125"/>
      <c r="P70" s="237" t="s">
        <v>120</v>
      </c>
      <c r="Q70" s="237"/>
      <c r="R70" s="125"/>
      <c r="S70" s="237" t="s">
        <v>121</v>
      </c>
      <c r="T70" s="237"/>
      <c r="U70" s="237"/>
      <c r="V70" s="237"/>
      <c r="W70" s="237"/>
      <c r="X70" s="4"/>
      <c r="AX70" s="101" t="s">
        <v>7</v>
      </c>
      <c r="AY70" s="101"/>
      <c r="AZ70" s="101"/>
      <c r="BA70" s="101"/>
      <c r="BB70" s="101"/>
      <c r="BC70" s="101" t="str">
        <f>+'Base de Dados'!C19</f>
        <v>Despesas</v>
      </c>
      <c r="BD70" s="101" t="str">
        <f>+'Base de Dados'!G6</f>
        <v>Dívidas</v>
      </c>
      <c r="BE70" s="101" t="str">
        <f>+'Base de Dados'!G19</f>
        <v>Investimentos</v>
      </c>
    </row>
    <row r="71" spans="2:57" ht="14.4" thickBot="1" x14ac:dyDescent="0.3">
      <c r="B71" s="4"/>
      <c r="C71" s="128">
        <v>45480</v>
      </c>
      <c r="D71" s="127"/>
      <c r="E71" s="251"/>
      <c r="F71" s="251"/>
      <c r="G71" s="251"/>
      <c r="H71" s="251"/>
      <c r="I71" s="127"/>
      <c r="J71" s="251" t="s">
        <v>15</v>
      </c>
      <c r="K71" s="251"/>
      <c r="L71" s="127"/>
      <c r="M71" s="251" t="s">
        <v>8</v>
      </c>
      <c r="N71" s="251"/>
      <c r="O71" s="126"/>
      <c r="P71" s="249">
        <v>5000</v>
      </c>
      <c r="Q71" s="249"/>
      <c r="R71" s="126"/>
      <c r="S71" s="248"/>
      <c r="T71" s="248"/>
      <c r="U71" s="248"/>
      <c r="V71" s="248"/>
      <c r="W71" s="248"/>
      <c r="X71" s="7"/>
      <c r="AX71" s="105">
        <v>45474</v>
      </c>
      <c r="AZ71" s="105">
        <f>+C71</f>
        <v>45480</v>
      </c>
      <c r="BA71" s="1" t="str">
        <f>+J71</f>
        <v>Receitas</v>
      </c>
      <c r="BB71" s="106">
        <f>+P71</f>
        <v>5000</v>
      </c>
      <c r="BC71" s="1">
        <f>SUMIFS($BB$71:$BB$371,$AZ$71:$AZ$371,$AX71,$BA$71:$BA$371,"Despesas")</f>
        <v>0</v>
      </c>
      <c r="BD71" s="1">
        <f>SUMIFS($BB$71:$BB$371,$AZ$71:$AZ$371,$AX71,$BA$71:$BA$371,"Dívidas")</f>
        <v>0</v>
      </c>
      <c r="BE71" s="1">
        <f>SUMIFS($BB$71:$BB$371,$AZ$71:$AZ$371,$AX71,$BA$71:$BA$371,"Investimentos")</f>
        <v>0</v>
      </c>
    </row>
    <row r="72" spans="2:57" ht="14.4" thickBot="1" x14ac:dyDescent="0.3">
      <c r="B72" s="4"/>
      <c r="C72" s="128">
        <v>45481</v>
      </c>
      <c r="D72" s="132"/>
      <c r="E72" s="235"/>
      <c r="F72" s="250"/>
      <c r="G72" s="250"/>
      <c r="H72" s="236"/>
      <c r="I72" s="130"/>
      <c r="J72" s="235" t="s">
        <v>15</v>
      </c>
      <c r="K72" s="236"/>
      <c r="L72" s="130"/>
      <c r="M72" s="235" t="s">
        <v>9</v>
      </c>
      <c r="N72" s="236"/>
      <c r="O72" s="129"/>
      <c r="P72" s="246">
        <v>3500</v>
      </c>
      <c r="Q72" s="247"/>
      <c r="R72" s="129"/>
      <c r="S72" s="243"/>
      <c r="T72" s="244"/>
      <c r="U72" s="244"/>
      <c r="V72" s="244"/>
      <c r="W72" s="245"/>
      <c r="X72" s="7"/>
      <c r="AX72" s="105">
        <v>45475</v>
      </c>
      <c r="AZ72" s="105">
        <f t="shared" ref="AZ72:AZ135" si="9">+C72</f>
        <v>45481</v>
      </c>
      <c r="BA72" s="1" t="str">
        <f t="shared" ref="BA72:BA135" si="10">+J72</f>
        <v>Receitas</v>
      </c>
      <c r="BB72" s="106">
        <f t="shared" ref="BB72:BB135" si="11">+P72</f>
        <v>3500</v>
      </c>
      <c r="BC72" s="1">
        <f t="shared" ref="BC72:BC135" si="12">SUMIFS($BB$71:$BB$371,$AZ$71:$AZ$371,$AX72,$BA$71:$BA$371,"Despesas")</f>
        <v>0</v>
      </c>
      <c r="BD72" s="1">
        <f t="shared" ref="BD72:BD135" si="13">SUMIFS($BB$71:$BB$371,$AZ$71:$AZ$371,$AX72,$BA$71:$BA$371,"Dívidas")</f>
        <v>0</v>
      </c>
      <c r="BE72" s="1">
        <f t="shared" ref="BE72:BE135" si="14">SUMIFS($BB$71:$BB$371,$AZ$71:$AZ$371,$AX72,$BA$71:$BA$371,"Investimentos")</f>
        <v>0</v>
      </c>
    </row>
    <row r="73" spans="2:57" ht="14.4" thickBot="1" x14ac:dyDescent="0.3">
      <c r="B73" s="4"/>
      <c r="C73" s="128">
        <v>45482</v>
      </c>
      <c r="D73" s="132"/>
      <c r="E73" s="235"/>
      <c r="F73" s="250"/>
      <c r="G73" s="250"/>
      <c r="H73" s="236"/>
      <c r="I73" s="130"/>
      <c r="J73" s="235" t="s">
        <v>79</v>
      </c>
      <c r="K73" s="236"/>
      <c r="L73" s="130"/>
      <c r="M73" s="235" t="s">
        <v>20</v>
      </c>
      <c r="N73" s="236"/>
      <c r="O73" s="129"/>
      <c r="P73" s="246">
        <v>200</v>
      </c>
      <c r="Q73" s="247"/>
      <c r="R73" s="129"/>
      <c r="S73" s="243"/>
      <c r="T73" s="244"/>
      <c r="U73" s="244"/>
      <c r="V73" s="244"/>
      <c r="W73" s="245"/>
      <c r="X73" s="7"/>
      <c r="AX73" s="105">
        <v>45476</v>
      </c>
      <c r="AZ73" s="105">
        <f t="shared" si="9"/>
        <v>45482</v>
      </c>
      <c r="BA73" s="1" t="str">
        <f t="shared" si="10"/>
        <v>Despesas</v>
      </c>
      <c r="BB73" s="106">
        <f t="shared" si="11"/>
        <v>200</v>
      </c>
      <c r="BC73" s="1">
        <f t="shared" si="12"/>
        <v>0</v>
      </c>
      <c r="BD73" s="1">
        <f t="shared" si="13"/>
        <v>0</v>
      </c>
      <c r="BE73" s="1">
        <f t="shared" si="14"/>
        <v>0</v>
      </c>
    </row>
    <row r="74" spans="2:57" ht="14.4" thickBot="1" x14ac:dyDescent="0.3">
      <c r="B74" s="4"/>
      <c r="C74" s="128">
        <v>45483</v>
      </c>
      <c r="D74" s="132"/>
      <c r="E74" s="235"/>
      <c r="F74" s="250"/>
      <c r="G74" s="250"/>
      <c r="H74" s="236"/>
      <c r="I74" s="130"/>
      <c r="J74" s="235" t="s">
        <v>34</v>
      </c>
      <c r="K74" s="236"/>
      <c r="L74" s="130"/>
      <c r="M74" s="235" t="s">
        <v>32</v>
      </c>
      <c r="N74" s="236"/>
      <c r="O74" s="129"/>
      <c r="P74" s="246">
        <v>500</v>
      </c>
      <c r="Q74" s="247"/>
      <c r="R74" s="129"/>
      <c r="S74" s="243"/>
      <c r="T74" s="244"/>
      <c r="U74" s="244"/>
      <c r="V74" s="244"/>
      <c r="W74" s="245"/>
      <c r="X74" s="7"/>
      <c r="AX74" s="105">
        <v>45477</v>
      </c>
      <c r="AZ74" s="105">
        <f t="shared" si="9"/>
        <v>45483</v>
      </c>
      <c r="BA74" s="1" t="str">
        <f t="shared" si="10"/>
        <v>Dívidas</v>
      </c>
      <c r="BB74" s="106">
        <f t="shared" si="11"/>
        <v>500</v>
      </c>
      <c r="BC74" s="1">
        <f t="shared" si="12"/>
        <v>0</v>
      </c>
      <c r="BD74" s="1">
        <f t="shared" si="13"/>
        <v>0</v>
      </c>
      <c r="BE74" s="1">
        <f t="shared" si="14"/>
        <v>0</v>
      </c>
    </row>
    <row r="75" spans="2:57" ht="14.4" thickBot="1" x14ac:dyDescent="0.3">
      <c r="B75" s="4"/>
      <c r="C75" s="128">
        <v>45484</v>
      </c>
      <c r="D75" s="132"/>
      <c r="E75" s="235"/>
      <c r="F75" s="250"/>
      <c r="G75" s="250"/>
      <c r="H75" s="236"/>
      <c r="I75" s="130"/>
      <c r="J75" s="235" t="s">
        <v>40</v>
      </c>
      <c r="K75" s="236"/>
      <c r="L75" s="130"/>
      <c r="M75" s="235" t="s">
        <v>43</v>
      </c>
      <c r="N75" s="236"/>
      <c r="O75" s="129"/>
      <c r="P75" s="246"/>
      <c r="Q75" s="247"/>
      <c r="R75" s="129"/>
      <c r="S75" s="243"/>
      <c r="T75" s="244"/>
      <c r="U75" s="244"/>
      <c r="V75" s="244"/>
      <c r="W75" s="245"/>
      <c r="X75" s="7"/>
      <c r="AX75" s="105">
        <v>45478</v>
      </c>
      <c r="AZ75" s="105">
        <f t="shared" si="9"/>
        <v>45484</v>
      </c>
      <c r="BA75" s="1" t="str">
        <f t="shared" si="10"/>
        <v>Investimentos</v>
      </c>
      <c r="BB75" s="106">
        <f t="shared" si="11"/>
        <v>0</v>
      </c>
      <c r="BC75" s="1">
        <f t="shared" si="12"/>
        <v>0</v>
      </c>
      <c r="BD75" s="1">
        <f t="shared" si="13"/>
        <v>0</v>
      </c>
      <c r="BE75" s="1">
        <f t="shared" si="14"/>
        <v>0</v>
      </c>
    </row>
    <row r="76" spans="2:57" ht="14.4" thickBot="1" x14ac:dyDescent="0.3">
      <c r="B76" s="4"/>
      <c r="C76" s="128">
        <v>45485</v>
      </c>
      <c r="D76" s="132"/>
      <c r="E76" s="235"/>
      <c r="F76" s="250"/>
      <c r="G76" s="250"/>
      <c r="H76" s="236"/>
      <c r="I76" s="130"/>
      <c r="J76" s="235" t="s">
        <v>15</v>
      </c>
      <c r="K76" s="236"/>
      <c r="L76" s="130"/>
      <c r="M76" s="235" t="s">
        <v>10</v>
      </c>
      <c r="N76" s="236"/>
      <c r="O76" s="129"/>
      <c r="P76" s="246">
        <v>50</v>
      </c>
      <c r="Q76" s="247"/>
      <c r="R76" s="129"/>
      <c r="S76" s="243"/>
      <c r="T76" s="244"/>
      <c r="U76" s="244"/>
      <c r="V76" s="244"/>
      <c r="W76" s="245"/>
      <c r="X76" s="7"/>
      <c r="AX76" s="105">
        <v>45479</v>
      </c>
      <c r="AZ76" s="105">
        <f t="shared" si="9"/>
        <v>45485</v>
      </c>
      <c r="BA76" s="1" t="str">
        <f t="shared" si="10"/>
        <v>Receitas</v>
      </c>
      <c r="BB76" s="106">
        <f t="shared" si="11"/>
        <v>50</v>
      </c>
      <c r="BC76" s="1">
        <f t="shared" si="12"/>
        <v>0</v>
      </c>
      <c r="BD76" s="1">
        <f t="shared" si="13"/>
        <v>0</v>
      </c>
      <c r="BE76" s="1">
        <f t="shared" si="14"/>
        <v>0</v>
      </c>
    </row>
    <row r="77" spans="2:57" ht="14.4" thickBot="1" x14ac:dyDescent="0.3">
      <c r="B77" s="4"/>
      <c r="C77" s="128">
        <v>45486</v>
      </c>
      <c r="D77" s="132"/>
      <c r="E77" s="235"/>
      <c r="F77" s="250"/>
      <c r="G77" s="250"/>
      <c r="H77" s="236"/>
      <c r="I77" s="130"/>
      <c r="J77" s="235" t="s">
        <v>79</v>
      </c>
      <c r="K77" s="236"/>
      <c r="L77" s="130"/>
      <c r="M77" s="235" t="s">
        <v>21</v>
      </c>
      <c r="N77" s="236"/>
      <c r="O77" s="129"/>
      <c r="P77" s="246">
        <v>30</v>
      </c>
      <c r="Q77" s="247"/>
      <c r="R77" s="129"/>
      <c r="S77" s="243"/>
      <c r="T77" s="244"/>
      <c r="U77" s="244"/>
      <c r="V77" s="244"/>
      <c r="W77" s="245"/>
      <c r="X77" s="7"/>
      <c r="AX77" s="105">
        <v>45480</v>
      </c>
      <c r="AZ77" s="105">
        <f t="shared" si="9"/>
        <v>45486</v>
      </c>
      <c r="BA77" s="1" t="str">
        <f t="shared" si="10"/>
        <v>Despesas</v>
      </c>
      <c r="BB77" s="106">
        <f t="shared" si="11"/>
        <v>30</v>
      </c>
      <c r="BC77" s="1">
        <f t="shared" si="12"/>
        <v>0</v>
      </c>
      <c r="BD77" s="1">
        <f t="shared" si="13"/>
        <v>0</v>
      </c>
      <c r="BE77" s="1">
        <f t="shared" si="14"/>
        <v>0</v>
      </c>
    </row>
    <row r="78" spans="2:57" ht="14.4" thickBot="1" x14ac:dyDescent="0.3">
      <c r="B78" s="4"/>
      <c r="C78" s="128">
        <v>45487</v>
      </c>
      <c r="D78" s="132"/>
      <c r="E78" s="235"/>
      <c r="F78" s="250"/>
      <c r="G78" s="250"/>
      <c r="H78" s="236"/>
      <c r="I78" s="130"/>
      <c r="J78" s="235" t="s">
        <v>40</v>
      </c>
      <c r="K78" s="236"/>
      <c r="L78" s="130"/>
      <c r="M78" s="235" t="s">
        <v>46</v>
      </c>
      <c r="N78" s="236"/>
      <c r="O78" s="129"/>
      <c r="P78" s="246">
        <v>100</v>
      </c>
      <c r="Q78" s="247"/>
      <c r="R78" s="129"/>
      <c r="S78" s="243"/>
      <c r="T78" s="244"/>
      <c r="U78" s="244"/>
      <c r="V78" s="244"/>
      <c r="W78" s="245"/>
      <c r="X78" s="7"/>
      <c r="AX78" s="105">
        <v>45481</v>
      </c>
      <c r="AZ78" s="105">
        <f t="shared" si="9"/>
        <v>45487</v>
      </c>
      <c r="BA78" s="1" t="str">
        <f t="shared" si="10"/>
        <v>Investimentos</v>
      </c>
      <c r="BB78" s="106">
        <f t="shared" si="11"/>
        <v>100</v>
      </c>
      <c r="BC78" s="1">
        <f t="shared" si="12"/>
        <v>0</v>
      </c>
      <c r="BD78" s="1">
        <f t="shared" si="13"/>
        <v>0</v>
      </c>
      <c r="BE78" s="1">
        <f t="shared" si="14"/>
        <v>0</v>
      </c>
    </row>
    <row r="79" spans="2:57" ht="14.4" thickBot="1" x14ac:dyDescent="0.3">
      <c r="B79" s="4"/>
      <c r="C79" s="128">
        <v>45488</v>
      </c>
      <c r="D79" s="132"/>
      <c r="E79" s="235"/>
      <c r="F79" s="250"/>
      <c r="G79" s="250"/>
      <c r="H79" s="236"/>
      <c r="I79" s="130"/>
      <c r="J79" s="235" t="s">
        <v>40</v>
      </c>
      <c r="K79" s="236"/>
      <c r="L79" s="130"/>
      <c r="M79" s="235" t="s">
        <v>74</v>
      </c>
      <c r="N79" s="236"/>
      <c r="O79" s="129"/>
      <c r="P79" s="246">
        <v>100</v>
      </c>
      <c r="Q79" s="247"/>
      <c r="R79" s="129"/>
      <c r="S79" s="243"/>
      <c r="T79" s="244"/>
      <c r="U79" s="244"/>
      <c r="V79" s="244"/>
      <c r="W79" s="245"/>
      <c r="X79" s="7"/>
      <c r="AX79" s="105">
        <v>45482</v>
      </c>
      <c r="AZ79" s="105">
        <f t="shared" si="9"/>
        <v>45488</v>
      </c>
      <c r="BA79" s="1" t="str">
        <f t="shared" si="10"/>
        <v>Investimentos</v>
      </c>
      <c r="BB79" s="106">
        <f t="shared" si="11"/>
        <v>100</v>
      </c>
      <c r="BC79" s="1">
        <f t="shared" si="12"/>
        <v>200</v>
      </c>
      <c r="BD79" s="1">
        <f t="shared" si="13"/>
        <v>0</v>
      </c>
      <c r="BE79" s="1">
        <f t="shared" si="14"/>
        <v>0</v>
      </c>
    </row>
    <row r="80" spans="2:57" ht="14.4" thickBot="1" x14ac:dyDescent="0.3">
      <c r="B80" s="4"/>
      <c r="C80" s="128">
        <v>45489</v>
      </c>
      <c r="D80" s="132"/>
      <c r="E80" s="235"/>
      <c r="F80" s="250"/>
      <c r="G80" s="250"/>
      <c r="H80" s="236"/>
      <c r="I80" s="130"/>
      <c r="J80" s="235" t="s">
        <v>15</v>
      </c>
      <c r="K80" s="236"/>
      <c r="L80" s="130"/>
      <c r="M80" s="235" t="s">
        <v>10</v>
      </c>
      <c r="N80" s="236"/>
      <c r="O80" s="129"/>
      <c r="P80" s="246">
        <v>200</v>
      </c>
      <c r="Q80" s="247"/>
      <c r="R80" s="129"/>
      <c r="S80" s="243"/>
      <c r="T80" s="244"/>
      <c r="U80" s="244"/>
      <c r="V80" s="244"/>
      <c r="W80" s="245"/>
      <c r="X80" s="7"/>
      <c r="AX80" s="105">
        <v>45483</v>
      </c>
      <c r="AZ80" s="105">
        <f t="shared" si="9"/>
        <v>45489</v>
      </c>
      <c r="BA80" s="1" t="str">
        <f t="shared" si="10"/>
        <v>Receitas</v>
      </c>
      <c r="BB80" s="106">
        <f t="shared" si="11"/>
        <v>200</v>
      </c>
      <c r="BC80" s="1">
        <f t="shared" si="12"/>
        <v>0</v>
      </c>
      <c r="BD80" s="1">
        <f t="shared" si="13"/>
        <v>500</v>
      </c>
      <c r="BE80" s="1">
        <f t="shared" si="14"/>
        <v>0</v>
      </c>
    </row>
    <row r="81" spans="2:57" ht="14.4" thickBot="1" x14ac:dyDescent="0.3">
      <c r="B81" s="4"/>
      <c r="C81" s="128">
        <v>45490</v>
      </c>
      <c r="D81" s="132"/>
      <c r="E81" s="235"/>
      <c r="F81" s="250"/>
      <c r="G81" s="250"/>
      <c r="H81" s="236"/>
      <c r="I81" s="130"/>
      <c r="J81" s="235" t="s">
        <v>79</v>
      </c>
      <c r="K81" s="236"/>
      <c r="L81" s="130"/>
      <c r="M81" s="235" t="s">
        <v>25</v>
      </c>
      <c r="N81" s="236"/>
      <c r="O81" s="129"/>
      <c r="P81" s="246">
        <v>3000</v>
      </c>
      <c r="Q81" s="247"/>
      <c r="R81" s="129"/>
      <c r="S81" s="243"/>
      <c r="T81" s="244"/>
      <c r="U81" s="244"/>
      <c r="V81" s="244"/>
      <c r="W81" s="245"/>
      <c r="X81" s="7"/>
      <c r="AX81" s="105">
        <v>45484</v>
      </c>
      <c r="AZ81" s="105">
        <f t="shared" si="9"/>
        <v>45490</v>
      </c>
      <c r="BA81" s="1" t="str">
        <f t="shared" si="10"/>
        <v>Despesas</v>
      </c>
      <c r="BB81" s="106">
        <f t="shared" si="11"/>
        <v>3000</v>
      </c>
      <c r="BC81" s="1">
        <f t="shared" si="12"/>
        <v>0</v>
      </c>
      <c r="BD81" s="1">
        <f t="shared" si="13"/>
        <v>0</v>
      </c>
      <c r="BE81" s="1">
        <f t="shared" si="14"/>
        <v>0</v>
      </c>
    </row>
    <row r="82" spans="2:57" ht="14.4" thickBot="1" x14ac:dyDescent="0.3">
      <c r="B82" s="4"/>
      <c r="C82" s="128">
        <v>45491</v>
      </c>
      <c r="D82" s="132"/>
      <c r="E82" s="235"/>
      <c r="F82" s="250"/>
      <c r="G82" s="250"/>
      <c r="H82" s="236"/>
      <c r="I82" s="130"/>
      <c r="J82" s="235" t="s">
        <v>79</v>
      </c>
      <c r="K82" s="236"/>
      <c r="L82" s="130"/>
      <c r="M82" s="235" t="s">
        <v>26</v>
      </c>
      <c r="N82" s="236"/>
      <c r="O82" s="129"/>
      <c r="P82" s="246">
        <v>500</v>
      </c>
      <c r="Q82" s="247"/>
      <c r="R82" s="129"/>
      <c r="S82" s="243"/>
      <c r="T82" s="244"/>
      <c r="U82" s="244"/>
      <c r="V82" s="244"/>
      <c r="W82" s="245"/>
      <c r="X82" s="7"/>
      <c r="AX82" s="105">
        <v>45485</v>
      </c>
      <c r="AZ82" s="105">
        <f t="shared" si="9"/>
        <v>45491</v>
      </c>
      <c r="BA82" s="1" t="str">
        <f t="shared" si="10"/>
        <v>Despesas</v>
      </c>
      <c r="BB82" s="106">
        <f t="shared" si="11"/>
        <v>500</v>
      </c>
      <c r="BC82" s="1">
        <f t="shared" si="12"/>
        <v>0</v>
      </c>
      <c r="BD82" s="1">
        <f t="shared" si="13"/>
        <v>0</v>
      </c>
      <c r="BE82" s="1">
        <f t="shared" si="14"/>
        <v>0</v>
      </c>
    </row>
    <row r="83" spans="2:57" ht="14.4" thickBot="1" x14ac:dyDescent="0.3">
      <c r="B83" s="4"/>
      <c r="C83" s="128">
        <v>45492</v>
      </c>
      <c r="D83" s="132"/>
      <c r="E83" s="235"/>
      <c r="F83" s="250"/>
      <c r="G83" s="250"/>
      <c r="H83" s="236"/>
      <c r="I83" s="130"/>
      <c r="J83" s="235" t="s">
        <v>79</v>
      </c>
      <c r="K83" s="236"/>
      <c r="L83" s="130"/>
      <c r="M83" s="235" t="s">
        <v>29</v>
      </c>
      <c r="N83" s="236"/>
      <c r="O83" s="129"/>
      <c r="P83" s="246">
        <v>90</v>
      </c>
      <c r="Q83" s="247"/>
      <c r="R83" s="129"/>
      <c r="S83" s="243"/>
      <c r="T83" s="244"/>
      <c r="U83" s="244"/>
      <c r="V83" s="244"/>
      <c r="W83" s="245"/>
      <c r="X83" s="7"/>
      <c r="AX83" s="105">
        <v>45486</v>
      </c>
      <c r="AZ83" s="105">
        <f t="shared" si="9"/>
        <v>45492</v>
      </c>
      <c r="BA83" s="1" t="str">
        <f t="shared" si="10"/>
        <v>Despesas</v>
      </c>
      <c r="BB83" s="106">
        <f t="shared" si="11"/>
        <v>90</v>
      </c>
      <c r="BC83" s="1">
        <f t="shared" si="12"/>
        <v>30</v>
      </c>
      <c r="BD83" s="1">
        <f t="shared" si="13"/>
        <v>0</v>
      </c>
      <c r="BE83" s="1">
        <f t="shared" si="14"/>
        <v>0</v>
      </c>
    </row>
    <row r="84" spans="2:57" ht="14.4" thickBot="1" x14ac:dyDescent="0.3">
      <c r="B84" s="4"/>
      <c r="C84" s="128">
        <v>45493</v>
      </c>
      <c r="D84" s="132"/>
      <c r="E84" s="235"/>
      <c r="F84" s="250"/>
      <c r="G84" s="250"/>
      <c r="H84" s="236"/>
      <c r="I84" s="130"/>
      <c r="J84" s="235" t="s">
        <v>34</v>
      </c>
      <c r="K84" s="236"/>
      <c r="L84" s="130"/>
      <c r="M84" s="235" t="s">
        <v>38</v>
      </c>
      <c r="N84" s="236"/>
      <c r="O84" s="129"/>
      <c r="P84" s="246">
        <v>300</v>
      </c>
      <c r="Q84" s="247"/>
      <c r="R84" s="129"/>
      <c r="S84" s="243"/>
      <c r="T84" s="244"/>
      <c r="U84" s="244"/>
      <c r="V84" s="244"/>
      <c r="W84" s="245"/>
      <c r="X84" s="7"/>
      <c r="AX84" s="105">
        <v>45487</v>
      </c>
      <c r="AZ84" s="105">
        <f t="shared" si="9"/>
        <v>45493</v>
      </c>
      <c r="BA84" s="1" t="str">
        <f t="shared" si="10"/>
        <v>Dívidas</v>
      </c>
      <c r="BB84" s="106">
        <f t="shared" si="11"/>
        <v>300</v>
      </c>
      <c r="BC84" s="1">
        <f t="shared" si="12"/>
        <v>0</v>
      </c>
      <c r="BD84" s="1">
        <f t="shared" si="13"/>
        <v>0</v>
      </c>
      <c r="BE84" s="1">
        <f t="shared" si="14"/>
        <v>100</v>
      </c>
    </row>
    <row r="85" spans="2:57" ht="14.4" thickBot="1" x14ac:dyDescent="0.3">
      <c r="B85" s="4"/>
      <c r="C85" s="128">
        <v>45494</v>
      </c>
      <c r="D85" s="132"/>
      <c r="E85" s="235"/>
      <c r="F85" s="250"/>
      <c r="G85" s="250"/>
      <c r="H85" s="236"/>
      <c r="I85" s="130"/>
      <c r="J85" s="235" t="s">
        <v>15</v>
      </c>
      <c r="K85" s="236"/>
      <c r="L85" s="130"/>
      <c r="M85" s="235" t="s">
        <v>14</v>
      </c>
      <c r="N85" s="236"/>
      <c r="O85" s="129"/>
      <c r="P85" s="246">
        <v>800</v>
      </c>
      <c r="Q85" s="247"/>
      <c r="R85" s="129"/>
      <c r="S85" s="243"/>
      <c r="T85" s="244"/>
      <c r="U85" s="244"/>
      <c r="V85" s="244"/>
      <c r="W85" s="245"/>
      <c r="X85" s="7"/>
      <c r="AX85" s="105">
        <v>45488</v>
      </c>
      <c r="AZ85" s="105">
        <f t="shared" si="9"/>
        <v>45494</v>
      </c>
      <c r="BA85" s="1" t="str">
        <f t="shared" si="10"/>
        <v>Receitas</v>
      </c>
      <c r="BB85" s="106">
        <f t="shared" si="11"/>
        <v>800</v>
      </c>
      <c r="BC85" s="1">
        <f t="shared" si="12"/>
        <v>0</v>
      </c>
      <c r="BD85" s="1">
        <f t="shared" si="13"/>
        <v>0</v>
      </c>
      <c r="BE85" s="1">
        <f t="shared" si="14"/>
        <v>100</v>
      </c>
    </row>
    <row r="86" spans="2:57" ht="14.4" thickBot="1" x14ac:dyDescent="0.3">
      <c r="B86" s="4"/>
      <c r="C86" s="128">
        <v>45495</v>
      </c>
      <c r="D86" s="132"/>
      <c r="E86" s="235"/>
      <c r="F86" s="250"/>
      <c r="G86" s="250"/>
      <c r="H86" s="236"/>
      <c r="I86" s="130"/>
      <c r="J86" s="235" t="s">
        <v>79</v>
      </c>
      <c r="K86" s="236"/>
      <c r="L86" s="130"/>
      <c r="M86" s="235" t="s">
        <v>28</v>
      </c>
      <c r="N86" s="236"/>
      <c r="O86" s="129"/>
      <c r="P86" s="246">
        <v>20</v>
      </c>
      <c r="Q86" s="247"/>
      <c r="R86" s="129"/>
      <c r="S86" s="243"/>
      <c r="T86" s="244"/>
      <c r="U86" s="244"/>
      <c r="V86" s="244"/>
      <c r="W86" s="245"/>
      <c r="X86" s="7"/>
      <c r="AX86" s="105">
        <v>45489</v>
      </c>
      <c r="AZ86" s="105">
        <f t="shared" si="9"/>
        <v>45495</v>
      </c>
      <c r="BA86" s="1" t="str">
        <f t="shared" si="10"/>
        <v>Despesas</v>
      </c>
      <c r="BB86" s="106">
        <f t="shared" si="11"/>
        <v>20</v>
      </c>
      <c r="BC86" s="1">
        <f t="shared" si="12"/>
        <v>0</v>
      </c>
      <c r="BD86" s="1">
        <f t="shared" si="13"/>
        <v>0</v>
      </c>
      <c r="BE86" s="1">
        <f t="shared" si="14"/>
        <v>0</v>
      </c>
    </row>
    <row r="87" spans="2:57" ht="14.4" thickBot="1" x14ac:dyDescent="0.3">
      <c r="B87" s="4"/>
      <c r="C87" s="128">
        <v>45496</v>
      </c>
      <c r="D87" s="132"/>
      <c r="E87" s="235"/>
      <c r="F87" s="250"/>
      <c r="G87" s="250"/>
      <c r="H87" s="236"/>
      <c r="I87" s="130"/>
      <c r="J87" s="235" t="s">
        <v>15</v>
      </c>
      <c r="K87" s="236"/>
      <c r="L87" s="130"/>
      <c r="M87" s="235" t="s">
        <v>14</v>
      </c>
      <c r="N87" s="236"/>
      <c r="O87" s="129"/>
      <c r="P87" s="246">
        <v>600</v>
      </c>
      <c r="Q87" s="247"/>
      <c r="R87" s="129"/>
      <c r="S87" s="243"/>
      <c r="T87" s="244"/>
      <c r="U87" s="244"/>
      <c r="V87" s="244"/>
      <c r="W87" s="245"/>
      <c r="X87" s="7"/>
      <c r="AX87" s="105">
        <v>45490</v>
      </c>
      <c r="AZ87" s="105">
        <f t="shared" si="9"/>
        <v>45496</v>
      </c>
      <c r="BA87" s="1" t="str">
        <f t="shared" si="10"/>
        <v>Receitas</v>
      </c>
      <c r="BB87" s="106">
        <f t="shared" si="11"/>
        <v>600</v>
      </c>
      <c r="BC87" s="1">
        <f t="shared" si="12"/>
        <v>3000</v>
      </c>
      <c r="BD87" s="1">
        <f t="shared" si="13"/>
        <v>0</v>
      </c>
      <c r="BE87" s="1">
        <f t="shared" si="14"/>
        <v>0</v>
      </c>
    </row>
    <row r="88" spans="2:57" ht="14.4" thickBot="1" x14ac:dyDescent="0.3">
      <c r="B88" s="4"/>
      <c r="C88" s="128">
        <v>45497</v>
      </c>
      <c r="D88" s="132"/>
      <c r="E88" s="235"/>
      <c r="F88" s="250"/>
      <c r="G88" s="250"/>
      <c r="H88" s="236"/>
      <c r="I88" s="130"/>
      <c r="J88" s="235" t="s">
        <v>40</v>
      </c>
      <c r="K88" s="236"/>
      <c r="L88" s="130"/>
      <c r="M88" s="235" t="s">
        <v>72</v>
      </c>
      <c r="N88" s="236"/>
      <c r="O88" s="129"/>
      <c r="P88" s="246">
        <v>200</v>
      </c>
      <c r="Q88" s="247"/>
      <c r="R88" s="129"/>
      <c r="S88" s="243"/>
      <c r="T88" s="244"/>
      <c r="U88" s="244"/>
      <c r="V88" s="244"/>
      <c r="W88" s="245"/>
      <c r="X88" s="7"/>
      <c r="AX88" s="105">
        <v>45491</v>
      </c>
      <c r="AZ88" s="105">
        <f t="shared" si="9"/>
        <v>45497</v>
      </c>
      <c r="BA88" s="1" t="str">
        <f t="shared" si="10"/>
        <v>Investimentos</v>
      </c>
      <c r="BB88" s="106">
        <f t="shared" si="11"/>
        <v>200</v>
      </c>
      <c r="BC88" s="1">
        <f t="shared" si="12"/>
        <v>500</v>
      </c>
      <c r="BD88" s="1">
        <f t="shared" si="13"/>
        <v>0</v>
      </c>
      <c r="BE88" s="1">
        <f t="shared" si="14"/>
        <v>0</v>
      </c>
    </row>
    <row r="89" spans="2:57" ht="14.4" thickBot="1" x14ac:dyDescent="0.3">
      <c r="B89" s="4"/>
      <c r="C89" s="128">
        <v>45498</v>
      </c>
      <c r="D89" s="132"/>
      <c r="E89" s="235"/>
      <c r="F89" s="250"/>
      <c r="G89" s="250"/>
      <c r="H89" s="236"/>
      <c r="I89" s="130"/>
      <c r="J89" s="235" t="s">
        <v>34</v>
      </c>
      <c r="K89" s="236"/>
      <c r="L89" s="130"/>
      <c r="M89" s="235" t="s">
        <v>33</v>
      </c>
      <c r="N89" s="236"/>
      <c r="O89" s="129"/>
      <c r="P89" s="246">
        <v>300</v>
      </c>
      <c r="Q89" s="247"/>
      <c r="R89" s="129"/>
      <c r="S89" s="243"/>
      <c r="T89" s="244"/>
      <c r="U89" s="244"/>
      <c r="V89" s="244"/>
      <c r="W89" s="245"/>
      <c r="X89" s="7"/>
      <c r="AX89" s="105">
        <v>45492</v>
      </c>
      <c r="AZ89" s="105">
        <f t="shared" si="9"/>
        <v>45498</v>
      </c>
      <c r="BA89" s="1" t="str">
        <f t="shared" si="10"/>
        <v>Dívidas</v>
      </c>
      <c r="BB89" s="106">
        <f t="shared" si="11"/>
        <v>300</v>
      </c>
      <c r="BC89" s="1">
        <f t="shared" si="12"/>
        <v>90</v>
      </c>
      <c r="BD89" s="1">
        <f t="shared" si="13"/>
        <v>0</v>
      </c>
      <c r="BE89" s="1">
        <f t="shared" si="14"/>
        <v>0</v>
      </c>
    </row>
    <row r="90" spans="2:57" ht="14.4" thickBot="1" x14ac:dyDescent="0.3">
      <c r="B90" s="4"/>
      <c r="C90" s="128">
        <v>45499</v>
      </c>
      <c r="D90" s="132"/>
      <c r="E90" s="235"/>
      <c r="F90" s="250"/>
      <c r="G90" s="250"/>
      <c r="H90" s="236"/>
      <c r="I90" s="130"/>
      <c r="J90" s="235" t="s">
        <v>79</v>
      </c>
      <c r="K90" s="236"/>
      <c r="L90" s="130"/>
      <c r="M90" s="235" t="s">
        <v>30</v>
      </c>
      <c r="N90" s="236"/>
      <c r="O90" s="129"/>
      <c r="P90" s="246">
        <v>5000</v>
      </c>
      <c r="Q90" s="247"/>
      <c r="R90" s="129"/>
      <c r="S90" s="243"/>
      <c r="T90" s="244"/>
      <c r="U90" s="244"/>
      <c r="V90" s="244"/>
      <c r="W90" s="245"/>
      <c r="X90" s="7"/>
      <c r="AX90" s="105">
        <v>45493</v>
      </c>
      <c r="AZ90" s="105">
        <f t="shared" si="9"/>
        <v>45499</v>
      </c>
      <c r="BA90" s="1" t="str">
        <f t="shared" si="10"/>
        <v>Despesas</v>
      </c>
      <c r="BB90" s="106">
        <f t="shared" si="11"/>
        <v>5000</v>
      </c>
      <c r="BC90" s="1">
        <f t="shared" si="12"/>
        <v>0</v>
      </c>
      <c r="BD90" s="1">
        <f t="shared" si="13"/>
        <v>300</v>
      </c>
      <c r="BE90" s="1">
        <f t="shared" si="14"/>
        <v>0</v>
      </c>
    </row>
    <row r="91" spans="2:57" ht="14.4" thickBot="1" x14ac:dyDescent="0.3">
      <c r="B91" s="4"/>
      <c r="C91" s="128">
        <v>45500</v>
      </c>
      <c r="D91" s="132"/>
      <c r="E91" s="235"/>
      <c r="F91" s="250"/>
      <c r="G91" s="250"/>
      <c r="H91" s="236"/>
      <c r="I91" s="130"/>
      <c r="J91" s="235" t="s">
        <v>79</v>
      </c>
      <c r="K91" s="236"/>
      <c r="L91" s="130"/>
      <c r="M91" s="235" t="s">
        <v>24</v>
      </c>
      <c r="N91" s="236"/>
      <c r="O91" s="129"/>
      <c r="P91" s="246">
        <v>95</v>
      </c>
      <c r="Q91" s="247"/>
      <c r="R91" s="129"/>
      <c r="S91" s="243"/>
      <c r="T91" s="244"/>
      <c r="U91" s="244"/>
      <c r="V91" s="244"/>
      <c r="W91" s="245"/>
      <c r="X91" s="7"/>
      <c r="AX91" s="105">
        <v>45494</v>
      </c>
      <c r="AZ91" s="105">
        <f t="shared" si="9"/>
        <v>45500</v>
      </c>
      <c r="BA91" s="1" t="str">
        <f t="shared" si="10"/>
        <v>Despesas</v>
      </c>
      <c r="BB91" s="106">
        <f t="shared" si="11"/>
        <v>95</v>
      </c>
      <c r="BC91" s="1">
        <f t="shared" si="12"/>
        <v>0</v>
      </c>
      <c r="BD91" s="1">
        <f t="shared" si="13"/>
        <v>0</v>
      </c>
      <c r="BE91" s="1">
        <f t="shared" si="14"/>
        <v>0</v>
      </c>
    </row>
    <row r="92" spans="2:57" ht="14.4" thickBot="1" x14ac:dyDescent="0.3">
      <c r="B92" s="4"/>
      <c r="C92" s="128">
        <v>45501</v>
      </c>
      <c r="D92" s="132"/>
      <c r="E92" s="235"/>
      <c r="F92" s="250"/>
      <c r="G92" s="250"/>
      <c r="H92" s="236"/>
      <c r="I92" s="130"/>
      <c r="J92" s="235" t="s">
        <v>34</v>
      </c>
      <c r="K92" s="236"/>
      <c r="L92" s="130"/>
      <c r="M92" s="235" t="s">
        <v>33</v>
      </c>
      <c r="N92" s="236"/>
      <c r="O92" s="129"/>
      <c r="P92" s="246">
        <v>600</v>
      </c>
      <c r="Q92" s="247"/>
      <c r="R92" s="129"/>
      <c r="S92" s="243"/>
      <c r="T92" s="244"/>
      <c r="U92" s="244"/>
      <c r="V92" s="244"/>
      <c r="W92" s="245"/>
      <c r="X92" s="7"/>
      <c r="AX92" s="105">
        <v>45495</v>
      </c>
      <c r="AZ92" s="105">
        <f t="shared" si="9"/>
        <v>45501</v>
      </c>
      <c r="BA92" s="1" t="str">
        <f t="shared" si="10"/>
        <v>Dívidas</v>
      </c>
      <c r="BB92" s="106">
        <f t="shared" si="11"/>
        <v>600</v>
      </c>
      <c r="BC92" s="1">
        <f t="shared" si="12"/>
        <v>20</v>
      </c>
      <c r="BD92" s="1">
        <f t="shared" si="13"/>
        <v>0</v>
      </c>
      <c r="BE92" s="1">
        <f t="shared" si="14"/>
        <v>0</v>
      </c>
    </row>
    <row r="93" spans="2:57" ht="14.4" thickBot="1" x14ac:dyDescent="0.3">
      <c r="B93" s="4"/>
      <c r="C93" s="128">
        <v>45502</v>
      </c>
      <c r="D93" s="132"/>
      <c r="E93" s="235"/>
      <c r="F93" s="250"/>
      <c r="G93" s="250"/>
      <c r="H93" s="236"/>
      <c r="I93" s="130"/>
      <c r="J93" s="235" t="s">
        <v>40</v>
      </c>
      <c r="K93" s="236"/>
      <c r="L93" s="130"/>
      <c r="M93" s="235" t="s">
        <v>72</v>
      </c>
      <c r="N93" s="236"/>
      <c r="O93" s="129"/>
      <c r="P93" s="246">
        <v>240</v>
      </c>
      <c r="Q93" s="247"/>
      <c r="R93" s="129"/>
      <c r="S93" s="243"/>
      <c r="T93" s="244"/>
      <c r="U93" s="244"/>
      <c r="V93" s="244"/>
      <c r="W93" s="245"/>
      <c r="X93" s="7"/>
      <c r="AX93" s="105">
        <v>45496</v>
      </c>
      <c r="AZ93" s="105">
        <f t="shared" si="9"/>
        <v>45502</v>
      </c>
      <c r="BA93" s="1" t="str">
        <f t="shared" si="10"/>
        <v>Investimentos</v>
      </c>
      <c r="BB93" s="106">
        <f t="shared" si="11"/>
        <v>240</v>
      </c>
      <c r="BC93" s="1">
        <f t="shared" si="12"/>
        <v>0</v>
      </c>
      <c r="BD93" s="1">
        <f t="shared" si="13"/>
        <v>0</v>
      </c>
      <c r="BE93" s="1">
        <f t="shared" si="14"/>
        <v>0</v>
      </c>
    </row>
    <row r="94" spans="2:57" ht="14.4" thickBot="1" x14ac:dyDescent="0.3">
      <c r="B94" s="4"/>
      <c r="C94" s="128">
        <v>45503</v>
      </c>
      <c r="D94" s="132"/>
      <c r="E94" s="235"/>
      <c r="F94" s="250"/>
      <c r="G94" s="250"/>
      <c r="H94" s="236"/>
      <c r="I94" s="130"/>
      <c r="J94" s="235" t="s">
        <v>79</v>
      </c>
      <c r="K94" s="236"/>
      <c r="L94" s="130"/>
      <c r="M94" s="235" t="s">
        <v>21</v>
      </c>
      <c r="N94" s="236"/>
      <c r="O94" s="129"/>
      <c r="P94" s="246">
        <v>685</v>
      </c>
      <c r="Q94" s="247"/>
      <c r="R94" s="129"/>
      <c r="S94" s="243"/>
      <c r="T94" s="244"/>
      <c r="U94" s="244"/>
      <c r="V94" s="244"/>
      <c r="W94" s="245"/>
      <c r="X94" s="7"/>
      <c r="AX94" s="105">
        <v>45497</v>
      </c>
      <c r="AZ94" s="105">
        <f t="shared" si="9"/>
        <v>45503</v>
      </c>
      <c r="BA94" s="1" t="str">
        <f t="shared" si="10"/>
        <v>Despesas</v>
      </c>
      <c r="BB94" s="106">
        <f t="shared" si="11"/>
        <v>685</v>
      </c>
      <c r="BC94" s="1">
        <f t="shared" si="12"/>
        <v>0</v>
      </c>
      <c r="BD94" s="1">
        <f t="shared" si="13"/>
        <v>0</v>
      </c>
      <c r="BE94" s="1">
        <f t="shared" si="14"/>
        <v>200</v>
      </c>
    </row>
    <row r="95" spans="2:57" ht="14.4" thickBot="1" x14ac:dyDescent="0.3">
      <c r="B95" s="4"/>
      <c r="C95" s="128">
        <v>45504</v>
      </c>
      <c r="D95" s="132"/>
      <c r="E95" s="235"/>
      <c r="F95" s="250"/>
      <c r="G95" s="250"/>
      <c r="H95" s="236"/>
      <c r="I95" s="130"/>
      <c r="J95" s="235" t="s">
        <v>79</v>
      </c>
      <c r="K95" s="236"/>
      <c r="L95" s="130"/>
      <c r="M95" s="235" t="s">
        <v>12</v>
      </c>
      <c r="N95" s="236"/>
      <c r="O95" s="129"/>
      <c r="P95" s="246">
        <v>48</v>
      </c>
      <c r="Q95" s="247"/>
      <c r="R95" s="129"/>
      <c r="S95" s="243"/>
      <c r="T95" s="244"/>
      <c r="U95" s="244"/>
      <c r="V95" s="244"/>
      <c r="W95" s="245"/>
      <c r="X95" s="7"/>
      <c r="AX95" s="105">
        <v>45498</v>
      </c>
      <c r="AZ95" s="105">
        <f t="shared" si="9"/>
        <v>45504</v>
      </c>
      <c r="BA95" s="1" t="str">
        <f t="shared" si="10"/>
        <v>Despesas</v>
      </c>
      <c r="BB95" s="106">
        <f t="shared" si="11"/>
        <v>48</v>
      </c>
      <c r="BC95" s="1">
        <f t="shared" si="12"/>
        <v>0</v>
      </c>
      <c r="BD95" s="1">
        <f t="shared" si="13"/>
        <v>300</v>
      </c>
      <c r="BE95" s="1">
        <f t="shared" si="14"/>
        <v>0</v>
      </c>
    </row>
    <row r="96" spans="2:57" ht="14.4" thickBot="1" x14ac:dyDescent="0.3">
      <c r="B96" s="4"/>
      <c r="C96" s="128">
        <v>45505</v>
      </c>
      <c r="D96" s="132"/>
      <c r="E96" s="235"/>
      <c r="F96" s="250"/>
      <c r="G96" s="250"/>
      <c r="H96" s="236"/>
      <c r="I96" s="130"/>
      <c r="J96" s="235" t="s">
        <v>15</v>
      </c>
      <c r="K96" s="236"/>
      <c r="L96" s="130"/>
      <c r="M96" s="235" t="s">
        <v>17</v>
      </c>
      <c r="N96" s="236"/>
      <c r="O96" s="129"/>
      <c r="P96" s="246">
        <v>2000</v>
      </c>
      <c r="Q96" s="247"/>
      <c r="R96" s="129"/>
      <c r="S96" s="243"/>
      <c r="T96" s="244"/>
      <c r="U96" s="244"/>
      <c r="V96" s="244"/>
      <c r="W96" s="245"/>
      <c r="X96" s="7"/>
      <c r="AX96" s="105">
        <v>45499</v>
      </c>
      <c r="AZ96" s="105">
        <f t="shared" si="9"/>
        <v>45505</v>
      </c>
      <c r="BA96" s="1" t="str">
        <f t="shared" si="10"/>
        <v>Receitas</v>
      </c>
      <c r="BB96" s="106">
        <f t="shared" si="11"/>
        <v>2000</v>
      </c>
      <c r="BC96" s="1">
        <f t="shared" si="12"/>
        <v>5000</v>
      </c>
      <c r="BD96" s="1">
        <f t="shared" si="13"/>
        <v>0</v>
      </c>
      <c r="BE96" s="1">
        <f t="shared" si="14"/>
        <v>0</v>
      </c>
    </row>
    <row r="97" spans="2:57" ht="14.4" thickBot="1" x14ac:dyDescent="0.3">
      <c r="B97" s="4"/>
      <c r="C97" s="131"/>
      <c r="D97" s="132"/>
      <c r="E97" s="235"/>
      <c r="F97" s="250"/>
      <c r="G97" s="250"/>
      <c r="H97" s="236"/>
      <c r="I97" s="130"/>
      <c r="J97" s="235"/>
      <c r="K97" s="236"/>
      <c r="L97" s="130"/>
      <c r="M97" s="235"/>
      <c r="N97" s="236"/>
      <c r="O97" s="129"/>
      <c r="P97" s="246">
        <v>0</v>
      </c>
      <c r="Q97" s="247"/>
      <c r="R97" s="129"/>
      <c r="S97" s="243"/>
      <c r="T97" s="244"/>
      <c r="U97" s="244"/>
      <c r="V97" s="244"/>
      <c r="W97" s="245"/>
      <c r="X97" s="7"/>
      <c r="AX97" s="105">
        <v>45500</v>
      </c>
      <c r="AZ97" s="105">
        <f t="shared" si="9"/>
        <v>0</v>
      </c>
      <c r="BA97" s="1">
        <f t="shared" si="10"/>
        <v>0</v>
      </c>
      <c r="BB97" s="106">
        <f t="shared" si="11"/>
        <v>0</v>
      </c>
      <c r="BC97" s="1">
        <f t="shared" si="12"/>
        <v>95</v>
      </c>
      <c r="BD97" s="1">
        <f t="shared" si="13"/>
        <v>0</v>
      </c>
      <c r="BE97" s="1">
        <f t="shared" si="14"/>
        <v>0</v>
      </c>
    </row>
    <row r="98" spans="2:57" ht="14.4" thickBot="1" x14ac:dyDescent="0.3">
      <c r="B98" s="4"/>
      <c r="C98" s="131"/>
      <c r="D98" s="132"/>
      <c r="E98" s="235"/>
      <c r="F98" s="250"/>
      <c r="G98" s="250"/>
      <c r="H98" s="236"/>
      <c r="I98" s="130"/>
      <c r="J98" s="235"/>
      <c r="K98" s="236"/>
      <c r="L98" s="130"/>
      <c r="M98" s="235"/>
      <c r="N98" s="236"/>
      <c r="O98" s="129"/>
      <c r="P98" s="246">
        <v>0</v>
      </c>
      <c r="Q98" s="247"/>
      <c r="R98" s="129"/>
      <c r="S98" s="243"/>
      <c r="T98" s="244"/>
      <c r="U98" s="244"/>
      <c r="V98" s="244"/>
      <c r="W98" s="245"/>
      <c r="X98" s="7"/>
      <c r="AX98" s="105">
        <v>45501</v>
      </c>
      <c r="AZ98" s="105">
        <f t="shared" si="9"/>
        <v>0</v>
      </c>
      <c r="BA98" s="1">
        <f t="shared" si="10"/>
        <v>0</v>
      </c>
      <c r="BB98" s="106">
        <f t="shared" si="11"/>
        <v>0</v>
      </c>
      <c r="BC98" s="1">
        <f t="shared" si="12"/>
        <v>0</v>
      </c>
      <c r="BD98" s="1">
        <f t="shared" si="13"/>
        <v>600</v>
      </c>
      <c r="BE98" s="1">
        <f t="shared" si="14"/>
        <v>0</v>
      </c>
    </row>
    <row r="99" spans="2:57" ht="14.4" thickBot="1" x14ac:dyDescent="0.3">
      <c r="B99" s="4"/>
      <c r="C99" s="131"/>
      <c r="D99" s="132"/>
      <c r="E99" s="235"/>
      <c r="F99" s="250"/>
      <c r="G99" s="250"/>
      <c r="H99" s="236"/>
      <c r="I99" s="130"/>
      <c r="J99" s="235"/>
      <c r="K99" s="236"/>
      <c r="L99" s="130"/>
      <c r="M99" s="235"/>
      <c r="N99" s="236"/>
      <c r="O99" s="129"/>
      <c r="P99" s="246">
        <v>0</v>
      </c>
      <c r="Q99" s="247"/>
      <c r="R99" s="129"/>
      <c r="S99" s="243"/>
      <c r="T99" s="244"/>
      <c r="U99" s="244"/>
      <c r="V99" s="244"/>
      <c r="W99" s="245"/>
      <c r="X99" s="7"/>
      <c r="AX99" s="105">
        <v>45502</v>
      </c>
      <c r="AZ99" s="105">
        <f t="shared" si="9"/>
        <v>0</v>
      </c>
      <c r="BA99" s="1">
        <f t="shared" si="10"/>
        <v>0</v>
      </c>
      <c r="BB99" s="106">
        <f t="shared" si="11"/>
        <v>0</v>
      </c>
      <c r="BC99" s="1">
        <f t="shared" si="12"/>
        <v>0</v>
      </c>
      <c r="BD99" s="1">
        <f t="shared" si="13"/>
        <v>0</v>
      </c>
      <c r="BE99" s="1">
        <f t="shared" si="14"/>
        <v>240</v>
      </c>
    </row>
    <row r="100" spans="2:57" ht="14.4" thickBot="1" x14ac:dyDescent="0.3">
      <c r="B100" s="4"/>
      <c r="C100" s="131"/>
      <c r="D100" s="132"/>
      <c r="E100" s="235"/>
      <c r="F100" s="250"/>
      <c r="G100" s="250"/>
      <c r="H100" s="236"/>
      <c r="I100" s="130"/>
      <c r="J100" s="235"/>
      <c r="K100" s="236"/>
      <c r="L100" s="130"/>
      <c r="M100" s="235"/>
      <c r="N100" s="236"/>
      <c r="O100" s="129"/>
      <c r="P100" s="246">
        <v>0</v>
      </c>
      <c r="Q100" s="247"/>
      <c r="R100" s="129"/>
      <c r="S100" s="243"/>
      <c r="T100" s="244"/>
      <c r="U100" s="244"/>
      <c r="V100" s="244"/>
      <c r="W100" s="245"/>
      <c r="X100" s="7"/>
      <c r="AX100" s="105">
        <v>45503</v>
      </c>
      <c r="AZ100" s="105">
        <f t="shared" si="9"/>
        <v>0</v>
      </c>
      <c r="BA100" s="1">
        <f t="shared" si="10"/>
        <v>0</v>
      </c>
      <c r="BB100" s="106">
        <f t="shared" si="11"/>
        <v>0</v>
      </c>
      <c r="BC100" s="1">
        <f t="shared" si="12"/>
        <v>685</v>
      </c>
      <c r="BD100" s="1">
        <f t="shared" si="13"/>
        <v>0</v>
      </c>
      <c r="BE100" s="1">
        <f t="shared" si="14"/>
        <v>0</v>
      </c>
    </row>
    <row r="101" spans="2:57" ht="14.4" thickBot="1" x14ac:dyDescent="0.3">
      <c r="B101" s="4"/>
      <c r="C101" s="131"/>
      <c r="D101" s="132"/>
      <c r="E101" s="235"/>
      <c r="F101" s="250"/>
      <c r="G101" s="250"/>
      <c r="H101" s="236"/>
      <c r="I101" s="130"/>
      <c r="J101" s="235"/>
      <c r="K101" s="236"/>
      <c r="L101" s="130"/>
      <c r="M101" s="235"/>
      <c r="N101" s="236"/>
      <c r="O101" s="129"/>
      <c r="P101" s="246">
        <v>0</v>
      </c>
      <c r="Q101" s="247"/>
      <c r="R101" s="129"/>
      <c r="S101" s="243"/>
      <c r="T101" s="244"/>
      <c r="U101" s="244"/>
      <c r="V101" s="244"/>
      <c r="W101" s="245"/>
      <c r="X101" s="7"/>
      <c r="AX101" s="105">
        <v>45504</v>
      </c>
      <c r="AZ101" s="105">
        <f t="shared" si="9"/>
        <v>0</v>
      </c>
      <c r="BA101" s="1">
        <f t="shared" si="10"/>
        <v>0</v>
      </c>
      <c r="BB101" s="106">
        <f t="shared" si="11"/>
        <v>0</v>
      </c>
      <c r="BC101" s="1">
        <f t="shared" si="12"/>
        <v>48</v>
      </c>
      <c r="BD101" s="1">
        <f t="shared" si="13"/>
        <v>0</v>
      </c>
      <c r="BE101" s="1">
        <f t="shared" si="14"/>
        <v>0</v>
      </c>
    </row>
    <row r="102" spans="2:57" ht="14.4" thickBot="1" x14ac:dyDescent="0.3">
      <c r="B102" s="4"/>
      <c r="C102" s="131"/>
      <c r="D102" s="132"/>
      <c r="E102" s="235"/>
      <c r="F102" s="250"/>
      <c r="G102" s="250"/>
      <c r="H102" s="236"/>
      <c r="I102" s="130"/>
      <c r="J102" s="235"/>
      <c r="K102" s="236"/>
      <c r="L102" s="130"/>
      <c r="M102" s="235"/>
      <c r="N102" s="236"/>
      <c r="O102" s="129"/>
      <c r="P102" s="246">
        <v>0</v>
      </c>
      <c r="Q102" s="247"/>
      <c r="R102" s="129"/>
      <c r="S102" s="243"/>
      <c r="T102" s="244"/>
      <c r="U102" s="244"/>
      <c r="V102" s="244"/>
      <c r="W102" s="245"/>
      <c r="X102" s="7"/>
      <c r="AX102" s="105"/>
      <c r="AZ102" s="105">
        <f t="shared" si="9"/>
        <v>0</v>
      </c>
      <c r="BA102" s="1">
        <f t="shared" si="10"/>
        <v>0</v>
      </c>
      <c r="BB102" s="106">
        <f t="shared" si="11"/>
        <v>0</v>
      </c>
      <c r="BC102" s="1">
        <f t="shared" si="12"/>
        <v>0</v>
      </c>
      <c r="BD102" s="1">
        <f t="shared" si="13"/>
        <v>0</v>
      </c>
      <c r="BE102" s="1">
        <f t="shared" si="14"/>
        <v>0</v>
      </c>
    </row>
    <row r="103" spans="2:57" ht="14.4" thickBot="1" x14ac:dyDescent="0.3">
      <c r="B103" s="4"/>
      <c r="C103" s="131"/>
      <c r="D103" s="132"/>
      <c r="E103" s="235"/>
      <c r="F103" s="250"/>
      <c r="G103" s="250"/>
      <c r="H103" s="236"/>
      <c r="I103" s="130"/>
      <c r="J103" s="235"/>
      <c r="K103" s="236"/>
      <c r="L103" s="130"/>
      <c r="M103" s="235"/>
      <c r="N103" s="236"/>
      <c r="O103" s="129"/>
      <c r="P103" s="246">
        <v>0</v>
      </c>
      <c r="Q103" s="247"/>
      <c r="R103" s="129"/>
      <c r="S103" s="243"/>
      <c r="T103" s="244"/>
      <c r="U103" s="244"/>
      <c r="V103" s="244"/>
      <c r="W103" s="245"/>
      <c r="X103" s="7"/>
      <c r="AZ103" s="105">
        <f t="shared" si="9"/>
        <v>0</v>
      </c>
      <c r="BA103" s="1">
        <f t="shared" si="10"/>
        <v>0</v>
      </c>
      <c r="BB103" s="106">
        <f t="shared" si="11"/>
        <v>0</v>
      </c>
      <c r="BC103" s="1">
        <f t="shared" si="12"/>
        <v>0</v>
      </c>
      <c r="BD103" s="1">
        <f t="shared" si="13"/>
        <v>0</v>
      </c>
      <c r="BE103" s="1">
        <f t="shared" si="14"/>
        <v>0</v>
      </c>
    </row>
    <row r="104" spans="2:57" ht="14.4" thickBot="1" x14ac:dyDescent="0.3">
      <c r="B104" s="4"/>
      <c r="C104" s="131"/>
      <c r="D104" s="132"/>
      <c r="E104" s="235"/>
      <c r="F104" s="250"/>
      <c r="G104" s="250"/>
      <c r="H104" s="236"/>
      <c r="I104" s="130"/>
      <c r="J104" s="235"/>
      <c r="K104" s="236"/>
      <c r="L104" s="130"/>
      <c r="M104" s="235"/>
      <c r="N104" s="236"/>
      <c r="O104" s="129"/>
      <c r="P104" s="246">
        <v>0</v>
      </c>
      <c r="Q104" s="247"/>
      <c r="R104" s="129"/>
      <c r="S104" s="243"/>
      <c r="T104" s="244"/>
      <c r="U104" s="244"/>
      <c r="V104" s="244"/>
      <c r="W104" s="245"/>
      <c r="X104" s="7"/>
      <c r="AX104" s="101"/>
      <c r="AY104" s="101"/>
      <c r="AZ104" s="102">
        <f t="shared" si="9"/>
        <v>0</v>
      </c>
      <c r="BA104" s="101">
        <f t="shared" si="10"/>
        <v>0</v>
      </c>
      <c r="BB104" s="103">
        <f t="shared" si="11"/>
        <v>0</v>
      </c>
      <c r="BC104" s="1">
        <f t="shared" si="12"/>
        <v>0</v>
      </c>
      <c r="BD104" s="1">
        <f t="shared" si="13"/>
        <v>0</v>
      </c>
      <c r="BE104" s="1">
        <f t="shared" si="14"/>
        <v>0</v>
      </c>
    </row>
    <row r="105" spans="2:57" ht="14.4" thickBot="1" x14ac:dyDescent="0.3">
      <c r="B105" s="4"/>
      <c r="C105" s="131"/>
      <c r="D105" s="132"/>
      <c r="E105" s="235"/>
      <c r="F105" s="250"/>
      <c r="G105" s="250"/>
      <c r="H105" s="236"/>
      <c r="I105" s="130"/>
      <c r="J105" s="235"/>
      <c r="K105" s="236"/>
      <c r="L105" s="130"/>
      <c r="M105" s="235"/>
      <c r="N105" s="236"/>
      <c r="O105" s="129"/>
      <c r="P105" s="246">
        <v>0</v>
      </c>
      <c r="Q105" s="247"/>
      <c r="R105" s="129"/>
      <c r="S105" s="243"/>
      <c r="T105" s="244"/>
      <c r="U105" s="244"/>
      <c r="V105" s="244"/>
      <c r="W105" s="245"/>
      <c r="X105" s="7"/>
      <c r="AX105" s="101"/>
      <c r="AY105" s="101"/>
      <c r="AZ105" s="102">
        <f t="shared" si="9"/>
        <v>0</v>
      </c>
      <c r="BA105" s="101">
        <f t="shared" si="10"/>
        <v>0</v>
      </c>
      <c r="BB105" s="103">
        <f t="shared" si="11"/>
        <v>0</v>
      </c>
      <c r="BC105" s="1">
        <f t="shared" si="12"/>
        <v>0</v>
      </c>
      <c r="BD105" s="1">
        <f t="shared" si="13"/>
        <v>0</v>
      </c>
      <c r="BE105" s="1">
        <f t="shared" si="14"/>
        <v>0</v>
      </c>
    </row>
    <row r="106" spans="2:57" ht="14.4" thickBot="1" x14ac:dyDescent="0.3">
      <c r="B106" s="4"/>
      <c r="C106" s="131"/>
      <c r="D106" s="132"/>
      <c r="E106" s="235"/>
      <c r="F106" s="250"/>
      <c r="G106" s="250"/>
      <c r="H106" s="236"/>
      <c r="I106" s="130"/>
      <c r="J106" s="235"/>
      <c r="K106" s="236"/>
      <c r="L106" s="130"/>
      <c r="M106" s="235"/>
      <c r="N106" s="236"/>
      <c r="O106" s="129"/>
      <c r="P106" s="246">
        <v>0</v>
      </c>
      <c r="Q106" s="247"/>
      <c r="R106" s="129"/>
      <c r="S106" s="243"/>
      <c r="T106" s="244"/>
      <c r="U106" s="244"/>
      <c r="V106" s="244"/>
      <c r="W106" s="245"/>
      <c r="X106" s="7"/>
      <c r="AX106" s="101"/>
      <c r="AY106" s="101"/>
      <c r="AZ106" s="102">
        <f t="shared" si="9"/>
        <v>0</v>
      </c>
      <c r="BA106" s="101">
        <f t="shared" si="10"/>
        <v>0</v>
      </c>
      <c r="BB106" s="103">
        <f t="shared" si="11"/>
        <v>0</v>
      </c>
      <c r="BC106" s="1">
        <f t="shared" si="12"/>
        <v>0</v>
      </c>
      <c r="BD106" s="1">
        <f t="shared" si="13"/>
        <v>0</v>
      </c>
      <c r="BE106" s="1">
        <f t="shared" si="14"/>
        <v>0</v>
      </c>
    </row>
    <row r="107" spans="2:57" ht="14.4" thickBot="1" x14ac:dyDescent="0.3">
      <c r="B107" s="4"/>
      <c r="C107" s="131"/>
      <c r="D107" s="132"/>
      <c r="E107" s="235"/>
      <c r="F107" s="250"/>
      <c r="G107" s="250"/>
      <c r="H107" s="236"/>
      <c r="I107" s="130"/>
      <c r="J107" s="235"/>
      <c r="K107" s="236"/>
      <c r="L107" s="130"/>
      <c r="M107" s="235"/>
      <c r="N107" s="236"/>
      <c r="O107" s="129"/>
      <c r="P107" s="246">
        <v>0</v>
      </c>
      <c r="Q107" s="247"/>
      <c r="R107" s="129"/>
      <c r="S107" s="243"/>
      <c r="T107" s="244"/>
      <c r="U107" s="244"/>
      <c r="V107" s="244"/>
      <c r="W107" s="245"/>
      <c r="X107" s="7"/>
      <c r="AX107" s="101"/>
      <c r="AY107" s="101"/>
      <c r="AZ107" s="102">
        <f t="shared" si="9"/>
        <v>0</v>
      </c>
      <c r="BA107" s="101">
        <f t="shared" si="10"/>
        <v>0</v>
      </c>
      <c r="BB107" s="103">
        <f t="shared" si="11"/>
        <v>0</v>
      </c>
      <c r="BC107" s="1">
        <f t="shared" si="12"/>
        <v>0</v>
      </c>
      <c r="BD107" s="1">
        <f t="shared" si="13"/>
        <v>0</v>
      </c>
      <c r="BE107" s="1">
        <f t="shared" si="14"/>
        <v>0</v>
      </c>
    </row>
    <row r="108" spans="2:57" ht="14.4" thickBot="1" x14ac:dyDescent="0.3">
      <c r="B108" s="4"/>
      <c r="C108" s="131"/>
      <c r="D108" s="132"/>
      <c r="E108" s="235"/>
      <c r="F108" s="250"/>
      <c r="G108" s="250"/>
      <c r="H108" s="236"/>
      <c r="I108" s="130"/>
      <c r="J108" s="235"/>
      <c r="K108" s="236"/>
      <c r="L108" s="130"/>
      <c r="M108" s="235"/>
      <c r="N108" s="236"/>
      <c r="O108" s="129"/>
      <c r="P108" s="246">
        <v>0</v>
      </c>
      <c r="Q108" s="247"/>
      <c r="R108" s="129"/>
      <c r="S108" s="243"/>
      <c r="T108" s="244"/>
      <c r="U108" s="244"/>
      <c r="V108" s="244"/>
      <c r="W108" s="245"/>
      <c r="X108" s="7"/>
      <c r="AX108" s="101"/>
      <c r="AY108" s="101"/>
      <c r="AZ108" s="102">
        <f t="shared" si="9"/>
        <v>0</v>
      </c>
      <c r="BA108" s="101">
        <f t="shared" si="10"/>
        <v>0</v>
      </c>
      <c r="BB108" s="103">
        <f t="shared" si="11"/>
        <v>0</v>
      </c>
      <c r="BC108" s="1">
        <f t="shared" si="12"/>
        <v>0</v>
      </c>
      <c r="BD108" s="1">
        <f t="shared" si="13"/>
        <v>0</v>
      </c>
      <c r="BE108" s="1">
        <f t="shared" si="14"/>
        <v>0</v>
      </c>
    </row>
    <row r="109" spans="2:57" ht="14.4" thickBot="1" x14ac:dyDescent="0.3">
      <c r="B109" s="4"/>
      <c r="C109" s="131"/>
      <c r="D109" s="132"/>
      <c r="E109" s="235"/>
      <c r="F109" s="250"/>
      <c r="G109" s="250"/>
      <c r="H109" s="236"/>
      <c r="I109" s="130"/>
      <c r="J109" s="235"/>
      <c r="K109" s="236"/>
      <c r="L109" s="130"/>
      <c r="M109" s="235"/>
      <c r="N109" s="236"/>
      <c r="O109" s="129"/>
      <c r="P109" s="246">
        <v>0</v>
      </c>
      <c r="Q109" s="247"/>
      <c r="R109" s="129"/>
      <c r="S109" s="243"/>
      <c r="T109" s="244"/>
      <c r="U109" s="244"/>
      <c r="V109" s="244"/>
      <c r="W109" s="245"/>
      <c r="X109" s="7"/>
      <c r="AX109" s="101"/>
      <c r="AY109" s="101"/>
      <c r="AZ109" s="102">
        <f t="shared" si="9"/>
        <v>0</v>
      </c>
      <c r="BA109" s="101">
        <f t="shared" si="10"/>
        <v>0</v>
      </c>
      <c r="BB109" s="103">
        <f t="shared" si="11"/>
        <v>0</v>
      </c>
      <c r="BC109" s="1">
        <f t="shared" si="12"/>
        <v>0</v>
      </c>
      <c r="BD109" s="1">
        <f t="shared" si="13"/>
        <v>0</v>
      </c>
      <c r="BE109" s="1">
        <f t="shared" si="14"/>
        <v>0</v>
      </c>
    </row>
    <row r="110" spans="2:57" ht="14.4" thickBot="1" x14ac:dyDescent="0.3">
      <c r="B110" s="4"/>
      <c r="C110" s="131"/>
      <c r="D110" s="132"/>
      <c r="E110" s="235"/>
      <c r="F110" s="250"/>
      <c r="G110" s="250"/>
      <c r="H110" s="236"/>
      <c r="I110" s="130"/>
      <c r="J110" s="235"/>
      <c r="K110" s="236"/>
      <c r="L110" s="130"/>
      <c r="M110" s="235"/>
      <c r="N110" s="236"/>
      <c r="O110" s="129"/>
      <c r="P110" s="246">
        <v>0</v>
      </c>
      <c r="Q110" s="247"/>
      <c r="R110" s="129"/>
      <c r="S110" s="243"/>
      <c r="T110" s="244"/>
      <c r="U110" s="244"/>
      <c r="V110" s="244"/>
      <c r="W110" s="245"/>
      <c r="X110" s="7"/>
      <c r="AX110" s="101"/>
      <c r="AY110" s="101"/>
      <c r="AZ110" s="102">
        <f t="shared" si="9"/>
        <v>0</v>
      </c>
      <c r="BA110" s="101">
        <f t="shared" si="10"/>
        <v>0</v>
      </c>
      <c r="BB110" s="103">
        <f t="shared" si="11"/>
        <v>0</v>
      </c>
      <c r="BC110" s="1">
        <f t="shared" si="12"/>
        <v>0</v>
      </c>
      <c r="BD110" s="1">
        <f t="shared" si="13"/>
        <v>0</v>
      </c>
      <c r="BE110" s="1">
        <f t="shared" si="14"/>
        <v>0</v>
      </c>
    </row>
    <row r="111" spans="2:57" ht="14.4" thickBot="1" x14ac:dyDescent="0.3">
      <c r="B111" s="4"/>
      <c r="C111" s="131"/>
      <c r="D111" s="132"/>
      <c r="E111" s="235"/>
      <c r="F111" s="250"/>
      <c r="G111" s="250"/>
      <c r="H111" s="236"/>
      <c r="I111" s="130"/>
      <c r="J111" s="235"/>
      <c r="K111" s="236"/>
      <c r="L111" s="130"/>
      <c r="M111" s="235"/>
      <c r="N111" s="236"/>
      <c r="O111" s="129"/>
      <c r="P111" s="246">
        <v>0</v>
      </c>
      <c r="Q111" s="247"/>
      <c r="R111" s="129"/>
      <c r="S111" s="243"/>
      <c r="T111" s="244"/>
      <c r="U111" s="244"/>
      <c r="V111" s="244"/>
      <c r="W111" s="245"/>
      <c r="X111" s="7"/>
      <c r="AX111" s="101"/>
      <c r="AY111" s="101"/>
      <c r="AZ111" s="102">
        <f t="shared" si="9"/>
        <v>0</v>
      </c>
      <c r="BA111" s="101">
        <f t="shared" si="10"/>
        <v>0</v>
      </c>
      <c r="BB111" s="103">
        <f t="shared" si="11"/>
        <v>0</v>
      </c>
      <c r="BC111" s="1">
        <f t="shared" si="12"/>
        <v>0</v>
      </c>
      <c r="BD111" s="1">
        <f t="shared" si="13"/>
        <v>0</v>
      </c>
      <c r="BE111" s="1">
        <f t="shared" si="14"/>
        <v>0</v>
      </c>
    </row>
    <row r="112" spans="2:57" ht="14.4" thickBot="1" x14ac:dyDescent="0.3">
      <c r="B112" s="4"/>
      <c r="C112" s="131"/>
      <c r="D112" s="132"/>
      <c r="E112" s="235"/>
      <c r="F112" s="250"/>
      <c r="G112" s="250"/>
      <c r="H112" s="236"/>
      <c r="I112" s="130"/>
      <c r="J112" s="235"/>
      <c r="K112" s="236"/>
      <c r="L112" s="130"/>
      <c r="M112" s="235"/>
      <c r="N112" s="236"/>
      <c r="O112" s="129"/>
      <c r="P112" s="246">
        <v>0</v>
      </c>
      <c r="Q112" s="247"/>
      <c r="R112" s="129"/>
      <c r="S112" s="243"/>
      <c r="T112" s="244"/>
      <c r="U112" s="244"/>
      <c r="V112" s="244"/>
      <c r="W112" s="245"/>
      <c r="X112" s="7"/>
      <c r="AX112" s="101"/>
      <c r="AY112" s="101"/>
      <c r="AZ112" s="102">
        <f t="shared" si="9"/>
        <v>0</v>
      </c>
      <c r="BA112" s="101">
        <f t="shared" si="10"/>
        <v>0</v>
      </c>
      <c r="BB112" s="103">
        <f t="shared" si="11"/>
        <v>0</v>
      </c>
      <c r="BC112" s="1">
        <f t="shared" si="12"/>
        <v>0</v>
      </c>
      <c r="BD112" s="1">
        <f t="shared" si="13"/>
        <v>0</v>
      </c>
      <c r="BE112" s="1">
        <f t="shared" si="14"/>
        <v>0</v>
      </c>
    </row>
    <row r="113" spans="2:57" ht="14.4" thickBot="1" x14ac:dyDescent="0.3">
      <c r="B113" s="4"/>
      <c r="C113" s="131"/>
      <c r="D113" s="132"/>
      <c r="E113" s="235"/>
      <c r="F113" s="250"/>
      <c r="G113" s="250"/>
      <c r="H113" s="236"/>
      <c r="I113" s="130"/>
      <c r="J113" s="235"/>
      <c r="K113" s="236"/>
      <c r="L113" s="130"/>
      <c r="M113" s="235"/>
      <c r="N113" s="236"/>
      <c r="O113" s="129"/>
      <c r="P113" s="246">
        <v>0</v>
      </c>
      <c r="Q113" s="247"/>
      <c r="R113" s="129"/>
      <c r="S113" s="243"/>
      <c r="T113" s="244"/>
      <c r="U113" s="244"/>
      <c r="V113" s="244"/>
      <c r="W113" s="245"/>
      <c r="X113" s="7"/>
      <c r="AX113" s="101"/>
      <c r="AY113" s="101"/>
      <c r="AZ113" s="102">
        <f t="shared" si="9"/>
        <v>0</v>
      </c>
      <c r="BA113" s="101">
        <f t="shared" si="10"/>
        <v>0</v>
      </c>
      <c r="BB113" s="103">
        <f t="shared" si="11"/>
        <v>0</v>
      </c>
      <c r="BC113" s="1">
        <f t="shared" si="12"/>
        <v>0</v>
      </c>
      <c r="BD113" s="1">
        <f t="shared" si="13"/>
        <v>0</v>
      </c>
      <c r="BE113" s="1">
        <f t="shared" si="14"/>
        <v>0</v>
      </c>
    </row>
    <row r="114" spans="2:57" ht="14.4" thickBot="1" x14ac:dyDescent="0.3">
      <c r="B114" s="4"/>
      <c r="C114" s="131"/>
      <c r="D114" s="132"/>
      <c r="E114" s="235"/>
      <c r="F114" s="250"/>
      <c r="G114" s="250"/>
      <c r="H114" s="236"/>
      <c r="I114" s="130"/>
      <c r="J114" s="235"/>
      <c r="K114" s="236"/>
      <c r="L114" s="130"/>
      <c r="M114" s="235"/>
      <c r="N114" s="236"/>
      <c r="O114" s="129"/>
      <c r="P114" s="246">
        <v>0</v>
      </c>
      <c r="Q114" s="247"/>
      <c r="R114" s="129"/>
      <c r="S114" s="243"/>
      <c r="T114" s="244"/>
      <c r="U114" s="244"/>
      <c r="V114" s="244"/>
      <c r="W114" s="245"/>
      <c r="X114" s="7"/>
      <c r="AX114" s="101"/>
      <c r="AY114" s="101"/>
      <c r="AZ114" s="102">
        <f t="shared" si="9"/>
        <v>0</v>
      </c>
      <c r="BA114" s="101">
        <f t="shared" si="10"/>
        <v>0</v>
      </c>
      <c r="BB114" s="103">
        <f t="shared" si="11"/>
        <v>0</v>
      </c>
      <c r="BC114" s="1">
        <f t="shared" si="12"/>
        <v>0</v>
      </c>
      <c r="BD114" s="1">
        <f t="shared" si="13"/>
        <v>0</v>
      </c>
      <c r="BE114" s="1">
        <f t="shared" si="14"/>
        <v>0</v>
      </c>
    </row>
    <row r="115" spans="2:57" ht="14.4" thickBot="1" x14ac:dyDescent="0.3">
      <c r="B115" s="4"/>
      <c r="C115" s="131"/>
      <c r="D115" s="132"/>
      <c r="E115" s="235"/>
      <c r="F115" s="250"/>
      <c r="G115" s="250"/>
      <c r="H115" s="236"/>
      <c r="I115" s="130"/>
      <c r="J115" s="235"/>
      <c r="K115" s="236"/>
      <c r="L115" s="130"/>
      <c r="M115" s="235"/>
      <c r="N115" s="236"/>
      <c r="O115" s="129"/>
      <c r="P115" s="246">
        <v>0</v>
      </c>
      <c r="Q115" s="247"/>
      <c r="R115" s="129"/>
      <c r="S115" s="243"/>
      <c r="T115" s="244"/>
      <c r="U115" s="244"/>
      <c r="V115" s="244"/>
      <c r="W115" s="245"/>
      <c r="X115" s="7"/>
      <c r="AX115" s="101"/>
      <c r="AY115" s="101"/>
      <c r="AZ115" s="102">
        <f t="shared" si="9"/>
        <v>0</v>
      </c>
      <c r="BA115" s="101">
        <f t="shared" si="10"/>
        <v>0</v>
      </c>
      <c r="BB115" s="103">
        <f t="shared" si="11"/>
        <v>0</v>
      </c>
      <c r="BC115" s="1">
        <f t="shared" si="12"/>
        <v>0</v>
      </c>
      <c r="BD115" s="1">
        <f t="shared" si="13"/>
        <v>0</v>
      </c>
      <c r="BE115" s="1">
        <f t="shared" si="14"/>
        <v>0</v>
      </c>
    </row>
    <row r="116" spans="2:57" ht="14.4" thickBot="1" x14ac:dyDescent="0.3">
      <c r="B116" s="4"/>
      <c r="C116" s="131"/>
      <c r="D116" s="132"/>
      <c r="E116" s="235"/>
      <c r="F116" s="250"/>
      <c r="G116" s="250"/>
      <c r="H116" s="236"/>
      <c r="I116" s="130"/>
      <c r="J116" s="235"/>
      <c r="K116" s="236"/>
      <c r="L116" s="130"/>
      <c r="M116" s="235"/>
      <c r="N116" s="236"/>
      <c r="O116" s="129"/>
      <c r="P116" s="246">
        <v>0</v>
      </c>
      <c r="Q116" s="247"/>
      <c r="R116" s="129"/>
      <c r="S116" s="243"/>
      <c r="T116" s="244"/>
      <c r="U116" s="244"/>
      <c r="V116" s="244"/>
      <c r="W116" s="245"/>
      <c r="X116" s="7"/>
      <c r="AX116" s="101"/>
      <c r="AY116" s="101"/>
      <c r="AZ116" s="102">
        <f t="shared" si="9"/>
        <v>0</v>
      </c>
      <c r="BA116" s="101">
        <f t="shared" si="10"/>
        <v>0</v>
      </c>
      <c r="BB116" s="103">
        <f t="shared" si="11"/>
        <v>0</v>
      </c>
      <c r="BC116" s="1">
        <f t="shared" si="12"/>
        <v>0</v>
      </c>
      <c r="BD116" s="1">
        <f t="shared" si="13"/>
        <v>0</v>
      </c>
      <c r="BE116" s="1">
        <f t="shared" si="14"/>
        <v>0</v>
      </c>
    </row>
    <row r="117" spans="2:57" ht="14.4" thickBot="1" x14ac:dyDescent="0.3">
      <c r="B117" s="4"/>
      <c r="C117" s="131"/>
      <c r="D117" s="132"/>
      <c r="E117" s="235"/>
      <c r="F117" s="250"/>
      <c r="G117" s="250"/>
      <c r="H117" s="236"/>
      <c r="I117" s="130"/>
      <c r="J117" s="235"/>
      <c r="K117" s="236"/>
      <c r="L117" s="130"/>
      <c r="M117" s="235"/>
      <c r="N117" s="236"/>
      <c r="O117" s="129"/>
      <c r="P117" s="246">
        <v>0</v>
      </c>
      <c r="Q117" s="247"/>
      <c r="R117" s="129"/>
      <c r="S117" s="243"/>
      <c r="T117" s="244"/>
      <c r="U117" s="244"/>
      <c r="V117" s="244"/>
      <c r="W117" s="245"/>
      <c r="X117" s="7"/>
      <c r="AX117" s="101"/>
      <c r="AY117" s="101"/>
      <c r="AZ117" s="102">
        <f t="shared" si="9"/>
        <v>0</v>
      </c>
      <c r="BA117" s="101">
        <f t="shared" si="10"/>
        <v>0</v>
      </c>
      <c r="BB117" s="103">
        <f t="shared" si="11"/>
        <v>0</v>
      </c>
      <c r="BC117" s="1">
        <f t="shared" si="12"/>
        <v>0</v>
      </c>
      <c r="BD117" s="1">
        <f t="shared" si="13"/>
        <v>0</v>
      </c>
      <c r="BE117" s="1">
        <f t="shared" si="14"/>
        <v>0</v>
      </c>
    </row>
    <row r="118" spans="2:57" ht="14.4" thickBot="1" x14ac:dyDescent="0.3">
      <c r="B118" s="4"/>
      <c r="C118" s="131"/>
      <c r="D118" s="132"/>
      <c r="E118" s="235"/>
      <c r="F118" s="250"/>
      <c r="G118" s="250"/>
      <c r="H118" s="236"/>
      <c r="I118" s="130"/>
      <c r="J118" s="235"/>
      <c r="K118" s="236"/>
      <c r="L118" s="130"/>
      <c r="M118" s="235"/>
      <c r="N118" s="236"/>
      <c r="O118" s="129"/>
      <c r="P118" s="246">
        <v>0</v>
      </c>
      <c r="Q118" s="247"/>
      <c r="R118" s="129"/>
      <c r="S118" s="243"/>
      <c r="T118" s="244"/>
      <c r="U118" s="244"/>
      <c r="V118" s="244"/>
      <c r="W118" s="245"/>
      <c r="X118" s="7"/>
      <c r="AX118" s="101"/>
      <c r="AY118" s="101"/>
      <c r="AZ118" s="102">
        <f t="shared" si="9"/>
        <v>0</v>
      </c>
      <c r="BA118" s="101">
        <f t="shared" si="10"/>
        <v>0</v>
      </c>
      <c r="BB118" s="103">
        <f t="shared" si="11"/>
        <v>0</v>
      </c>
      <c r="BC118" s="1">
        <f t="shared" si="12"/>
        <v>0</v>
      </c>
      <c r="BD118" s="1">
        <f t="shared" si="13"/>
        <v>0</v>
      </c>
      <c r="BE118" s="1">
        <f t="shared" si="14"/>
        <v>0</v>
      </c>
    </row>
    <row r="119" spans="2:57" ht="14.4" thickBot="1" x14ac:dyDescent="0.3">
      <c r="B119" s="4"/>
      <c r="C119" s="131"/>
      <c r="D119" s="132"/>
      <c r="E119" s="235"/>
      <c r="F119" s="250"/>
      <c r="G119" s="250"/>
      <c r="H119" s="236"/>
      <c r="I119" s="130"/>
      <c r="J119" s="235"/>
      <c r="K119" s="236"/>
      <c r="L119" s="130"/>
      <c r="M119" s="235"/>
      <c r="N119" s="236"/>
      <c r="O119" s="129"/>
      <c r="P119" s="246">
        <v>0</v>
      </c>
      <c r="Q119" s="247"/>
      <c r="R119" s="129"/>
      <c r="S119" s="243"/>
      <c r="T119" s="244"/>
      <c r="U119" s="244"/>
      <c r="V119" s="244"/>
      <c r="W119" s="245"/>
      <c r="X119" s="7"/>
      <c r="AX119" s="101"/>
      <c r="AY119" s="101"/>
      <c r="AZ119" s="102">
        <f t="shared" si="9"/>
        <v>0</v>
      </c>
      <c r="BA119" s="101">
        <f t="shared" si="10"/>
        <v>0</v>
      </c>
      <c r="BB119" s="103">
        <f t="shared" si="11"/>
        <v>0</v>
      </c>
      <c r="BC119" s="1">
        <f t="shared" si="12"/>
        <v>0</v>
      </c>
      <c r="BD119" s="1">
        <f t="shared" si="13"/>
        <v>0</v>
      </c>
      <c r="BE119" s="1">
        <f t="shared" si="14"/>
        <v>0</v>
      </c>
    </row>
    <row r="120" spans="2:57" ht="14.4" thickBot="1" x14ac:dyDescent="0.3">
      <c r="B120" s="4"/>
      <c r="C120" s="131"/>
      <c r="D120" s="132"/>
      <c r="E120" s="235"/>
      <c r="F120" s="250"/>
      <c r="G120" s="250"/>
      <c r="H120" s="236"/>
      <c r="I120" s="130"/>
      <c r="J120" s="235"/>
      <c r="K120" s="236"/>
      <c r="L120" s="130"/>
      <c r="M120" s="235"/>
      <c r="N120" s="236"/>
      <c r="O120" s="129"/>
      <c r="P120" s="246">
        <v>0</v>
      </c>
      <c r="Q120" s="247"/>
      <c r="R120" s="129"/>
      <c r="S120" s="243"/>
      <c r="T120" s="244"/>
      <c r="U120" s="244"/>
      <c r="V120" s="244"/>
      <c r="W120" s="245"/>
      <c r="X120" s="7"/>
      <c r="AX120" s="101"/>
      <c r="AY120" s="101"/>
      <c r="AZ120" s="102">
        <f t="shared" si="9"/>
        <v>0</v>
      </c>
      <c r="BA120" s="101">
        <f t="shared" si="10"/>
        <v>0</v>
      </c>
      <c r="BB120" s="103">
        <f t="shared" si="11"/>
        <v>0</v>
      </c>
      <c r="BC120" s="1">
        <f t="shared" si="12"/>
        <v>0</v>
      </c>
      <c r="BD120" s="1">
        <f t="shared" si="13"/>
        <v>0</v>
      </c>
      <c r="BE120" s="1">
        <f t="shared" si="14"/>
        <v>0</v>
      </c>
    </row>
    <row r="121" spans="2:57" ht="14.4" thickBot="1" x14ac:dyDescent="0.3">
      <c r="B121" s="4"/>
      <c r="C121" s="131"/>
      <c r="D121" s="132"/>
      <c r="E121" s="235"/>
      <c r="F121" s="250"/>
      <c r="G121" s="250"/>
      <c r="H121" s="236"/>
      <c r="I121" s="130"/>
      <c r="J121" s="235"/>
      <c r="K121" s="236"/>
      <c r="L121" s="130"/>
      <c r="M121" s="235"/>
      <c r="N121" s="236"/>
      <c r="O121" s="129"/>
      <c r="P121" s="246">
        <v>0</v>
      </c>
      <c r="Q121" s="247"/>
      <c r="R121" s="129"/>
      <c r="S121" s="243"/>
      <c r="T121" s="244"/>
      <c r="U121" s="244"/>
      <c r="V121" s="244"/>
      <c r="W121" s="245"/>
      <c r="X121" s="7"/>
      <c r="AX121" s="101"/>
      <c r="AY121" s="101"/>
      <c r="AZ121" s="102">
        <f t="shared" si="9"/>
        <v>0</v>
      </c>
      <c r="BA121" s="101">
        <f t="shared" si="10"/>
        <v>0</v>
      </c>
      <c r="BB121" s="103">
        <f t="shared" si="11"/>
        <v>0</v>
      </c>
      <c r="BC121" s="1">
        <f t="shared" si="12"/>
        <v>0</v>
      </c>
      <c r="BD121" s="1">
        <f t="shared" si="13"/>
        <v>0</v>
      </c>
      <c r="BE121" s="1">
        <f t="shared" si="14"/>
        <v>0</v>
      </c>
    </row>
    <row r="122" spans="2:57" ht="14.4" thickBot="1" x14ac:dyDescent="0.3">
      <c r="B122" s="4"/>
      <c r="C122" s="131"/>
      <c r="D122" s="132"/>
      <c r="E122" s="235"/>
      <c r="F122" s="250"/>
      <c r="G122" s="250"/>
      <c r="H122" s="236"/>
      <c r="I122" s="130"/>
      <c r="J122" s="235"/>
      <c r="K122" s="236"/>
      <c r="L122" s="130"/>
      <c r="M122" s="235"/>
      <c r="N122" s="236"/>
      <c r="O122" s="129"/>
      <c r="P122" s="246">
        <v>0</v>
      </c>
      <c r="Q122" s="247"/>
      <c r="R122" s="129"/>
      <c r="S122" s="243"/>
      <c r="T122" s="244"/>
      <c r="U122" s="244"/>
      <c r="V122" s="244"/>
      <c r="W122" s="245"/>
      <c r="X122" s="7"/>
      <c r="AX122" s="101"/>
      <c r="AY122" s="101"/>
      <c r="AZ122" s="102">
        <f t="shared" si="9"/>
        <v>0</v>
      </c>
      <c r="BA122" s="101">
        <f t="shared" si="10"/>
        <v>0</v>
      </c>
      <c r="BB122" s="103">
        <f t="shared" si="11"/>
        <v>0</v>
      </c>
      <c r="BC122" s="1">
        <f t="shared" si="12"/>
        <v>0</v>
      </c>
      <c r="BD122" s="1">
        <f t="shared" si="13"/>
        <v>0</v>
      </c>
      <c r="BE122" s="1">
        <f t="shared" si="14"/>
        <v>0</v>
      </c>
    </row>
    <row r="123" spans="2:57" ht="14.4" thickBot="1" x14ac:dyDescent="0.3">
      <c r="B123" s="4"/>
      <c r="C123" s="131"/>
      <c r="D123" s="132"/>
      <c r="E123" s="235"/>
      <c r="F123" s="250"/>
      <c r="G123" s="250"/>
      <c r="H123" s="236"/>
      <c r="I123" s="130"/>
      <c r="J123" s="235"/>
      <c r="K123" s="236"/>
      <c r="L123" s="130"/>
      <c r="M123" s="235"/>
      <c r="N123" s="236"/>
      <c r="O123" s="129"/>
      <c r="P123" s="246">
        <v>0</v>
      </c>
      <c r="Q123" s="247"/>
      <c r="R123" s="129"/>
      <c r="S123" s="243"/>
      <c r="T123" s="244"/>
      <c r="U123" s="244"/>
      <c r="V123" s="244"/>
      <c r="W123" s="245"/>
      <c r="X123" s="7"/>
      <c r="AX123" s="101"/>
      <c r="AY123" s="101"/>
      <c r="AZ123" s="102">
        <f t="shared" si="9"/>
        <v>0</v>
      </c>
      <c r="BA123" s="101">
        <f t="shared" si="10"/>
        <v>0</v>
      </c>
      <c r="BB123" s="103">
        <f t="shared" si="11"/>
        <v>0</v>
      </c>
      <c r="BC123" s="1">
        <f t="shared" si="12"/>
        <v>0</v>
      </c>
      <c r="BD123" s="1">
        <f t="shared" si="13"/>
        <v>0</v>
      </c>
      <c r="BE123" s="1">
        <f t="shared" si="14"/>
        <v>0</v>
      </c>
    </row>
    <row r="124" spans="2:57" ht="14.4" thickBot="1" x14ac:dyDescent="0.3">
      <c r="B124" s="4"/>
      <c r="C124" s="131"/>
      <c r="D124" s="132"/>
      <c r="E124" s="235"/>
      <c r="F124" s="250"/>
      <c r="G124" s="250"/>
      <c r="H124" s="236"/>
      <c r="I124" s="130"/>
      <c r="J124" s="235"/>
      <c r="K124" s="236"/>
      <c r="L124" s="130"/>
      <c r="M124" s="235"/>
      <c r="N124" s="236"/>
      <c r="O124" s="129"/>
      <c r="P124" s="246">
        <v>0</v>
      </c>
      <c r="Q124" s="247"/>
      <c r="R124" s="129"/>
      <c r="S124" s="243"/>
      <c r="T124" s="244"/>
      <c r="U124" s="244"/>
      <c r="V124" s="244"/>
      <c r="W124" s="245"/>
      <c r="X124" s="7"/>
      <c r="AX124" s="101"/>
      <c r="AY124" s="101"/>
      <c r="AZ124" s="102">
        <f t="shared" si="9"/>
        <v>0</v>
      </c>
      <c r="BA124" s="101">
        <f t="shared" si="10"/>
        <v>0</v>
      </c>
      <c r="BB124" s="103">
        <f t="shared" si="11"/>
        <v>0</v>
      </c>
      <c r="BC124" s="1">
        <f t="shared" si="12"/>
        <v>0</v>
      </c>
      <c r="BD124" s="1">
        <f t="shared" si="13"/>
        <v>0</v>
      </c>
      <c r="BE124" s="1">
        <f t="shared" si="14"/>
        <v>0</v>
      </c>
    </row>
    <row r="125" spans="2:57" ht="14.4" thickBot="1" x14ac:dyDescent="0.3">
      <c r="B125" s="4"/>
      <c r="C125" s="131"/>
      <c r="D125" s="132"/>
      <c r="E125" s="235"/>
      <c r="F125" s="250"/>
      <c r="G125" s="250"/>
      <c r="H125" s="236"/>
      <c r="I125" s="130"/>
      <c r="J125" s="235"/>
      <c r="K125" s="236"/>
      <c r="L125" s="130"/>
      <c r="M125" s="235"/>
      <c r="N125" s="236"/>
      <c r="O125" s="129"/>
      <c r="P125" s="246">
        <v>0</v>
      </c>
      <c r="Q125" s="247"/>
      <c r="R125" s="129"/>
      <c r="S125" s="243"/>
      <c r="T125" s="244"/>
      <c r="U125" s="244"/>
      <c r="V125" s="244"/>
      <c r="W125" s="245"/>
      <c r="X125" s="7"/>
      <c r="AX125" s="101"/>
      <c r="AY125" s="101"/>
      <c r="AZ125" s="102">
        <f t="shared" si="9"/>
        <v>0</v>
      </c>
      <c r="BA125" s="101">
        <f t="shared" si="10"/>
        <v>0</v>
      </c>
      <c r="BB125" s="103">
        <f t="shared" si="11"/>
        <v>0</v>
      </c>
      <c r="BC125" s="1">
        <f t="shared" si="12"/>
        <v>0</v>
      </c>
      <c r="BD125" s="1">
        <f t="shared" si="13"/>
        <v>0</v>
      </c>
      <c r="BE125" s="1">
        <f t="shared" si="14"/>
        <v>0</v>
      </c>
    </row>
    <row r="126" spans="2:57" ht="14.4" thickBot="1" x14ac:dyDescent="0.3">
      <c r="B126" s="4"/>
      <c r="C126" s="131"/>
      <c r="D126" s="132"/>
      <c r="E126" s="235"/>
      <c r="F126" s="250"/>
      <c r="G126" s="250"/>
      <c r="H126" s="236"/>
      <c r="I126" s="130"/>
      <c r="J126" s="235"/>
      <c r="K126" s="236"/>
      <c r="L126" s="130"/>
      <c r="M126" s="235"/>
      <c r="N126" s="236"/>
      <c r="O126" s="129"/>
      <c r="P126" s="246">
        <v>0</v>
      </c>
      <c r="Q126" s="247"/>
      <c r="R126" s="129"/>
      <c r="S126" s="243"/>
      <c r="T126" s="244"/>
      <c r="U126" s="244"/>
      <c r="V126" s="244"/>
      <c r="W126" s="245"/>
      <c r="X126" s="7"/>
      <c r="AX126" s="101"/>
      <c r="AY126" s="101"/>
      <c r="AZ126" s="102">
        <f t="shared" si="9"/>
        <v>0</v>
      </c>
      <c r="BA126" s="101">
        <f t="shared" si="10"/>
        <v>0</v>
      </c>
      <c r="BB126" s="103">
        <f t="shared" si="11"/>
        <v>0</v>
      </c>
      <c r="BC126" s="1">
        <f t="shared" si="12"/>
        <v>0</v>
      </c>
      <c r="BD126" s="1">
        <f t="shared" si="13"/>
        <v>0</v>
      </c>
      <c r="BE126" s="1">
        <f t="shared" si="14"/>
        <v>0</v>
      </c>
    </row>
    <row r="127" spans="2:57" ht="14.4" thickBot="1" x14ac:dyDescent="0.3">
      <c r="B127" s="4"/>
      <c r="C127" s="131"/>
      <c r="D127" s="132"/>
      <c r="E127" s="235"/>
      <c r="F127" s="250"/>
      <c r="G127" s="250"/>
      <c r="H127" s="236"/>
      <c r="I127" s="130"/>
      <c r="J127" s="235"/>
      <c r="K127" s="236"/>
      <c r="L127" s="130"/>
      <c r="M127" s="235"/>
      <c r="N127" s="236"/>
      <c r="O127" s="129"/>
      <c r="P127" s="246">
        <v>0</v>
      </c>
      <c r="Q127" s="247"/>
      <c r="R127" s="129"/>
      <c r="S127" s="243"/>
      <c r="T127" s="244"/>
      <c r="U127" s="244"/>
      <c r="V127" s="244"/>
      <c r="W127" s="245"/>
      <c r="X127" s="7"/>
      <c r="AX127" s="101"/>
      <c r="AY127" s="101"/>
      <c r="AZ127" s="102">
        <f t="shared" si="9"/>
        <v>0</v>
      </c>
      <c r="BA127" s="101">
        <f t="shared" si="10"/>
        <v>0</v>
      </c>
      <c r="BB127" s="103">
        <f t="shared" si="11"/>
        <v>0</v>
      </c>
      <c r="BC127" s="1">
        <f t="shared" si="12"/>
        <v>0</v>
      </c>
      <c r="BD127" s="1">
        <f t="shared" si="13"/>
        <v>0</v>
      </c>
      <c r="BE127" s="1">
        <f t="shared" si="14"/>
        <v>0</v>
      </c>
    </row>
    <row r="128" spans="2:57" ht="14.4" thickBot="1" x14ac:dyDescent="0.3">
      <c r="B128" s="4"/>
      <c r="C128" s="131"/>
      <c r="D128" s="132"/>
      <c r="E128" s="235"/>
      <c r="F128" s="250"/>
      <c r="G128" s="250"/>
      <c r="H128" s="236"/>
      <c r="I128" s="130"/>
      <c r="J128" s="235"/>
      <c r="K128" s="236"/>
      <c r="L128" s="130"/>
      <c r="M128" s="235"/>
      <c r="N128" s="236"/>
      <c r="O128" s="129"/>
      <c r="P128" s="246">
        <v>0</v>
      </c>
      <c r="Q128" s="247"/>
      <c r="R128" s="129"/>
      <c r="S128" s="243"/>
      <c r="T128" s="244"/>
      <c r="U128" s="244"/>
      <c r="V128" s="244"/>
      <c r="W128" s="245"/>
      <c r="X128" s="7"/>
      <c r="AX128" s="101"/>
      <c r="AY128" s="101"/>
      <c r="AZ128" s="102">
        <f t="shared" si="9"/>
        <v>0</v>
      </c>
      <c r="BA128" s="101">
        <f t="shared" si="10"/>
        <v>0</v>
      </c>
      <c r="BB128" s="103">
        <f t="shared" si="11"/>
        <v>0</v>
      </c>
      <c r="BC128" s="1">
        <f t="shared" si="12"/>
        <v>0</v>
      </c>
      <c r="BD128" s="1">
        <f t="shared" si="13"/>
        <v>0</v>
      </c>
      <c r="BE128" s="1">
        <f t="shared" si="14"/>
        <v>0</v>
      </c>
    </row>
    <row r="129" spans="2:57" ht="14.4" thickBot="1" x14ac:dyDescent="0.3">
      <c r="B129" s="4"/>
      <c r="C129" s="131"/>
      <c r="D129" s="132"/>
      <c r="E129" s="235"/>
      <c r="F129" s="250"/>
      <c r="G129" s="250"/>
      <c r="H129" s="236"/>
      <c r="I129" s="130"/>
      <c r="J129" s="235"/>
      <c r="K129" s="236"/>
      <c r="L129" s="130"/>
      <c r="M129" s="235"/>
      <c r="N129" s="236"/>
      <c r="O129" s="129"/>
      <c r="P129" s="246">
        <v>0</v>
      </c>
      <c r="Q129" s="247"/>
      <c r="R129" s="129"/>
      <c r="S129" s="243"/>
      <c r="T129" s="244"/>
      <c r="U129" s="244"/>
      <c r="V129" s="244"/>
      <c r="W129" s="245"/>
      <c r="X129" s="7"/>
      <c r="AX129" s="101"/>
      <c r="AY129" s="101"/>
      <c r="AZ129" s="102">
        <f t="shared" si="9"/>
        <v>0</v>
      </c>
      <c r="BA129" s="101">
        <f t="shared" si="10"/>
        <v>0</v>
      </c>
      <c r="BB129" s="103">
        <f t="shared" si="11"/>
        <v>0</v>
      </c>
      <c r="BC129" s="1">
        <f t="shared" si="12"/>
        <v>0</v>
      </c>
      <c r="BD129" s="1">
        <f t="shared" si="13"/>
        <v>0</v>
      </c>
      <c r="BE129" s="1">
        <f t="shared" si="14"/>
        <v>0</v>
      </c>
    </row>
    <row r="130" spans="2:57" ht="14.4" thickBot="1" x14ac:dyDescent="0.3">
      <c r="B130" s="4"/>
      <c r="C130" s="131"/>
      <c r="D130" s="132"/>
      <c r="E130" s="235"/>
      <c r="F130" s="250"/>
      <c r="G130" s="250"/>
      <c r="H130" s="236"/>
      <c r="I130" s="130"/>
      <c r="J130" s="235"/>
      <c r="K130" s="236"/>
      <c r="L130" s="130"/>
      <c r="M130" s="235"/>
      <c r="N130" s="236"/>
      <c r="O130" s="129"/>
      <c r="P130" s="246">
        <v>0</v>
      </c>
      <c r="Q130" s="247"/>
      <c r="R130" s="129"/>
      <c r="S130" s="243"/>
      <c r="T130" s="244"/>
      <c r="U130" s="244"/>
      <c r="V130" s="244"/>
      <c r="W130" s="245"/>
      <c r="X130" s="7"/>
      <c r="AX130" s="101"/>
      <c r="AY130" s="101"/>
      <c r="AZ130" s="102">
        <f t="shared" si="9"/>
        <v>0</v>
      </c>
      <c r="BA130" s="101">
        <f t="shared" si="10"/>
        <v>0</v>
      </c>
      <c r="BB130" s="103">
        <f t="shared" si="11"/>
        <v>0</v>
      </c>
      <c r="BC130" s="1">
        <f t="shared" si="12"/>
        <v>0</v>
      </c>
      <c r="BD130" s="1">
        <f t="shared" si="13"/>
        <v>0</v>
      </c>
      <c r="BE130" s="1">
        <f t="shared" si="14"/>
        <v>0</v>
      </c>
    </row>
    <row r="131" spans="2:57" ht="14.4" thickBot="1" x14ac:dyDescent="0.3">
      <c r="B131" s="4"/>
      <c r="C131" s="131"/>
      <c r="D131" s="132"/>
      <c r="E131" s="235"/>
      <c r="F131" s="250"/>
      <c r="G131" s="250"/>
      <c r="H131" s="236"/>
      <c r="I131" s="130"/>
      <c r="J131" s="235"/>
      <c r="K131" s="236"/>
      <c r="L131" s="130"/>
      <c r="M131" s="235"/>
      <c r="N131" s="236"/>
      <c r="O131" s="129"/>
      <c r="P131" s="246">
        <v>0</v>
      </c>
      <c r="Q131" s="247"/>
      <c r="R131" s="129"/>
      <c r="S131" s="243"/>
      <c r="T131" s="244"/>
      <c r="U131" s="244"/>
      <c r="V131" s="244"/>
      <c r="W131" s="245"/>
      <c r="X131" s="7"/>
      <c r="AX131" s="101"/>
      <c r="AY131" s="101"/>
      <c r="AZ131" s="102">
        <f t="shared" si="9"/>
        <v>0</v>
      </c>
      <c r="BA131" s="101">
        <f t="shared" si="10"/>
        <v>0</v>
      </c>
      <c r="BB131" s="103">
        <f t="shared" si="11"/>
        <v>0</v>
      </c>
      <c r="BC131" s="1">
        <f t="shared" si="12"/>
        <v>0</v>
      </c>
      <c r="BD131" s="1">
        <f t="shared" si="13"/>
        <v>0</v>
      </c>
      <c r="BE131" s="1">
        <f t="shared" si="14"/>
        <v>0</v>
      </c>
    </row>
    <row r="132" spans="2:57" ht="14.4" thickBot="1" x14ac:dyDescent="0.3">
      <c r="B132" s="4"/>
      <c r="C132" s="131"/>
      <c r="D132" s="132"/>
      <c r="E132" s="235"/>
      <c r="F132" s="250"/>
      <c r="G132" s="250"/>
      <c r="H132" s="236"/>
      <c r="I132" s="130"/>
      <c r="J132" s="235"/>
      <c r="K132" s="236"/>
      <c r="L132" s="130"/>
      <c r="M132" s="235"/>
      <c r="N132" s="236"/>
      <c r="O132" s="129"/>
      <c r="P132" s="246">
        <v>0</v>
      </c>
      <c r="Q132" s="247"/>
      <c r="R132" s="129"/>
      <c r="S132" s="243"/>
      <c r="T132" s="244"/>
      <c r="U132" s="244"/>
      <c r="V132" s="244"/>
      <c r="W132" s="245"/>
      <c r="X132" s="7"/>
      <c r="AX132" s="101"/>
      <c r="AY132" s="101"/>
      <c r="AZ132" s="102">
        <f t="shared" si="9"/>
        <v>0</v>
      </c>
      <c r="BA132" s="101">
        <f t="shared" si="10"/>
        <v>0</v>
      </c>
      <c r="BB132" s="103">
        <f t="shared" si="11"/>
        <v>0</v>
      </c>
      <c r="BC132" s="1">
        <f t="shared" si="12"/>
        <v>0</v>
      </c>
      <c r="BD132" s="1">
        <f t="shared" si="13"/>
        <v>0</v>
      </c>
      <c r="BE132" s="1">
        <f t="shared" si="14"/>
        <v>0</v>
      </c>
    </row>
    <row r="133" spans="2:57" ht="14.4" thickBot="1" x14ac:dyDescent="0.3">
      <c r="B133" s="4"/>
      <c r="C133" s="131"/>
      <c r="D133" s="132"/>
      <c r="E133" s="235"/>
      <c r="F133" s="250"/>
      <c r="G133" s="250"/>
      <c r="H133" s="236"/>
      <c r="I133" s="130"/>
      <c r="J133" s="235"/>
      <c r="K133" s="236"/>
      <c r="L133" s="130"/>
      <c r="M133" s="235"/>
      <c r="N133" s="236"/>
      <c r="O133" s="129"/>
      <c r="P133" s="246">
        <v>0</v>
      </c>
      <c r="Q133" s="247"/>
      <c r="R133" s="129"/>
      <c r="S133" s="243"/>
      <c r="T133" s="244"/>
      <c r="U133" s="244"/>
      <c r="V133" s="244"/>
      <c r="W133" s="245"/>
      <c r="X133" s="7"/>
      <c r="AX133" s="101"/>
      <c r="AY133" s="101"/>
      <c r="AZ133" s="102">
        <f t="shared" si="9"/>
        <v>0</v>
      </c>
      <c r="BA133" s="101">
        <f t="shared" si="10"/>
        <v>0</v>
      </c>
      <c r="BB133" s="103">
        <f t="shared" si="11"/>
        <v>0</v>
      </c>
      <c r="BC133" s="1">
        <f t="shared" si="12"/>
        <v>0</v>
      </c>
      <c r="BD133" s="1">
        <f t="shared" si="13"/>
        <v>0</v>
      </c>
      <c r="BE133" s="1">
        <f t="shared" si="14"/>
        <v>0</v>
      </c>
    </row>
    <row r="134" spans="2:57" ht="14.4" thickBot="1" x14ac:dyDescent="0.3">
      <c r="B134" s="4"/>
      <c r="C134" s="131"/>
      <c r="D134" s="132"/>
      <c r="E134" s="235"/>
      <c r="F134" s="250"/>
      <c r="G134" s="250"/>
      <c r="H134" s="236"/>
      <c r="I134" s="130"/>
      <c r="J134" s="235"/>
      <c r="K134" s="236"/>
      <c r="L134" s="130"/>
      <c r="M134" s="235"/>
      <c r="N134" s="236"/>
      <c r="O134" s="129"/>
      <c r="P134" s="246">
        <v>0</v>
      </c>
      <c r="Q134" s="247"/>
      <c r="R134" s="129"/>
      <c r="S134" s="243"/>
      <c r="T134" s="244"/>
      <c r="U134" s="244"/>
      <c r="V134" s="244"/>
      <c r="W134" s="245"/>
      <c r="X134" s="7"/>
      <c r="AX134" s="101"/>
      <c r="AY134" s="101"/>
      <c r="AZ134" s="102">
        <f t="shared" si="9"/>
        <v>0</v>
      </c>
      <c r="BA134" s="101">
        <f t="shared" si="10"/>
        <v>0</v>
      </c>
      <c r="BB134" s="103">
        <f t="shared" si="11"/>
        <v>0</v>
      </c>
      <c r="BC134" s="1">
        <f t="shared" si="12"/>
        <v>0</v>
      </c>
      <c r="BD134" s="1">
        <f t="shared" si="13"/>
        <v>0</v>
      </c>
      <c r="BE134" s="1">
        <f t="shared" si="14"/>
        <v>0</v>
      </c>
    </row>
    <row r="135" spans="2:57" ht="14.4" thickBot="1" x14ac:dyDescent="0.3">
      <c r="B135" s="4"/>
      <c r="C135" s="131"/>
      <c r="D135" s="132"/>
      <c r="E135" s="235"/>
      <c r="F135" s="250"/>
      <c r="G135" s="250"/>
      <c r="H135" s="236"/>
      <c r="I135" s="130"/>
      <c r="J135" s="235"/>
      <c r="K135" s="236"/>
      <c r="L135" s="130"/>
      <c r="M135" s="235"/>
      <c r="N135" s="236"/>
      <c r="O135" s="129"/>
      <c r="P135" s="246">
        <v>0</v>
      </c>
      <c r="Q135" s="247"/>
      <c r="R135" s="129"/>
      <c r="S135" s="243"/>
      <c r="T135" s="244"/>
      <c r="U135" s="244"/>
      <c r="V135" s="244"/>
      <c r="W135" s="245"/>
      <c r="X135" s="7"/>
      <c r="AX135" s="101"/>
      <c r="AY135" s="101"/>
      <c r="AZ135" s="102">
        <f t="shared" si="9"/>
        <v>0</v>
      </c>
      <c r="BA135" s="101">
        <f t="shared" si="10"/>
        <v>0</v>
      </c>
      <c r="BB135" s="103">
        <f t="shared" si="11"/>
        <v>0</v>
      </c>
      <c r="BC135" s="1">
        <f t="shared" si="12"/>
        <v>0</v>
      </c>
      <c r="BD135" s="1">
        <f t="shared" si="13"/>
        <v>0</v>
      </c>
      <c r="BE135" s="1">
        <f t="shared" si="14"/>
        <v>0</v>
      </c>
    </row>
    <row r="136" spans="2:57" ht="14.4" thickBot="1" x14ac:dyDescent="0.3">
      <c r="B136" s="4"/>
      <c r="C136" s="131"/>
      <c r="D136" s="132"/>
      <c r="E136" s="235"/>
      <c r="F136" s="250"/>
      <c r="G136" s="250"/>
      <c r="H136" s="236"/>
      <c r="I136" s="130"/>
      <c r="J136" s="235"/>
      <c r="K136" s="236"/>
      <c r="L136" s="130"/>
      <c r="M136" s="235"/>
      <c r="N136" s="236"/>
      <c r="O136" s="129"/>
      <c r="P136" s="246">
        <v>0</v>
      </c>
      <c r="Q136" s="247"/>
      <c r="R136" s="129"/>
      <c r="S136" s="243"/>
      <c r="T136" s="244"/>
      <c r="U136" s="244"/>
      <c r="V136" s="244"/>
      <c r="W136" s="245"/>
      <c r="X136" s="7"/>
      <c r="AX136" s="101"/>
      <c r="AY136" s="101"/>
      <c r="AZ136" s="102">
        <f t="shared" ref="AZ136:AZ199" si="15">+C136</f>
        <v>0</v>
      </c>
      <c r="BA136" s="101">
        <f t="shared" ref="BA136:BA199" si="16">+J136</f>
        <v>0</v>
      </c>
      <c r="BB136" s="103">
        <f t="shared" ref="BB136:BB199" si="17">+P136</f>
        <v>0</v>
      </c>
      <c r="BC136" s="1">
        <f t="shared" ref="BC136:BC199" si="18">SUMIFS($BB$71:$BB$371,$AZ$71:$AZ$371,$AX136,$BA$71:$BA$371,"Despesas")</f>
        <v>0</v>
      </c>
      <c r="BD136" s="1">
        <f t="shared" ref="BD136:BD199" si="19">SUMIFS($BB$71:$BB$371,$AZ$71:$AZ$371,$AX136,$BA$71:$BA$371,"Dívidas")</f>
        <v>0</v>
      </c>
      <c r="BE136" s="1">
        <f t="shared" ref="BE136:BE199" si="20">SUMIFS($BB$71:$BB$371,$AZ$71:$AZ$371,$AX136,$BA$71:$BA$371,"Investimentos")</f>
        <v>0</v>
      </c>
    </row>
    <row r="137" spans="2:57" ht="14.4" thickBot="1" x14ac:dyDescent="0.3">
      <c r="B137" s="4"/>
      <c r="C137" s="131"/>
      <c r="D137" s="132"/>
      <c r="E137" s="235"/>
      <c r="F137" s="250"/>
      <c r="G137" s="250"/>
      <c r="H137" s="236"/>
      <c r="I137" s="130"/>
      <c r="J137" s="235"/>
      <c r="K137" s="236"/>
      <c r="L137" s="130"/>
      <c r="M137" s="235"/>
      <c r="N137" s="236"/>
      <c r="O137" s="129"/>
      <c r="P137" s="246">
        <v>0</v>
      </c>
      <c r="Q137" s="247"/>
      <c r="R137" s="129"/>
      <c r="S137" s="243"/>
      <c r="T137" s="244"/>
      <c r="U137" s="244"/>
      <c r="V137" s="244"/>
      <c r="W137" s="245"/>
      <c r="X137" s="7"/>
      <c r="AX137" s="101"/>
      <c r="AY137" s="101"/>
      <c r="AZ137" s="102">
        <f t="shared" si="15"/>
        <v>0</v>
      </c>
      <c r="BA137" s="101">
        <f t="shared" si="16"/>
        <v>0</v>
      </c>
      <c r="BB137" s="103">
        <f t="shared" si="17"/>
        <v>0</v>
      </c>
      <c r="BC137" s="1">
        <f t="shared" si="18"/>
        <v>0</v>
      </c>
      <c r="BD137" s="1">
        <f t="shared" si="19"/>
        <v>0</v>
      </c>
      <c r="BE137" s="1">
        <f t="shared" si="20"/>
        <v>0</v>
      </c>
    </row>
    <row r="138" spans="2:57" ht="14.4" thickBot="1" x14ac:dyDescent="0.3">
      <c r="B138" s="4"/>
      <c r="C138" s="131"/>
      <c r="D138" s="132"/>
      <c r="E138" s="235"/>
      <c r="F138" s="250"/>
      <c r="G138" s="250"/>
      <c r="H138" s="236"/>
      <c r="I138" s="130"/>
      <c r="J138" s="235"/>
      <c r="K138" s="236"/>
      <c r="L138" s="130"/>
      <c r="M138" s="235"/>
      <c r="N138" s="236"/>
      <c r="O138" s="129"/>
      <c r="P138" s="246">
        <v>0</v>
      </c>
      <c r="Q138" s="247"/>
      <c r="R138" s="129"/>
      <c r="S138" s="243"/>
      <c r="T138" s="244"/>
      <c r="U138" s="244"/>
      <c r="V138" s="244"/>
      <c r="W138" s="245"/>
      <c r="X138" s="7"/>
      <c r="AX138" s="101"/>
      <c r="AY138" s="101"/>
      <c r="AZ138" s="102">
        <f t="shared" si="15"/>
        <v>0</v>
      </c>
      <c r="BA138" s="101">
        <f t="shared" si="16"/>
        <v>0</v>
      </c>
      <c r="BB138" s="103">
        <f t="shared" si="17"/>
        <v>0</v>
      </c>
      <c r="BC138" s="1">
        <f t="shared" si="18"/>
        <v>0</v>
      </c>
      <c r="BD138" s="1">
        <f t="shared" si="19"/>
        <v>0</v>
      </c>
      <c r="BE138" s="1">
        <f t="shared" si="20"/>
        <v>0</v>
      </c>
    </row>
    <row r="139" spans="2:57" ht="14.4" thickBot="1" x14ac:dyDescent="0.3">
      <c r="B139" s="4"/>
      <c r="C139" s="131"/>
      <c r="D139" s="132"/>
      <c r="E139" s="235"/>
      <c r="F139" s="250"/>
      <c r="G139" s="250"/>
      <c r="H139" s="236"/>
      <c r="I139" s="130"/>
      <c r="J139" s="235"/>
      <c r="K139" s="236"/>
      <c r="L139" s="130"/>
      <c r="M139" s="235"/>
      <c r="N139" s="236"/>
      <c r="O139" s="129"/>
      <c r="P139" s="246">
        <v>0</v>
      </c>
      <c r="Q139" s="247"/>
      <c r="R139" s="129"/>
      <c r="S139" s="243"/>
      <c r="T139" s="244"/>
      <c r="U139" s="244"/>
      <c r="V139" s="244"/>
      <c r="W139" s="245"/>
      <c r="X139" s="7"/>
      <c r="AX139" s="101"/>
      <c r="AY139" s="101"/>
      <c r="AZ139" s="102">
        <f t="shared" si="15"/>
        <v>0</v>
      </c>
      <c r="BA139" s="101">
        <f t="shared" si="16"/>
        <v>0</v>
      </c>
      <c r="BB139" s="103">
        <f t="shared" si="17"/>
        <v>0</v>
      </c>
      <c r="BC139" s="1">
        <f t="shared" si="18"/>
        <v>0</v>
      </c>
      <c r="BD139" s="1">
        <f t="shared" si="19"/>
        <v>0</v>
      </c>
      <c r="BE139" s="1">
        <f t="shared" si="20"/>
        <v>0</v>
      </c>
    </row>
    <row r="140" spans="2:57" ht="14.4" thickBot="1" x14ac:dyDescent="0.3">
      <c r="B140" s="4"/>
      <c r="C140" s="131"/>
      <c r="D140" s="132"/>
      <c r="E140" s="235"/>
      <c r="F140" s="250"/>
      <c r="G140" s="250"/>
      <c r="H140" s="236"/>
      <c r="I140" s="130"/>
      <c r="J140" s="235"/>
      <c r="K140" s="236"/>
      <c r="L140" s="130"/>
      <c r="M140" s="235"/>
      <c r="N140" s="236"/>
      <c r="O140" s="129"/>
      <c r="P140" s="246">
        <v>0</v>
      </c>
      <c r="Q140" s="247"/>
      <c r="R140" s="129"/>
      <c r="S140" s="243"/>
      <c r="T140" s="244"/>
      <c r="U140" s="244"/>
      <c r="V140" s="244"/>
      <c r="W140" s="245"/>
      <c r="X140" s="7"/>
      <c r="AX140" s="101"/>
      <c r="AY140" s="101"/>
      <c r="AZ140" s="102">
        <f t="shared" si="15"/>
        <v>0</v>
      </c>
      <c r="BA140" s="101">
        <f t="shared" si="16"/>
        <v>0</v>
      </c>
      <c r="BB140" s="103">
        <f t="shared" si="17"/>
        <v>0</v>
      </c>
      <c r="BC140" s="1">
        <f t="shared" si="18"/>
        <v>0</v>
      </c>
      <c r="BD140" s="1">
        <f t="shared" si="19"/>
        <v>0</v>
      </c>
      <c r="BE140" s="1">
        <f t="shared" si="20"/>
        <v>0</v>
      </c>
    </row>
    <row r="141" spans="2:57" ht="14.4" thickBot="1" x14ac:dyDescent="0.3">
      <c r="B141" s="4"/>
      <c r="C141" s="131"/>
      <c r="D141" s="132"/>
      <c r="E141" s="235"/>
      <c r="F141" s="250"/>
      <c r="G141" s="250"/>
      <c r="H141" s="236"/>
      <c r="I141" s="130"/>
      <c r="J141" s="235"/>
      <c r="K141" s="236"/>
      <c r="L141" s="130"/>
      <c r="M141" s="235"/>
      <c r="N141" s="236"/>
      <c r="O141" s="129"/>
      <c r="P141" s="246">
        <v>0</v>
      </c>
      <c r="Q141" s="247"/>
      <c r="R141" s="129"/>
      <c r="S141" s="243"/>
      <c r="T141" s="244"/>
      <c r="U141" s="244"/>
      <c r="V141" s="244"/>
      <c r="W141" s="245"/>
      <c r="X141" s="7"/>
      <c r="AX141" s="101"/>
      <c r="AY141" s="101"/>
      <c r="AZ141" s="102">
        <f t="shared" si="15"/>
        <v>0</v>
      </c>
      <c r="BA141" s="101">
        <f t="shared" si="16"/>
        <v>0</v>
      </c>
      <c r="BB141" s="103">
        <f t="shared" si="17"/>
        <v>0</v>
      </c>
      <c r="BC141" s="1">
        <f t="shared" si="18"/>
        <v>0</v>
      </c>
      <c r="BD141" s="1">
        <f t="shared" si="19"/>
        <v>0</v>
      </c>
      <c r="BE141" s="1">
        <f t="shared" si="20"/>
        <v>0</v>
      </c>
    </row>
    <row r="142" spans="2:57" ht="14.4" thickBot="1" x14ac:dyDescent="0.3">
      <c r="B142" s="4"/>
      <c r="C142" s="131"/>
      <c r="D142" s="132"/>
      <c r="E142" s="235"/>
      <c r="F142" s="250"/>
      <c r="G142" s="250"/>
      <c r="H142" s="236"/>
      <c r="I142" s="130"/>
      <c r="J142" s="235"/>
      <c r="K142" s="236"/>
      <c r="L142" s="130"/>
      <c r="M142" s="235"/>
      <c r="N142" s="236"/>
      <c r="O142" s="129"/>
      <c r="P142" s="246">
        <v>0</v>
      </c>
      <c r="Q142" s="247"/>
      <c r="R142" s="129"/>
      <c r="S142" s="243"/>
      <c r="T142" s="244"/>
      <c r="U142" s="244"/>
      <c r="V142" s="244"/>
      <c r="W142" s="245"/>
      <c r="X142" s="7"/>
      <c r="AX142" s="101"/>
      <c r="AY142" s="101"/>
      <c r="AZ142" s="102">
        <f t="shared" si="15"/>
        <v>0</v>
      </c>
      <c r="BA142" s="101">
        <f t="shared" si="16"/>
        <v>0</v>
      </c>
      <c r="BB142" s="103">
        <f t="shared" si="17"/>
        <v>0</v>
      </c>
      <c r="BC142" s="1">
        <f t="shared" si="18"/>
        <v>0</v>
      </c>
      <c r="BD142" s="1">
        <f t="shared" si="19"/>
        <v>0</v>
      </c>
      <c r="BE142" s="1">
        <f t="shared" si="20"/>
        <v>0</v>
      </c>
    </row>
    <row r="143" spans="2:57" ht="14.4" thickBot="1" x14ac:dyDescent="0.3">
      <c r="B143" s="4"/>
      <c r="C143" s="131"/>
      <c r="D143" s="132"/>
      <c r="E143" s="235"/>
      <c r="F143" s="250"/>
      <c r="G143" s="250"/>
      <c r="H143" s="236"/>
      <c r="I143" s="130"/>
      <c r="J143" s="235"/>
      <c r="K143" s="236"/>
      <c r="L143" s="130"/>
      <c r="M143" s="235"/>
      <c r="N143" s="236"/>
      <c r="O143" s="129"/>
      <c r="P143" s="246">
        <v>0</v>
      </c>
      <c r="Q143" s="247"/>
      <c r="R143" s="129"/>
      <c r="S143" s="243"/>
      <c r="T143" s="244"/>
      <c r="U143" s="244"/>
      <c r="V143" s="244"/>
      <c r="W143" s="245"/>
      <c r="X143" s="7"/>
      <c r="AX143" s="101"/>
      <c r="AY143" s="101"/>
      <c r="AZ143" s="102">
        <f t="shared" si="15"/>
        <v>0</v>
      </c>
      <c r="BA143" s="101">
        <f t="shared" si="16"/>
        <v>0</v>
      </c>
      <c r="BB143" s="103">
        <f t="shared" si="17"/>
        <v>0</v>
      </c>
      <c r="BC143" s="1">
        <f t="shared" si="18"/>
        <v>0</v>
      </c>
      <c r="BD143" s="1">
        <f t="shared" si="19"/>
        <v>0</v>
      </c>
      <c r="BE143" s="1">
        <f t="shared" si="20"/>
        <v>0</v>
      </c>
    </row>
    <row r="144" spans="2:57" ht="14.4" thickBot="1" x14ac:dyDescent="0.3">
      <c r="B144" s="4"/>
      <c r="C144" s="131"/>
      <c r="D144" s="132"/>
      <c r="E144" s="235"/>
      <c r="F144" s="250"/>
      <c r="G144" s="250"/>
      <c r="H144" s="236"/>
      <c r="I144" s="130"/>
      <c r="J144" s="235"/>
      <c r="K144" s="236"/>
      <c r="L144" s="130"/>
      <c r="M144" s="235"/>
      <c r="N144" s="236"/>
      <c r="O144" s="129"/>
      <c r="P144" s="246">
        <v>0</v>
      </c>
      <c r="Q144" s="247"/>
      <c r="R144" s="129"/>
      <c r="S144" s="243"/>
      <c r="T144" s="244"/>
      <c r="U144" s="244"/>
      <c r="V144" s="244"/>
      <c r="W144" s="245"/>
      <c r="X144" s="7"/>
      <c r="AX144" s="101"/>
      <c r="AY144" s="101"/>
      <c r="AZ144" s="102">
        <f t="shared" si="15"/>
        <v>0</v>
      </c>
      <c r="BA144" s="101">
        <f t="shared" si="16"/>
        <v>0</v>
      </c>
      <c r="BB144" s="103">
        <f t="shared" si="17"/>
        <v>0</v>
      </c>
      <c r="BC144" s="1">
        <f t="shared" si="18"/>
        <v>0</v>
      </c>
      <c r="BD144" s="1">
        <f t="shared" si="19"/>
        <v>0</v>
      </c>
      <c r="BE144" s="1">
        <f t="shared" si="20"/>
        <v>0</v>
      </c>
    </row>
    <row r="145" spans="2:57" ht="14.4" thickBot="1" x14ac:dyDescent="0.3">
      <c r="B145" s="4"/>
      <c r="C145" s="131"/>
      <c r="D145" s="132"/>
      <c r="E145" s="235"/>
      <c r="F145" s="250"/>
      <c r="G145" s="250"/>
      <c r="H145" s="236"/>
      <c r="I145" s="130"/>
      <c r="J145" s="235"/>
      <c r="K145" s="236"/>
      <c r="L145" s="130"/>
      <c r="M145" s="235"/>
      <c r="N145" s="236"/>
      <c r="O145" s="129"/>
      <c r="P145" s="246">
        <v>0</v>
      </c>
      <c r="Q145" s="247"/>
      <c r="R145" s="129"/>
      <c r="S145" s="243"/>
      <c r="T145" s="244"/>
      <c r="U145" s="244"/>
      <c r="V145" s="244"/>
      <c r="W145" s="245"/>
      <c r="X145" s="7"/>
      <c r="AX145" s="101"/>
      <c r="AY145" s="101"/>
      <c r="AZ145" s="102">
        <f t="shared" si="15"/>
        <v>0</v>
      </c>
      <c r="BA145" s="101">
        <f t="shared" si="16"/>
        <v>0</v>
      </c>
      <c r="BB145" s="103">
        <f t="shared" si="17"/>
        <v>0</v>
      </c>
      <c r="BC145" s="1">
        <f t="shared" si="18"/>
        <v>0</v>
      </c>
      <c r="BD145" s="1">
        <f t="shared" si="19"/>
        <v>0</v>
      </c>
      <c r="BE145" s="1">
        <f t="shared" si="20"/>
        <v>0</v>
      </c>
    </row>
    <row r="146" spans="2:57" ht="14.4" thickBot="1" x14ac:dyDescent="0.3">
      <c r="B146" s="4"/>
      <c r="C146" s="131"/>
      <c r="D146" s="132"/>
      <c r="E146" s="235"/>
      <c r="F146" s="250"/>
      <c r="G146" s="250"/>
      <c r="H146" s="236"/>
      <c r="I146" s="130"/>
      <c r="J146" s="235"/>
      <c r="K146" s="236"/>
      <c r="L146" s="130"/>
      <c r="M146" s="235"/>
      <c r="N146" s="236"/>
      <c r="O146" s="129"/>
      <c r="P146" s="246">
        <v>0</v>
      </c>
      <c r="Q146" s="247"/>
      <c r="R146" s="129"/>
      <c r="S146" s="243"/>
      <c r="T146" s="244"/>
      <c r="U146" s="244"/>
      <c r="V146" s="244"/>
      <c r="W146" s="245"/>
      <c r="X146" s="7"/>
      <c r="AX146" s="101"/>
      <c r="AY146" s="101"/>
      <c r="AZ146" s="102">
        <f t="shared" si="15"/>
        <v>0</v>
      </c>
      <c r="BA146" s="101">
        <f t="shared" si="16"/>
        <v>0</v>
      </c>
      <c r="BB146" s="103">
        <f t="shared" si="17"/>
        <v>0</v>
      </c>
      <c r="BC146" s="1">
        <f t="shared" si="18"/>
        <v>0</v>
      </c>
      <c r="BD146" s="1">
        <f t="shared" si="19"/>
        <v>0</v>
      </c>
      <c r="BE146" s="1">
        <f t="shared" si="20"/>
        <v>0</v>
      </c>
    </row>
    <row r="147" spans="2:57" ht="14.4" thickBot="1" x14ac:dyDescent="0.3">
      <c r="B147" s="4"/>
      <c r="C147" s="131"/>
      <c r="D147" s="132"/>
      <c r="E147" s="235"/>
      <c r="F147" s="250"/>
      <c r="G147" s="250"/>
      <c r="H147" s="236"/>
      <c r="I147" s="130"/>
      <c r="J147" s="235"/>
      <c r="K147" s="236"/>
      <c r="L147" s="130"/>
      <c r="M147" s="235"/>
      <c r="N147" s="236"/>
      <c r="O147" s="129"/>
      <c r="P147" s="246">
        <v>0</v>
      </c>
      <c r="Q147" s="247"/>
      <c r="R147" s="129"/>
      <c r="S147" s="243"/>
      <c r="T147" s="244"/>
      <c r="U147" s="244"/>
      <c r="V147" s="244"/>
      <c r="W147" s="245"/>
      <c r="X147" s="7"/>
      <c r="AX147" s="101"/>
      <c r="AY147" s="101"/>
      <c r="AZ147" s="102">
        <f t="shared" si="15"/>
        <v>0</v>
      </c>
      <c r="BA147" s="101">
        <f t="shared" si="16"/>
        <v>0</v>
      </c>
      <c r="BB147" s="103">
        <f t="shared" si="17"/>
        <v>0</v>
      </c>
      <c r="BC147" s="1">
        <f t="shared" si="18"/>
        <v>0</v>
      </c>
      <c r="BD147" s="1">
        <f t="shared" si="19"/>
        <v>0</v>
      </c>
      <c r="BE147" s="1">
        <f t="shared" si="20"/>
        <v>0</v>
      </c>
    </row>
    <row r="148" spans="2:57" ht="14.4" thickBot="1" x14ac:dyDescent="0.3">
      <c r="B148" s="4"/>
      <c r="C148" s="131"/>
      <c r="D148" s="132"/>
      <c r="E148" s="235"/>
      <c r="F148" s="250"/>
      <c r="G148" s="250"/>
      <c r="H148" s="236"/>
      <c r="I148" s="130"/>
      <c r="J148" s="235"/>
      <c r="K148" s="236"/>
      <c r="L148" s="130"/>
      <c r="M148" s="235"/>
      <c r="N148" s="236"/>
      <c r="O148" s="129"/>
      <c r="P148" s="246">
        <v>0</v>
      </c>
      <c r="Q148" s="247"/>
      <c r="R148" s="129"/>
      <c r="S148" s="243"/>
      <c r="T148" s="244"/>
      <c r="U148" s="244"/>
      <c r="V148" s="244"/>
      <c r="W148" s="245"/>
      <c r="X148" s="7"/>
      <c r="AX148" s="101"/>
      <c r="AY148" s="101"/>
      <c r="AZ148" s="102">
        <f t="shared" si="15"/>
        <v>0</v>
      </c>
      <c r="BA148" s="101">
        <f t="shared" si="16"/>
        <v>0</v>
      </c>
      <c r="BB148" s="103">
        <f t="shared" si="17"/>
        <v>0</v>
      </c>
      <c r="BC148" s="1">
        <f t="shared" si="18"/>
        <v>0</v>
      </c>
      <c r="BD148" s="1">
        <f t="shared" si="19"/>
        <v>0</v>
      </c>
      <c r="BE148" s="1">
        <f t="shared" si="20"/>
        <v>0</v>
      </c>
    </row>
    <row r="149" spans="2:57" ht="14.4" thickBot="1" x14ac:dyDescent="0.3">
      <c r="B149" s="4"/>
      <c r="C149" s="131"/>
      <c r="D149" s="132"/>
      <c r="E149" s="235"/>
      <c r="F149" s="250"/>
      <c r="G149" s="250"/>
      <c r="H149" s="236"/>
      <c r="I149" s="130"/>
      <c r="J149" s="235"/>
      <c r="K149" s="236"/>
      <c r="L149" s="130"/>
      <c r="M149" s="235"/>
      <c r="N149" s="236"/>
      <c r="O149" s="129"/>
      <c r="P149" s="246">
        <v>0</v>
      </c>
      <c r="Q149" s="247"/>
      <c r="R149" s="129"/>
      <c r="S149" s="243"/>
      <c r="T149" s="244"/>
      <c r="U149" s="244"/>
      <c r="V149" s="244"/>
      <c r="W149" s="245"/>
      <c r="X149" s="7"/>
      <c r="AX149" s="101"/>
      <c r="AY149" s="101"/>
      <c r="AZ149" s="102">
        <f t="shared" si="15"/>
        <v>0</v>
      </c>
      <c r="BA149" s="101">
        <f t="shared" si="16"/>
        <v>0</v>
      </c>
      <c r="BB149" s="103">
        <f t="shared" si="17"/>
        <v>0</v>
      </c>
      <c r="BC149" s="1">
        <f t="shared" si="18"/>
        <v>0</v>
      </c>
      <c r="BD149" s="1">
        <f t="shared" si="19"/>
        <v>0</v>
      </c>
      <c r="BE149" s="1">
        <f t="shared" si="20"/>
        <v>0</v>
      </c>
    </row>
    <row r="150" spans="2:57" ht="14.4" thickBot="1" x14ac:dyDescent="0.3">
      <c r="B150" s="4"/>
      <c r="C150" s="131"/>
      <c r="D150" s="132"/>
      <c r="E150" s="235"/>
      <c r="F150" s="250"/>
      <c r="G150" s="250"/>
      <c r="H150" s="236"/>
      <c r="I150" s="130"/>
      <c r="J150" s="235"/>
      <c r="K150" s="236"/>
      <c r="L150" s="130"/>
      <c r="M150" s="235"/>
      <c r="N150" s="236"/>
      <c r="O150" s="129"/>
      <c r="P150" s="246">
        <v>0</v>
      </c>
      <c r="Q150" s="247"/>
      <c r="R150" s="129"/>
      <c r="S150" s="243"/>
      <c r="T150" s="244"/>
      <c r="U150" s="244"/>
      <c r="V150" s="244"/>
      <c r="W150" s="245"/>
      <c r="X150" s="7"/>
      <c r="AX150" s="101"/>
      <c r="AY150" s="101"/>
      <c r="AZ150" s="102">
        <f t="shared" si="15"/>
        <v>0</v>
      </c>
      <c r="BA150" s="101">
        <f t="shared" si="16"/>
        <v>0</v>
      </c>
      <c r="BB150" s="103">
        <f t="shared" si="17"/>
        <v>0</v>
      </c>
      <c r="BC150" s="1">
        <f t="shared" si="18"/>
        <v>0</v>
      </c>
      <c r="BD150" s="1">
        <f t="shared" si="19"/>
        <v>0</v>
      </c>
      <c r="BE150" s="1">
        <f t="shared" si="20"/>
        <v>0</v>
      </c>
    </row>
    <row r="151" spans="2:57" ht="14.4" thickBot="1" x14ac:dyDescent="0.3">
      <c r="B151" s="4"/>
      <c r="C151" s="131"/>
      <c r="D151" s="132"/>
      <c r="E151" s="235"/>
      <c r="F151" s="250"/>
      <c r="G151" s="250"/>
      <c r="H151" s="236"/>
      <c r="I151" s="130"/>
      <c r="J151" s="235"/>
      <c r="K151" s="236"/>
      <c r="L151" s="130"/>
      <c r="M151" s="235"/>
      <c r="N151" s="236"/>
      <c r="O151" s="129"/>
      <c r="P151" s="246">
        <v>0</v>
      </c>
      <c r="Q151" s="247"/>
      <c r="R151" s="129"/>
      <c r="S151" s="243"/>
      <c r="T151" s="244"/>
      <c r="U151" s="244"/>
      <c r="V151" s="244"/>
      <c r="W151" s="245"/>
      <c r="X151" s="7"/>
      <c r="AX151" s="101"/>
      <c r="AY151" s="101"/>
      <c r="AZ151" s="102">
        <f t="shared" si="15"/>
        <v>0</v>
      </c>
      <c r="BA151" s="101">
        <f t="shared" si="16"/>
        <v>0</v>
      </c>
      <c r="BB151" s="103">
        <f t="shared" si="17"/>
        <v>0</v>
      </c>
      <c r="BC151" s="1">
        <f t="shared" si="18"/>
        <v>0</v>
      </c>
      <c r="BD151" s="1">
        <f t="shared" si="19"/>
        <v>0</v>
      </c>
      <c r="BE151" s="1">
        <f t="shared" si="20"/>
        <v>0</v>
      </c>
    </row>
    <row r="152" spans="2:57" ht="14.4" thickBot="1" x14ac:dyDescent="0.3">
      <c r="B152" s="4"/>
      <c r="C152" s="131"/>
      <c r="D152" s="132"/>
      <c r="E152" s="235"/>
      <c r="F152" s="250"/>
      <c r="G152" s="250"/>
      <c r="H152" s="236"/>
      <c r="I152" s="130"/>
      <c r="J152" s="235"/>
      <c r="K152" s="236"/>
      <c r="L152" s="130"/>
      <c r="M152" s="235"/>
      <c r="N152" s="236"/>
      <c r="O152" s="129"/>
      <c r="P152" s="246">
        <v>0</v>
      </c>
      <c r="Q152" s="247"/>
      <c r="R152" s="129"/>
      <c r="S152" s="243"/>
      <c r="T152" s="244"/>
      <c r="U152" s="244"/>
      <c r="V152" s="244"/>
      <c r="W152" s="245"/>
      <c r="X152" s="7"/>
      <c r="AX152" s="101"/>
      <c r="AY152" s="101"/>
      <c r="AZ152" s="102">
        <f t="shared" si="15"/>
        <v>0</v>
      </c>
      <c r="BA152" s="101">
        <f t="shared" si="16"/>
        <v>0</v>
      </c>
      <c r="BB152" s="103">
        <f t="shared" si="17"/>
        <v>0</v>
      </c>
      <c r="BC152" s="1">
        <f t="shared" si="18"/>
        <v>0</v>
      </c>
      <c r="BD152" s="1">
        <f t="shared" si="19"/>
        <v>0</v>
      </c>
      <c r="BE152" s="1">
        <f t="shared" si="20"/>
        <v>0</v>
      </c>
    </row>
    <row r="153" spans="2:57" ht="14.4" thickBot="1" x14ac:dyDescent="0.3">
      <c r="B153" s="4"/>
      <c r="C153" s="131"/>
      <c r="D153" s="132"/>
      <c r="E153" s="235"/>
      <c r="F153" s="250"/>
      <c r="G153" s="250"/>
      <c r="H153" s="236"/>
      <c r="I153" s="130"/>
      <c r="J153" s="235"/>
      <c r="K153" s="236"/>
      <c r="L153" s="130"/>
      <c r="M153" s="235"/>
      <c r="N153" s="236"/>
      <c r="O153" s="129"/>
      <c r="P153" s="246">
        <v>0</v>
      </c>
      <c r="Q153" s="247"/>
      <c r="R153" s="129"/>
      <c r="S153" s="243"/>
      <c r="T153" s="244"/>
      <c r="U153" s="244"/>
      <c r="V153" s="244"/>
      <c r="W153" s="245"/>
      <c r="X153" s="7"/>
      <c r="AX153" s="101"/>
      <c r="AY153" s="101"/>
      <c r="AZ153" s="102">
        <f t="shared" si="15"/>
        <v>0</v>
      </c>
      <c r="BA153" s="101">
        <f t="shared" si="16"/>
        <v>0</v>
      </c>
      <c r="BB153" s="103">
        <f t="shared" si="17"/>
        <v>0</v>
      </c>
      <c r="BC153" s="1">
        <f t="shared" si="18"/>
        <v>0</v>
      </c>
      <c r="BD153" s="1">
        <f t="shared" si="19"/>
        <v>0</v>
      </c>
      <c r="BE153" s="1">
        <f t="shared" si="20"/>
        <v>0</v>
      </c>
    </row>
    <row r="154" spans="2:57" ht="14.4" thickBot="1" x14ac:dyDescent="0.3">
      <c r="B154" s="4"/>
      <c r="C154" s="131"/>
      <c r="D154" s="132"/>
      <c r="E154" s="235"/>
      <c r="F154" s="250"/>
      <c r="G154" s="250"/>
      <c r="H154" s="236"/>
      <c r="I154" s="130"/>
      <c r="J154" s="235"/>
      <c r="K154" s="236"/>
      <c r="L154" s="130"/>
      <c r="M154" s="235"/>
      <c r="N154" s="236"/>
      <c r="O154" s="129"/>
      <c r="P154" s="246">
        <v>0</v>
      </c>
      <c r="Q154" s="247"/>
      <c r="R154" s="129"/>
      <c r="S154" s="243"/>
      <c r="T154" s="244"/>
      <c r="U154" s="244"/>
      <c r="V154" s="244"/>
      <c r="W154" s="245"/>
      <c r="X154" s="7"/>
      <c r="AX154" s="101"/>
      <c r="AY154" s="101"/>
      <c r="AZ154" s="102">
        <f t="shared" si="15"/>
        <v>0</v>
      </c>
      <c r="BA154" s="101">
        <f t="shared" si="16"/>
        <v>0</v>
      </c>
      <c r="BB154" s="103">
        <f t="shared" si="17"/>
        <v>0</v>
      </c>
      <c r="BC154" s="1">
        <f t="shared" si="18"/>
        <v>0</v>
      </c>
      <c r="BD154" s="1">
        <f t="shared" si="19"/>
        <v>0</v>
      </c>
      <c r="BE154" s="1">
        <f t="shared" si="20"/>
        <v>0</v>
      </c>
    </row>
    <row r="155" spans="2:57" ht="14.4" thickBot="1" x14ac:dyDescent="0.3">
      <c r="B155" s="4"/>
      <c r="C155" s="131"/>
      <c r="D155" s="132"/>
      <c r="E155" s="235"/>
      <c r="F155" s="250"/>
      <c r="G155" s="250"/>
      <c r="H155" s="236"/>
      <c r="I155" s="130"/>
      <c r="J155" s="235"/>
      <c r="K155" s="236"/>
      <c r="L155" s="130"/>
      <c r="M155" s="235"/>
      <c r="N155" s="236"/>
      <c r="O155" s="129"/>
      <c r="P155" s="246">
        <v>0</v>
      </c>
      <c r="Q155" s="247"/>
      <c r="R155" s="129"/>
      <c r="S155" s="243"/>
      <c r="T155" s="244"/>
      <c r="U155" s="244"/>
      <c r="V155" s="244"/>
      <c r="W155" s="245"/>
      <c r="X155" s="7"/>
      <c r="AX155" s="101"/>
      <c r="AY155" s="101"/>
      <c r="AZ155" s="102">
        <f t="shared" si="15"/>
        <v>0</v>
      </c>
      <c r="BA155" s="101">
        <f t="shared" si="16"/>
        <v>0</v>
      </c>
      <c r="BB155" s="103">
        <f t="shared" si="17"/>
        <v>0</v>
      </c>
      <c r="BC155" s="1">
        <f t="shared" si="18"/>
        <v>0</v>
      </c>
      <c r="BD155" s="1">
        <f t="shared" si="19"/>
        <v>0</v>
      </c>
      <c r="BE155" s="1">
        <f t="shared" si="20"/>
        <v>0</v>
      </c>
    </row>
    <row r="156" spans="2:57" ht="14.4" thickBot="1" x14ac:dyDescent="0.3">
      <c r="B156" s="4"/>
      <c r="C156" s="131"/>
      <c r="D156" s="132"/>
      <c r="E156" s="235"/>
      <c r="F156" s="250"/>
      <c r="G156" s="250"/>
      <c r="H156" s="236"/>
      <c r="I156" s="130"/>
      <c r="J156" s="235"/>
      <c r="K156" s="236"/>
      <c r="L156" s="130"/>
      <c r="M156" s="235"/>
      <c r="N156" s="236"/>
      <c r="O156" s="129"/>
      <c r="P156" s="246">
        <v>0</v>
      </c>
      <c r="Q156" s="247"/>
      <c r="R156" s="129"/>
      <c r="S156" s="243"/>
      <c r="T156" s="244"/>
      <c r="U156" s="244"/>
      <c r="V156" s="244"/>
      <c r="W156" s="245"/>
      <c r="X156" s="7"/>
      <c r="AX156" s="101"/>
      <c r="AY156" s="101"/>
      <c r="AZ156" s="102">
        <f t="shared" si="15"/>
        <v>0</v>
      </c>
      <c r="BA156" s="101">
        <f t="shared" si="16"/>
        <v>0</v>
      </c>
      <c r="BB156" s="103">
        <f t="shared" si="17"/>
        <v>0</v>
      </c>
      <c r="BC156" s="1">
        <f t="shared" si="18"/>
        <v>0</v>
      </c>
      <c r="BD156" s="1">
        <f t="shared" si="19"/>
        <v>0</v>
      </c>
      <c r="BE156" s="1">
        <f t="shared" si="20"/>
        <v>0</v>
      </c>
    </row>
    <row r="157" spans="2:57" ht="14.4" thickBot="1" x14ac:dyDescent="0.3">
      <c r="B157" s="4"/>
      <c r="C157" s="131"/>
      <c r="D157" s="132"/>
      <c r="E157" s="235"/>
      <c r="F157" s="250"/>
      <c r="G157" s="250"/>
      <c r="H157" s="236"/>
      <c r="I157" s="130"/>
      <c r="J157" s="235"/>
      <c r="K157" s="236"/>
      <c r="L157" s="130"/>
      <c r="M157" s="235"/>
      <c r="N157" s="236"/>
      <c r="O157" s="129"/>
      <c r="P157" s="246">
        <v>0</v>
      </c>
      <c r="Q157" s="247"/>
      <c r="R157" s="129"/>
      <c r="S157" s="243"/>
      <c r="T157" s="244"/>
      <c r="U157" s="244"/>
      <c r="V157" s="244"/>
      <c r="W157" s="245"/>
      <c r="X157" s="7"/>
      <c r="AX157" s="101"/>
      <c r="AY157" s="101"/>
      <c r="AZ157" s="102">
        <f t="shared" si="15"/>
        <v>0</v>
      </c>
      <c r="BA157" s="101">
        <f t="shared" si="16"/>
        <v>0</v>
      </c>
      <c r="BB157" s="103">
        <f t="shared" si="17"/>
        <v>0</v>
      </c>
      <c r="BC157" s="1">
        <f t="shared" si="18"/>
        <v>0</v>
      </c>
      <c r="BD157" s="1">
        <f t="shared" si="19"/>
        <v>0</v>
      </c>
      <c r="BE157" s="1">
        <f t="shared" si="20"/>
        <v>0</v>
      </c>
    </row>
    <row r="158" spans="2:57" ht="14.4" thickBot="1" x14ac:dyDescent="0.3">
      <c r="B158" s="4"/>
      <c r="C158" s="131"/>
      <c r="D158" s="132"/>
      <c r="E158" s="235"/>
      <c r="F158" s="250"/>
      <c r="G158" s="250"/>
      <c r="H158" s="236"/>
      <c r="I158" s="130"/>
      <c r="J158" s="235"/>
      <c r="K158" s="236"/>
      <c r="L158" s="130"/>
      <c r="M158" s="235"/>
      <c r="N158" s="236"/>
      <c r="O158" s="129"/>
      <c r="P158" s="246">
        <v>0</v>
      </c>
      <c r="Q158" s="247"/>
      <c r="R158" s="129"/>
      <c r="S158" s="243"/>
      <c r="T158" s="244"/>
      <c r="U158" s="244"/>
      <c r="V158" s="244"/>
      <c r="W158" s="245"/>
      <c r="X158" s="7"/>
      <c r="AX158" s="101"/>
      <c r="AY158" s="101"/>
      <c r="AZ158" s="102">
        <f t="shared" si="15"/>
        <v>0</v>
      </c>
      <c r="BA158" s="101">
        <f t="shared" si="16"/>
        <v>0</v>
      </c>
      <c r="BB158" s="103">
        <f t="shared" si="17"/>
        <v>0</v>
      </c>
      <c r="BC158" s="1">
        <f t="shared" si="18"/>
        <v>0</v>
      </c>
      <c r="BD158" s="1">
        <f t="shared" si="19"/>
        <v>0</v>
      </c>
      <c r="BE158" s="1">
        <f t="shared" si="20"/>
        <v>0</v>
      </c>
    </row>
    <row r="159" spans="2:57" ht="14.4" thickBot="1" x14ac:dyDescent="0.3">
      <c r="B159" s="4"/>
      <c r="C159" s="131"/>
      <c r="D159" s="132"/>
      <c r="E159" s="235"/>
      <c r="F159" s="250"/>
      <c r="G159" s="250"/>
      <c r="H159" s="236"/>
      <c r="I159" s="130"/>
      <c r="J159" s="235"/>
      <c r="K159" s="236"/>
      <c r="L159" s="130"/>
      <c r="M159" s="235"/>
      <c r="N159" s="236"/>
      <c r="O159" s="129"/>
      <c r="P159" s="246">
        <v>0</v>
      </c>
      <c r="Q159" s="247"/>
      <c r="R159" s="129"/>
      <c r="S159" s="243"/>
      <c r="T159" s="244"/>
      <c r="U159" s="244"/>
      <c r="V159" s="244"/>
      <c r="W159" s="245"/>
      <c r="X159" s="7"/>
      <c r="AX159" s="101"/>
      <c r="AY159" s="101"/>
      <c r="AZ159" s="102">
        <f t="shared" si="15"/>
        <v>0</v>
      </c>
      <c r="BA159" s="101">
        <f t="shared" si="16"/>
        <v>0</v>
      </c>
      <c r="BB159" s="103">
        <f t="shared" si="17"/>
        <v>0</v>
      </c>
      <c r="BC159" s="1">
        <f t="shared" si="18"/>
        <v>0</v>
      </c>
      <c r="BD159" s="1">
        <f t="shared" si="19"/>
        <v>0</v>
      </c>
      <c r="BE159" s="1">
        <f t="shared" si="20"/>
        <v>0</v>
      </c>
    </row>
    <row r="160" spans="2:57" ht="14.4" thickBot="1" x14ac:dyDescent="0.3">
      <c r="B160" s="4"/>
      <c r="C160" s="131"/>
      <c r="D160" s="132"/>
      <c r="E160" s="235"/>
      <c r="F160" s="250"/>
      <c r="G160" s="250"/>
      <c r="H160" s="236"/>
      <c r="I160" s="130"/>
      <c r="J160" s="235"/>
      <c r="K160" s="236"/>
      <c r="L160" s="130"/>
      <c r="M160" s="235"/>
      <c r="N160" s="236"/>
      <c r="O160" s="129"/>
      <c r="P160" s="246">
        <v>0</v>
      </c>
      <c r="Q160" s="247"/>
      <c r="R160" s="129"/>
      <c r="S160" s="243"/>
      <c r="T160" s="244"/>
      <c r="U160" s="244"/>
      <c r="V160" s="244"/>
      <c r="W160" s="245"/>
      <c r="X160" s="7"/>
      <c r="AX160" s="101"/>
      <c r="AY160" s="101"/>
      <c r="AZ160" s="102">
        <f t="shared" si="15"/>
        <v>0</v>
      </c>
      <c r="BA160" s="101">
        <f t="shared" si="16"/>
        <v>0</v>
      </c>
      <c r="BB160" s="103">
        <f t="shared" si="17"/>
        <v>0</v>
      </c>
      <c r="BC160" s="1">
        <f t="shared" si="18"/>
        <v>0</v>
      </c>
      <c r="BD160" s="1">
        <f t="shared" si="19"/>
        <v>0</v>
      </c>
      <c r="BE160" s="1">
        <f t="shared" si="20"/>
        <v>0</v>
      </c>
    </row>
    <row r="161" spans="2:57" ht="14.4" thickBot="1" x14ac:dyDescent="0.3">
      <c r="B161" s="4"/>
      <c r="C161" s="131"/>
      <c r="D161" s="132"/>
      <c r="E161" s="235"/>
      <c r="F161" s="250"/>
      <c r="G161" s="250"/>
      <c r="H161" s="236"/>
      <c r="I161" s="130"/>
      <c r="J161" s="235"/>
      <c r="K161" s="236"/>
      <c r="L161" s="130"/>
      <c r="M161" s="235"/>
      <c r="N161" s="236"/>
      <c r="O161" s="129"/>
      <c r="P161" s="246">
        <v>0</v>
      </c>
      <c r="Q161" s="247"/>
      <c r="R161" s="129"/>
      <c r="S161" s="243"/>
      <c r="T161" s="244"/>
      <c r="U161" s="244"/>
      <c r="V161" s="244"/>
      <c r="W161" s="245"/>
      <c r="X161" s="7"/>
      <c r="AX161" s="101"/>
      <c r="AY161" s="101"/>
      <c r="AZ161" s="102">
        <f t="shared" si="15"/>
        <v>0</v>
      </c>
      <c r="BA161" s="101">
        <f t="shared" si="16"/>
        <v>0</v>
      </c>
      <c r="BB161" s="103">
        <f t="shared" si="17"/>
        <v>0</v>
      </c>
      <c r="BC161" s="1">
        <f t="shared" si="18"/>
        <v>0</v>
      </c>
      <c r="BD161" s="1">
        <f t="shared" si="19"/>
        <v>0</v>
      </c>
      <c r="BE161" s="1">
        <f t="shared" si="20"/>
        <v>0</v>
      </c>
    </row>
    <row r="162" spans="2:57" ht="14.4" thickBot="1" x14ac:dyDescent="0.3">
      <c r="B162" s="4"/>
      <c r="C162" s="131"/>
      <c r="D162" s="132"/>
      <c r="E162" s="235"/>
      <c r="F162" s="250"/>
      <c r="G162" s="250"/>
      <c r="H162" s="236"/>
      <c r="I162" s="130"/>
      <c r="J162" s="235"/>
      <c r="K162" s="236"/>
      <c r="L162" s="130"/>
      <c r="M162" s="235"/>
      <c r="N162" s="236"/>
      <c r="O162" s="129"/>
      <c r="P162" s="246">
        <v>0</v>
      </c>
      <c r="Q162" s="247"/>
      <c r="R162" s="129"/>
      <c r="S162" s="243"/>
      <c r="T162" s="244"/>
      <c r="U162" s="244"/>
      <c r="V162" s="244"/>
      <c r="W162" s="245"/>
      <c r="X162" s="7"/>
      <c r="AX162" s="101"/>
      <c r="AY162" s="101"/>
      <c r="AZ162" s="102">
        <f t="shared" si="15"/>
        <v>0</v>
      </c>
      <c r="BA162" s="101">
        <f t="shared" si="16"/>
        <v>0</v>
      </c>
      <c r="BB162" s="103">
        <f t="shared" si="17"/>
        <v>0</v>
      </c>
      <c r="BC162" s="1">
        <f t="shared" si="18"/>
        <v>0</v>
      </c>
      <c r="BD162" s="1">
        <f t="shared" si="19"/>
        <v>0</v>
      </c>
      <c r="BE162" s="1">
        <f t="shared" si="20"/>
        <v>0</v>
      </c>
    </row>
    <row r="163" spans="2:57" ht="14.4" thickBot="1" x14ac:dyDescent="0.3">
      <c r="B163" s="4"/>
      <c r="C163" s="131"/>
      <c r="D163" s="132"/>
      <c r="E163" s="235"/>
      <c r="F163" s="250"/>
      <c r="G163" s="250"/>
      <c r="H163" s="236"/>
      <c r="I163" s="130"/>
      <c r="J163" s="235"/>
      <c r="K163" s="236"/>
      <c r="L163" s="130"/>
      <c r="M163" s="235"/>
      <c r="N163" s="236"/>
      <c r="O163" s="129"/>
      <c r="P163" s="246">
        <v>0</v>
      </c>
      <c r="Q163" s="247"/>
      <c r="R163" s="129"/>
      <c r="S163" s="243"/>
      <c r="T163" s="244"/>
      <c r="U163" s="244"/>
      <c r="V163" s="244"/>
      <c r="W163" s="245"/>
      <c r="X163" s="7"/>
      <c r="AX163" s="101"/>
      <c r="AY163" s="101"/>
      <c r="AZ163" s="102">
        <f t="shared" si="15"/>
        <v>0</v>
      </c>
      <c r="BA163" s="101">
        <f t="shared" si="16"/>
        <v>0</v>
      </c>
      <c r="BB163" s="103">
        <f t="shared" si="17"/>
        <v>0</v>
      </c>
      <c r="BC163" s="1">
        <f t="shared" si="18"/>
        <v>0</v>
      </c>
      <c r="BD163" s="1">
        <f t="shared" si="19"/>
        <v>0</v>
      </c>
      <c r="BE163" s="1">
        <f t="shared" si="20"/>
        <v>0</v>
      </c>
    </row>
    <row r="164" spans="2:57" ht="14.4" thickBot="1" x14ac:dyDescent="0.3">
      <c r="B164" s="4"/>
      <c r="C164" s="131"/>
      <c r="D164" s="132"/>
      <c r="E164" s="235"/>
      <c r="F164" s="250"/>
      <c r="G164" s="250"/>
      <c r="H164" s="236"/>
      <c r="I164" s="130"/>
      <c r="J164" s="235"/>
      <c r="K164" s="236"/>
      <c r="L164" s="130"/>
      <c r="M164" s="235"/>
      <c r="N164" s="236"/>
      <c r="O164" s="129"/>
      <c r="P164" s="246">
        <v>0</v>
      </c>
      <c r="Q164" s="247"/>
      <c r="R164" s="129"/>
      <c r="S164" s="243"/>
      <c r="T164" s="244"/>
      <c r="U164" s="244"/>
      <c r="V164" s="244"/>
      <c r="W164" s="245"/>
      <c r="X164" s="7"/>
      <c r="AX164" s="101"/>
      <c r="AY164" s="101"/>
      <c r="AZ164" s="102">
        <f t="shared" si="15"/>
        <v>0</v>
      </c>
      <c r="BA164" s="101">
        <f t="shared" si="16"/>
        <v>0</v>
      </c>
      <c r="BB164" s="103">
        <f t="shared" si="17"/>
        <v>0</v>
      </c>
      <c r="BC164" s="1">
        <f t="shared" si="18"/>
        <v>0</v>
      </c>
      <c r="BD164" s="1">
        <f t="shared" si="19"/>
        <v>0</v>
      </c>
      <c r="BE164" s="1">
        <f t="shared" si="20"/>
        <v>0</v>
      </c>
    </row>
    <row r="165" spans="2:57" ht="14.4" thickBot="1" x14ac:dyDescent="0.3">
      <c r="B165" s="4"/>
      <c r="C165" s="131"/>
      <c r="D165" s="132"/>
      <c r="E165" s="235"/>
      <c r="F165" s="250"/>
      <c r="G165" s="250"/>
      <c r="H165" s="236"/>
      <c r="I165" s="130"/>
      <c r="J165" s="235"/>
      <c r="K165" s="236"/>
      <c r="L165" s="130"/>
      <c r="M165" s="235"/>
      <c r="N165" s="236"/>
      <c r="O165" s="129"/>
      <c r="P165" s="246">
        <v>0</v>
      </c>
      <c r="Q165" s="247"/>
      <c r="R165" s="129"/>
      <c r="S165" s="243"/>
      <c r="T165" s="244"/>
      <c r="U165" s="244"/>
      <c r="V165" s="244"/>
      <c r="W165" s="245"/>
      <c r="X165" s="7"/>
      <c r="AX165" s="101"/>
      <c r="AY165" s="101"/>
      <c r="AZ165" s="102">
        <f t="shared" si="15"/>
        <v>0</v>
      </c>
      <c r="BA165" s="101">
        <f t="shared" si="16"/>
        <v>0</v>
      </c>
      <c r="BB165" s="103">
        <f t="shared" si="17"/>
        <v>0</v>
      </c>
      <c r="BC165" s="1">
        <f t="shared" si="18"/>
        <v>0</v>
      </c>
      <c r="BD165" s="1">
        <f t="shared" si="19"/>
        <v>0</v>
      </c>
      <c r="BE165" s="1">
        <f t="shared" si="20"/>
        <v>0</v>
      </c>
    </row>
    <row r="166" spans="2:57" ht="14.4" thickBot="1" x14ac:dyDescent="0.3">
      <c r="B166" s="4"/>
      <c r="C166" s="131"/>
      <c r="D166" s="132"/>
      <c r="E166" s="235"/>
      <c r="F166" s="250"/>
      <c r="G166" s="250"/>
      <c r="H166" s="236"/>
      <c r="I166" s="130"/>
      <c r="J166" s="235"/>
      <c r="K166" s="236"/>
      <c r="L166" s="130"/>
      <c r="M166" s="235"/>
      <c r="N166" s="236"/>
      <c r="O166" s="129"/>
      <c r="P166" s="246">
        <v>0</v>
      </c>
      <c r="Q166" s="247"/>
      <c r="R166" s="129"/>
      <c r="S166" s="243"/>
      <c r="T166" s="244"/>
      <c r="U166" s="244"/>
      <c r="V166" s="244"/>
      <c r="W166" s="245"/>
      <c r="X166" s="7"/>
      <c r="AX166" s="101"/>
      <c r="AY166" s="101"/>
      <c r="AZ166" s="102">
        <f t="shared" si="15"/>
        <v>0</v>
      </c>
      <c r="BA166" s="101">
        <f t="shared" si="16"/>
        <v>0</v>
      </c>
      <c r="BB166" s="103">
        <f t="shared" si="17"/>
        <v>0</v>
      </c>
      <c r="BC166" s="1">
        <f t="shared" si="18"/>
        <v>0</v>
      </c>
      <c r="BD166" s="1">
        <f t="shared" si="19"/>
        <v>0</v>
      </c>
      <c r="BE166" s="1">
        <f t="shared" si="20"/>
        <v>0</v>
      </c>
    </row>
    <row r="167" spans="2:57" ht="14.4" thickBot="1" x14ac:dyDescent="0.3">
      <c r="B167" s="4"/>
      <c r="C167" s="131"/>
      <c r="D167" s="132"/>
      <c r="E167" s="235"/>
      <c r="F167" s="250"/>
      <c r="G167" s="250"/>
      <c r="H167" s="236"/>
      <c r="I167" s="130"/>
      <c r="J167" s="235"/>
      <c r="K167" s="236"/>
      <c r="L167" s="130"/>
      <c r="M167" s="235"/>
      <c r="N167" s="236"/>
      <c r="O167" s="129"/>
      <c r="P167" s="246">
        <v>0</v>
      </c>
      <c r="Q167" s="247"/>
      <c r="R167" s="129"/>
      <c r="S167" s="243"/>
      <c r="T167" s="244"/>
      <c r="U167" s="244"/>
      <c r="V167" s="244"/>
      <c r="W167" s="245"/>
      <c r="X167" s="7"/>
      <c r="AX167" s="101"/>
      <c r="AY167" s="101"/>
      <c r="AZ167" s="102">
        <f t="shared" si="15"/>
        <v>0</v>
      </c>
      <c r="BA167" s="101">
        <f t="shared" si="16"/>
        <v>0</v>
      </c>
      <c r="BB167" s="103">
        <f t="shared" si="17"/>
        <v>0</v>
      </c>
      <c r="BC167" s="1">
        <f t="shared" si="18"/>
        <v>0</v>
      </c>
      <c r="BD167" s="1">
        <f t="shared" si="19"/>
        <v>0</v>
      </c>
      <c r="BE167" s="1">
        <f t="shared" si="20"/>
        <v>0</v>
      </c>
    </row>
    <row r="168" spans="2:57" ht="14.4" thickBot="1" x14ac:dyDescent="0.3">
      <c r="B168" s="4"/>
      <c r="C168" s="131"/>
      <c r="D168" s="132"/>
      <c r="E168" s="235"/>
      <c r="F168" s="250"/>
      <c r="G168" s="250"/>
      <c r="H168" s="236"/>
      <c r="I168" s="130"/>
      <c r="J168" s="235"/>
      <c r="K168" s="236"/>
      <c r="L168" s="130"/>
      <c r="M168" s="235"/>
      <c r="N168" s="236"/>
      <c r="O168" s="129"/>
      <c r="P168" s="246">
        <v>0</v>
      </c>
      <c r="Q168" s="247"/>
      <c r="R168" s="129"/>
      <c r="S168" s="243"/>
      <c r="T168" s="244"/>
      <c r="U168" s="244"/>
      <c r="V168" s="244"/>
      <c r="W168" s="245"/>
      <c r="X168" s="7"/>
      <c r="AX168" s="101"/>
      <c r="AY168" s="101"/>
      <c r="AZ168" s="102">
        <f t="shared" si="15"/>
        <v>0</v>
      </c>
      <c r="BA168" s="101">
        <f t="shared" si="16"/>
        <v>0</v>
      </c>
      <c r="BB168" s="103">
        <f t="shared" si="17"/>
        <v>0</v>
      </c>
      <c r="BC168" s="1">
        <f t="shared" si="18"/>
        <v>0</v>
      </c>
      <c r="BD168" s="1">
        <f t="shared" si="19"/>
        <v>0</v>
      </c>
      <c r="BE168" s="1">
        <f t="shared" si="20"/>
        <v>0</v>
      </c>
    </row>
    <row r="169" spans="2:57" ht="14.4" thickBot="1" x14ac:dyDescent="0.3">
      <c r="B169" s="4"/>
      <c r="C169" s="131"/>
      <c r="D169" s="132"/>
      <c r="E169" s="235"/>
      <c r="F169" s="250"/>
      <c r="G169" s="250"/>
      <c r="H169" s="236"/>
      <c r="I169" s="130"/>
      <c r="J169" s="235"/>
      <c r="K169" s="236"/>
      <c r="L169" s="130"/>
      <c r="M169" s="235"/>
      <c r="N169" s="236"/>
      <c r="O169" s="129"/>
      <c r="P169" s="246">
        <v>0</v>
      </c>
      <c r="Q169" s="247"/>
      <c r="R169" s="129"/>
      <c r="S169" s="243"/>
      <c r="T169" s="244"/>
      <c r="U169" s="244"/>
      <c r="V169" s="244"/>
      <c r="W169" s="245"/>
      <c r="X169" s="7"/>
      <c r="AX169" s="101"/>
      <c r="AY169" s="101"/>
      <c r="AZ169" s="102">
        <f t="shared" si="15"/>
        <v>0</v>
      </c>
      <c r="BA169" s="101">
        <f t="shared" si="16"/>
        <v>0</v>
      </c>
      <c r="BB169" s="103">
        <f t="shared" si="17"/>
        <v>0</v>
      </c>
      <c r="BC169" s="1">
        <f t="shared" si="18"/>
        <v>0</v>
      </c>
      <c r="BD169" s="1">
        <f t="shared" si="19"/>
        <v>0</v>
      </c>
      <c r="BE169" s="1">
        <f t="shared" si="20"/>
        <v>0</v>
      </c>
    </row>
    <row r="170" spans="2:57" ht="14.4" thickBot="1" x14ac:dyDescent="0.3">
      <c r="B170" s="4"/>
      <c r="C170" s="131"/>
      <c r="D170" s="132"/>
      <c r="E170" s="235"/>
      <c r="F170" s="250"/>
      <c r="G170" s="250"/>
      <c r="H170" s="236"/>
      <c r="I170" s="130"/>
      <c r="J170" s="235"/>
      <c r="K170" s="236"/>
      <c r="L170" s="130"/>
      <c r="M170" s="235"/>
      <c r="N170" s="236"/>
      <c r="O170" s="129"/>
      <c r="P170" s="246">
        <v>0</v>
      </c>
      <c r="Q170" s="247"/>
      <c r="R170" s="129"/>
      <c r="S170" s="243"/>
      <c r="T170" s="244"/>
      <c r="U170" s="244"/>
      <c r="V170" s="244"/>
      <c r="W170" s="245"/>
      <c r="X170" s="7"/>
      <c r="AX170" s="101"/>
      <c r="AY170" s="101"/>
      <c r="AZ170" s="102">
        <f t="shared" si="15"/>
        <v>0</v>
      </c>
      <c r="BA170" s="101">
        <f t="shared" si="16"/>
        <v>0</v>
      </c>
      <c r="BB170" s="103">
        <f t="shared" si="17"/>
        <v>0</v>
      </c>
      <c r="BC170" s="1">
        <f t="shared" si="18"/>
        <v>0</v>
      </c>
      <c r="BD170" s="1">
        <f t="shared" si="19"/>
        <v>0</v>
      </c>
      <c r="BE170" s="1">
        <f t="shared" si="20"/>
        <v>0</v>
      </c>
    </row>
    <row r="171" spans="2:57" ht="14.4" thickBot="1" x14ac:dyDescent="0.3">
      <c r="B171" s="4"/>
      <c r="C171" s="131"/>
      <c r="D171" s="132"/>
      <c r="E171" s="235"/>
      <c r="F171" s="250"/>
      <c r="G171" s="250"/>
      <c r="H171" s="236"/>
      <c r="I171" s="130"/>
      <c r="J171" s="235"/>
      <c r="K171" s="236"/>
      <c r="L171" s="130"/>
      <c r="M171" s="235"/>
      <c r="N171" s="236"/>
      <c r="O171" s="129"/>
      <c r="P171" s="246">
        <v>0</v>
      </c>
      <c r="Q171" s="247"/>
      <c r="R171" s="129"/>
      <c r="S171" s="243"/>
      <c r="T171" s="244"/>
      <c r="U171" s="244"/>
      <c r="V171" s="244"/>
      <c r="W171" s="245"/>
      <c r="X171" s="7"/>
      <c r="AX171" s="101"/>
      <c r="AY171" s="101"/>
      <c r="AZ171" s="102">
        <f t="shared" si="15"/>
        <v>0</v>
      </c>
      <c r="BA171" s="101">
        <f t="shared" si="16"/>
        <v>0</v>
      </c>
      <c r="BB171" s="103">
        <f t="shared" si="17"/>
        <v>0</v>
      </c>
      <c r="BC171" s="1">
        <f t="shared" si="18"/>
        <v>0</v>
      </c>
      <c r="BD171" s="1">
        <f t="shared" si="19"/>
        <v>0</v>
      </c>
      <c r="BE171" s="1">
        <f t="shared" si="20"/>
        <v>0</v>
      </c>
    </row>
    <row r="172" spans="2:57" ht="14.4" thickBot="1" x14ac:dyDescent="0.3">
      <c r="B172" s="4"/>
      <c r="C172" s="131"/>
      <c r="D172" s="132"/>
      <c r="E172" s="235"/>
      <c r="F172" s="250"/>
      <c r="G172" s="250"/>
      <c r="H172" s="236"/>
      <c r="I172" s="130"/>
      <c r="J172" s="235"/>
      <c r="K172" s="236"/>
      <c r="L172" s="130"/>
      <c r="M172" s="235"/>
      <c r="N172" s="236"/>
      <c r="O172" s="129"/>
      <c r="P172" s="246">
        <v>0</v>
      </c>
      <c r="Q172" s="247"/>
      <c r="R172" s="129"/>
      <c r="S172" s="243"/>
      <c r="T172" s="244"/>
      <c r="U172" s="244"/>
      <c r="V172" s="244"/>
      <c r="W172" s="245"/>
      <c r="X172" s="7"/>
      <c r="AX172" s="101"/>
      <c r="AY172" s="101"/>
      <c r="AZ172" s="102">
        <f t="shared" si="15"/>
        <v>0</v>
      </c>
      <c r="BA172" s="101">
        <f t="shared" si="16"/>
        <v>0</v>
      </c>
      <c r="BB172" s="103">
        <f t="shared" si="17"/>
        <v>0</v>
      </c>
      <c r="BC172" s="1">
        <f t="shared" si="18"/>
        <v>0</v>
      </c>
      <c r="BD172" s="1">
        <f t="shared" si="19"/>
        <v>0</v>
      </c>
      <c r="BE172" s="1">
        <f t="shared" si="20"/>
        <v>0</v>
      </c>
    </row>
    <row r="173" spans="2:57" ht="14.4" thickBot="1" x14ac:dyDescent="0.3">
      <c r="B173" s="4"/>
      <c r="C173" s="131"/>
      <c r="D173" s="132"/>
      <c r="E173" s="235"/>
      <c r="F173" s="250"/>
      <c r="G173" s="250"/>
      <c r="H173" s="236"/>
      <c r="I173" s="130"/>
      <c r="J173" s="235"/>
      <c r="K173" s="236"/>
      <c r="L173" s="130"/>
      <c r="M173" s="235"/>
      <c r="N173" s="236"/>
      <c r="O173" s="129"/>
      <c r="P173" s="246">
        <v>0</v>
      </c>
      <c r="Q173" s="247"/>
      <c r="R173" s="129"/>
      <c r="S173" s="243"/>
      <c r="T173" s="244"/>
      <c r="U173" s="244"/>
      <c r="V173" s="244"/>
      <c r="W173" s="245"/>
      <c r="X173" s="7"/>
      <c r="AX173" s="101"/>
      <c r="AY173" s="101"/>
      <c r="AZ173" s="102">
        <f t="shared" si="15"/>
        <v>0</v>
      </c>
      <c r="BA173" s="101">
        <f t="shared" si="16"/>
        <v>0</v>
      </c>
      <c r="BB173" s="103">
        <f t="shared" si="17"/>
        <v>0</v>
      </c>
      <c r="BC173" s="1">
        <f t="shared" si="18"/>
        <v>0</v>
      </c>
      <c r="BD173" s="1">
        <f t="shared" si="19"/>
        <v>0</v>
      </c>
      <c r="BE173" s="1">
        <f t="shared" si="20"/>
        <v>0</v>
      </c>
    </row>
    <row r="174" spans="2:57" ht="14.4" thickBot="1" x14ac:dyDescent="0.3">
      <c r="B174" s="4"/>
      <c r="C174" s="131"/>
      <c r="D174" s="132"/>
      <c r="E174" s="235"/>
      <c r="F174" s="250"/>
      <c r="G174" s="250"/>
      <c r="H174" s="236"/>
      <c r="I174" s="130"/>
      <c r="J174" s="235"/>
      <c r="K174" s="236"/>
      <c r="L174" s="130"/>
      <c r="M174" s="235"/>
      <c r="N174" s="236"/>
      <c r="O174" s="129"/>
      <c r="P174" s="246">
        <v>0</v>
      </c>
      <c r="Q174" s="247"/>
      <c r="R174" s="129"/>
      <c r="S174" s="243"/>
      <c r="T174" s="244"/>
      <c r="U174" s="244"/>
      <c r="V174" s="244"/>
      <c r="W174" s="245"/>
      <c r="X174" s="7"/>
      <c r="AX174" s="101"/>
      <c r="AY174" s="101"/>
      <c r="AZ174" s="102">
        <f t="shared" si="15"/>
        <v>0</v>
      </c>
      <c r="BA174" s="101">
        <f t="shared" si="16"/>
        <v>0</v>
      </c>
      <c r="BB174" s="103">
        <f t="shared" si="17"/>
        <v>0</v>
      </c>
      <c r="BC174" s="1">
        <f t="shared" si="18"/>
        <v>0</v>
      </c>
      <c r="BD174" s="1">
        <f t="shared" si="19"/>
        <v>0</v>
      </c>
      <c r="BE174" s="1">
        <f t="shared" si="20"/>
        <v>0</v>
      </c>
    </row>
    <row r="175" spans="2:57" ht="14.4" thickBot="1" x14ac:dyDescent="0.3">
      <c r="B175" s="4"/>
      <c r="C175" s="131"/>
      <c r="D175" s="132"/>
      <c r="E175" s="235"/>
      <c r="F175" s="250"/>
      <c r="G175" s="250"/>
      <c r="H175" s="236"/>
      <c r="I175" s="130"/>
      <c r="J175" s="235"/>
      <c r="K175" s="236"/>
      <c r="L175" s="130"/>
      <c r="M175" s="235"/>
      <c r="N175" s="236"/>
      <c r="O175" s="129"/>
      <c r="P175" s="246">
        <v>0</v>
      </c>
      <c r="Q175" s="247"/>
      <c r="R175" s="129"/>
      <c r="S175" s="243"/>
      <c r="T175" s="244"/>
      <c r="U175" s="244"/>
      <c r="V175" s="244"/>
      <c r="W175" s="245"/>
      <c r="X175" s="7"/>
      <c r="AX175" s="101"/>
      <c r="AY175" s="101"/>
      <c r="AZ175" s="102">
        <f t="shared" si="15"/>
        <v>0</v>
      </c>
      <c r="BA175" s="101">
        <f t="shared" si="16"/>
        <v>0</v>
      </c>
      <c r="BB175" s="103">
        <f t="shared" si="17"/>
        <v>0</v>
      </c>
      <c r="BC175" s="1">
        <f t="shared" si="18"/>
        <v>0</v>
      </c>
      <c r="BD175" s="1">
        <f t="shared" si="19"/>
        <v>0</v>
      </c>
      <c r="BE175" s="1">
        <f t="shared" si="20"/>
        <v>0</v>
      </c>
    </row>
    <row r="176" spans="2:57" ht="14.4" thickBot="1" x14ac:dyDescent="0.3">
      <c r="B176" s="4"/>
      <c r="C176" s="131"/>
      <c r="D176" s="132"/>
      <c r="E176" s="235"/>
      <c r="F176" s="250"/>
      <c r="G176" s="250"/>
      <c r="H176" s="236"/>
      <c r="I176" s="130"/>
      <c r="J176" s="235"/>
      <c r="K176" s="236"/>
      <c r="L176" s="130"/>
      <c r="M176" s="235"/>
      <c r="N176" s="236"/>
      <c r="O176" s="129"/>
      <c r="P176" s="246">
        <v>0</v>
      </c>
      <c r="Q176" s="247"/>
      <c r="R176" s="129"/>
      <c r="S176" s="243"/>
      <c r="T176" s="244"/>
      <c r="U176" s="244"/>
      <c r="V176" s="244"/>
      <c r="W176" s="245"/>
      <c r="X176" s="7"/>
      <c r="AX176" s="101"/>
      <c r="AY176" s="101"/>
      <c r="AZ176" s="102">
        <f t="shared" si="15"/>
        <v>0</v>
      </c>
      <c r="BA176" s="101">
        <f t="shared" si="16"/>
        <v>0</v>
      </c>
      <c r="BB176" s="103">
        <f t="shared" si="17"/>
        <v>0</v>
      </c>
      <c r="BC176" s="1">
        <f t="shared" si="18"/>
        <v>0</v>
      </c>
      <c r="BD176" s="1">
        <f t="shared" si="19"/>
        <v>0</v>
      </c>
      <c r="BE176" s="1">
        <f t="shared" si="20"/>
        <v>0</v>
      </c>
    </row>
    <row r="177" spans="2:57" ht="14.4" thickBot="1" x14ac:dyDescent="0.3">
      <c r="B177" s="4"/>
      <c r="C177" s="131"/>
      <c r="D177" s="132"/>
      <c r="E177" s="235"/>
      <c r="F177" s="250"/>
      <c r="G177" s="250"/>
      <c r="H177" s="236"/>
      <c r="I177" s="130"/>
      <c r="J177" s="235"/>
      <c r="K177" s="236"/>
      <c r="L177" s="130"/>
      <c r="M177" s="235"/>
      <c r="N177" s="236"/>
      <c r="O177" s="129"/>
      <c r="P177" s="246">
        <v>0</v>
      </c>
      <c r="Q177" s="247"/>
      <c r="R177" s="129"/>
      <c r="S177" s="243"/>
      <c r="T177" s="244"/>
      <c r="U177" s="244"/>
      <c r="V177" s="244"/>
      <c r="W177" s="245"/>
      <c r="X177" s="7"/>
      <c r="AX177" s="101"/>
      <c r="AY177" s="101"/>
      <c r="AZ177" s="102">
        <f t="shared" si="15"/>
        <v>0</v>
      </c>
      <c r="BA177" s="101">
        <f t="shared" si="16"/>
        <v>0</v>
      </c>
      <c r="BB177" s="103">
        <f t="shared" si="17"/>
        <v>0</v>
      </c>
      <c r="BC177" s="1">
        <f t="shared" si="18"/>
        <v>0</v>
      </c>
      <c r="BD177" s="1">
        <f t="shared" si="19"/>
        <v>0</v>
      </c>
      <c r="BE177" s="1">
        <f t="shared" si="20"/>
        <v>0</v>
      </c>
    </row>
    <row r="178" spans="2:57" ht="14.4" thickBot="1" x14ac:dyDescent="0.3">
      <c r="B178" s="4"/>
      <c r="C178" s="131"/>
      <c r="D178" s="132"/>
      <c r="E178" s="235"/>
      <c r="F178" s="250"/>
      <c r="G178" s="250"/>
      <c r="H178" s="236"/>
      <c r="I178" s="130"/>
      <c r="J178" s="235"/>
      <c r="K178" s="236"/>
      <c r="L178" s="130"/>
      <c r="M178" s="235"/>
      <c r="N178" s="236"/>
      <c r="O178" s="129"/>
      <c r="P178" s="246">
        <v>0</v>
      </c>
      <c r="Q178" s="247"/>
      <c r="R178" s="129"/>
      <c r="S178" s="243"/>
      <c r="T178" s="244"/>
      <c r="U178" s="244"/>
      <c r="V178" s="244"/>
      <c r="W178" s="245"/>
      <c r="X178" s="7"/>
      <c r="AX178" s="101"/>
      <c r="AY178" s="101"/>
      <c r="AZ178" s="102">
        <f t="shared" si="15"/>
        <v>0</v>
      </c>
      <c r="BA178" s="101">
        <f t="shared" si="16"/>
        <v>0</v>
      </c>
      <c r="BB178" s="103">
        <f t="shared" si="17"/>
        <v>0</v>
      </c>
      <c r="BC178" s="1">
        <f t="shared" si="18"/>
        <v>0</v>
      </c>
      <c r="BD178" s="1">
        <f t="shared" si="19"/>
        <v>0</v>
      </c>
      <c r="BE178" s="1">
        <f t="shared" si="20"/>
        <v>0</v>
      </c>
    </row>
    <row r="179" spans="2:57" ht="14.4" thickBot="1" x14ac:dyDescent="0.3">
      <c r="B179" s="4"/>
      <c r="C179" s="131"/>
      <c r="D179" s="132"/>
      <c r="E179" s="235"/>
      <c r="F179" s="250"/>
      <c r="G179" s="250"/>
      <c r="H179" s="236"/>
      <c r="I179" s="130"/>
      <c r="J179" s="235"/>
      <c r="K179" s="236"/>
      <c r="L179" s="130"/>
      <c r="M179" s="235"/>
      <c r="N179" s="236"/>
      <c r="O179" s="129"/>
      <c r="P179" s="246">
        <v>0</v>
      </c>
      <c r="Q179" s="247"/>
      <c r="R179" s="129"/>
      <c r="S179" s="243"/>
      <c r="T179" s="244"/>
      <c r="U179" s="244"/>
      <c r="V179" s="244"/>
      <c r="W179" s="245"/>
      <c r="X179" s="7"/>
      <c r="AX179" s="101"/>
      <c r="AY179" s="101"/>
      <c r="AZ179" s="102">
        <f t="shared" si="15"/>
        <v>0</v>
      </c>
      <c r="BA179" s="101">
        <f t="shared" si="16"/>
        <v>0</v>
      </c>
      <c r="BB179" s="103">
        <f t="shared" si="17"/>
        <v>0</v>
      </c>
      <c r="BC179" s="1">
        <f t="shared" si="18"/>
        <v>0</v>
      </c>
      <c r="BD179" s="1">
        <f t="shared" si="19"/>
        <v>0</v>
      </c>
      <c r="BE179" s="1">
        <f t="shared" si="20"/>
        <v>0</v>
      </c>
    </row>
    <row r="180" spans="2:57" ht="14.4" thickBot="1" x14ac:dyDescent="0.3">
      <c r="B180" s="4"/>
      <c r="C180" s="131"/>
      <c r="D180" s="132"/>
      <c r="E180" s="235"/>
      <c r="F180" s="250"/>
      <c r="G180" s="250"/>
      <c r="H180" s="236"/>
      <c r="I180" s="130"/>
      <c r="J180" s="235"/>
      <c r="K180" s="236"/>
      <c r="L180" s="130"/>
      <c r="M180" s="235"/>
      <c r="N180" s="236"/>
      <c r="O180" s="129"/>
      <c r="P180" s="246">
        <v>0</v>
      </c>
      <c r="Q180" s="247"/>
      <c r="R180" s="129"/>
      <c r="S180" s="243"/>
      <c r="T180" s="244"/>
      <c r="U180" s="244"/>
      <c r="V180" s="244"/>
      <c r="W180" s="245"/>
      <c r="X180" s="7"/>
      <c r="AX180" s="101"/>
      <c r="AY180" s="101"/>
      <c r="AZ180" s="102">
        <f t="shared" si="15"/>
        <v>0</v>
      </c>
      <c r="BA180" s="101">
        <f t="shared" si="16"/>
        <v>0</v>
      </c>
      <c r="BB180" s="103">
        <f t="shared" si="17"/>
        <v>0</v>
      </c>
      <c r="BC180" s="1">
        <f t="shared" si="18"/>
        <v>0</v>
      </c>
      <c r="BD180" s="1">
        <f t="shared" si="19"/>
        <v>0</v>
      </c>
      <c r="BE180" s="1">
        <f t="shared" si="20"/>
        <v>0</v>
      </c>
    </row>
    <row r="181" spans="2:57" ht="14.4" thickBot="1" x14ac:dyDescent="0.3">
      <c r="B181" s="4"/>
      <c r="C181" s="131"/>
      <c r="D181" s="132"/>
      <c r="E181" s="235"/>
      <c r="F181" s="250"/>
      <c r="G181" s="250"/>
      <c r="H181" s="236"/>
      <c r="I181" s="130"/>
      <c r="J181" s="235"/>
      <c r="K181" s="236"/>
      <c r="L181" s="130"/>
      <c r="M181" s="235"/>
      <c r="N181" s="236"/>
      <c r="O181" s="129"/>
      <c r="P181" s="246">
        <v>0</v>
      </c>
      <c r="Q181" s="247"/>
      <c r="R181" s="129"/>
      <c r="S181" s="243"/>
      <c r="T181" s="244"/>
      <c r="U181" s="244"/>
      <c r="V181" s="244"/>
      <c r="W181" s="245"/>
      <c r="X181" s="7"/>
      <c r="AX181" s="101"/>
      <c r="AY181" s="101"/>
      <c r="AZ181" s="102">
        <f t="shared" si="15"/>
        <v>0</v>
      </c>
      <c r="BA181" s="101">
        <f t="shared" si="16"/>
        <v>0</v>
      </c>
      <c r="BB181" s="103">
        <f t="shared" si="17"/>
        <v>0</v>
      </c>
      <c r="BC181" s="1">
        <f t="shared" si="18"/>
        <v>0</v>
      </c>
      <c r="BD181" s="1">
        <f t="shared" si="19"/>
        <v>0</v>
      </c>
      <c r="BE181" s="1">
        <f t="shared" si="20"/>
        <v>0</v>
      </c>
    </row>
    <row r="182" spans="2:57" ht="14.4" thickBot="1" x14ac:dyDescent="0.3">
      <c r="B182" s="4"/>
      <c r="C182" s="131"/>
      <c r="D182" s="132"/>
      <c r="E182" s="235"/>
      <c r="F182" s="250"/>
      <c r="G182" s="250"/>
      <c r="H182" s="236"/>
      <c r="I182" s="130"/>
      <c r="J182" s="235"/>
      <c r="K182" s="236"/>
      <c r="L182" s="130"/>
      <c r="M182" s="235"/>
      <c r="N182" s="236"/>
      <c r="O182" s="129"/>
      <c r="P182" s="246">
        <v>0</v>
      </c>
      <c r="Q182" s="247"/>
      <c r="R182" s="129"/>
      <c r="S182" s="243"/>
      <c r="T182" s="244"/>
      <c r="U182" s="244"/>
      <c r="V182" s="244"/>
      <c r="W182" s="245"/>
      <c r="X182" s="7"/>
      <c r="AX182" s="101"/>
      <c r="AY182" s="101"/>
      <c r="AZ182" s="102">
        <f t="shared" si="15"/>
        <v>0</v>
      </c>
      <c r="BA182" s="101">
        <f t="shared" si="16"/>
        <v>0</v>
      </c>
      <c r="BB182" s="103">
        <f t="shared" si="17"/>
        <v>0</v>
      </c>
      <c r="BC182" s="1">
        <f t="shared" si="18"/>
        <v>0</v>
      </c>
      <c r="BD182" s="1">
        <f t="shared" si="19"/>
        <v>0</v>
      </c>
      <c r="BE182" s="1">
        <f t="shared" si="20"/>
        <v>0</v>
      </c>
    </row>
    <row r="183" spans="2:57" ht="14.4" thickBot="1" x14ac:dyDescent="0.3">
      <c r="B183" s="4"/>
      <c r="C183" s="131"/>
      <c r="D183" s="132"/>
      <c r="E183" s="235"/>
      <c r="F183" s="250"/>
      <c r="G183" s="250"/>
      <c r="H183" s="236"/>
      <c r="I183" s="130"/>
      <c r="J183" s="235"/>
      <c r="K183" s="236"/>
      <c r="L183" s="130"/>
      <c r="M183" s="235"/>
      <c r="N183" s="236"/>
      <c r="O183" s="129"/>
      <c r="P183" s="246">
        <v>0</v>
      </c>
      <c r="Q183" s="247"/>
      <c r="R183" s="129"/>
      <c r="S183" s="243"/>
      <c r="T183" s="244"/>
      <c r="U183" s="244"/>
      <c r="V183" s="244"/>
      <c r="W183" s="245"/>
      <c r="X183" s="7"/>
      <c r="AX183" s="101"/>
      <c r="AY183" s="101"/>
      <c r="AZ183" s="102">
        <f t="shared" si="15"/>
        <v>0</v>
      </c>
      <c r="BA183" s="101">
        <f t="shared" si="16"/>
        <v>0</v>
      </c>
      <c r="BB183" s="103">
        <f t="shared" si="17"/>
        <v>0</v>
      </c>
      <c r="BC183" s="1">
        <f t="shared" si="18"/>
        <v>0</v>
      </c>
      <c r="BD183" s="1">
        <f t="shared" si="19"/>
        <v>0</v>
      </c>
      <c r="BE183" s="1">
        <f t="shared" si="20"/>
        <v>0</v>
      </c>
    </row>
    <row r="184" spans="2:57" ht="14.4" thickBot="1" x14ac:dyDescent="0.3">
      <c r="B184" s="4"/>
      <c r="C184" s="131"/>
      <c r="D184" s="132"/>
      <c r="E184" s="235"/>
      <c r="F184" s="250"/>
      <c r="G184" s="250"/>
      <c r="H184" s="236"/>
      <c r="I184" s="130"/>
      <c r="J184" s="235"/>
      <c r="K184" s="236"/>
      <c r="L184" s="130"/>
      <c r="M184" s="235"/>
      <c r="N184" s="236"/>
      <c r="O184" s="129"/>
      <c r="P184" s="246">
        <v>0</v>
      </c>
      <c r="Q184" s="247"/>
      <c r="R184" s="129"/>
      <c r="S184" s="243"/>
      <c r="T184" s="244"/>
      <c r="U184" s="244"/>
      <c r="V184" s="244"/>
      <c r="W184" s="245"/>
      <c r="X184" s="7"/>
      <c r="AX184" s="101"/>
      <c r="AY184" s="101"/>
      <c r="AZ184" s="102">
        <f t="shared" si="15"/>
        <v>0</v>
      </c>
      <c r="BA184" s="101">
        <f t="shared" si="16"/>
        <v>0</v>
      </c>
      <c r="BB184" s="103">
        <f t="shared" si="17"/>
        <v>0</v>
      </c>
      <c r="BC184" s="1">
        <f t="shared" si="18"/>
        <v>0</v>
      </c>
      <c r="BD184" s="1">
        <f t="shared" si="19"/>
        <v>0</v>
      </c>
      <c r="BE184" s="1">
        <f t="shared" si="20"/>
        <v>0</v>
      </c>
    </row>
    <row r="185" spans="2:57" ht="14.4" thickBot="1" x14ac:dyDescent="0.3">
      <c r="B185" s="4"/>
      <c r="C185" s="131"/>
      <c r="D185" s="132"/>
      <c r="E185" s="235"/>
      <c r="F185" s="250"/>
      <c r="G185" s="250"/>
      <c r="H185" s="236"/>
      <c r="I185" s="130"/>
      <c r="J185" s="235"/>
      <c r="K185" s="236"/>
      <c r="L185" s="130"/>
      <c r="M185" s="235"/>
      <c r="N185" s="236"/>
      <c r="O185" s="129"/>
      <c r="P185" s="246">
        <v>0</v>
      </c>
      <c r="Q185" s="247"/>
      <c r="R185" s="129"/>
      <c r="S185" s="243"/>
      <c r="T185" s="244"/>
      <c r="U185" s="244"/>
      <c r="V185" s="244"/>
      <c r="W185" s="245"/>
      <c r="X185" s="7"/>
      <c r="AX185" s="101"/>
      <c r="AY185" s="101"/>
      <c r="AZ185" s="102">
        <f t="shared" si="15"/>
        <v>0</v>
      </c>
      <c r="BA185" s="101">
        <f t="shared" si="16"/>
        <v>0</v>
      </c>
      <c r="BB185" s="103">
        <f t="shared" si="17"/>
        <v>0</v>
      </c>
      <c r="BC185" s="1">
        <f t="shared" si="18"/>
        <v>0</v>
      </c>
      <c r="BD185" s="1">
        <f t="shared" si="19"/>
        <v>0</v>
      </c>
      <c r="BE185" s="1">
        <f t="shared" si="20"/>
        <v>0</v>
      </c>
    </row>
    <row r="186" spans="2:57" ht="14.4" thickBot="1" x14ac:dyDescent="0.3">
      <c r="B186" s="4"/>
      <c r="C186" s="131"/>
      <c r="D186" s="132"/>
      <c r="E186" s="235"/>
      <c r="F186" s="250"/>
      <c r="G186" s="250"/>
      <c r="H186" s="236"/>
      <c r="I186" s="130"/>
      <c r="J186" s="235"/>
      <c r="K186" s="236"/>
      <c r="L186" s="130"/>
      <c r="M186" s="235"/>
      <c r="N186" s="236"/>
      <c r="O186" s="129"/>
      <c r="P186" s="246">
        <v>0</v>
      </c>
      <c r="Q186" s="247"/>
      <c r="R186" s="129"/>
      <c r="S186" s="243"/>
      <c r="T186" s="244"/>
      <c r="U186" s="244"/>
      <c r="V186" s="244"/>
      <c r="W186" s="245"/>
      <c r="X186" s="7"/>
      <c r="AX186" s="101"/>
      <c r="AY186" s="101"/>
      <c r="AZ186" s="102">
        <f t="shared" si="15"/>
        <v>0</v>
      </c>
      <c r="BA186" s="101">
        <f t="shared" si="16"/>
        <v>0</v>
      </c>
      <c r="BB186" s="103">
        <f t="shared" si="17"/>
        <v>0</v>
      </c>
      <c r="BC186" s="1">
        <f t="shared" si="18"/>
        <v>0</v>
      </c>
      <c r="BD186" s="1">
        <f t="shared" si="19"/>
        <v>0</v>
      </c>
      <c r="BE186" s="1">
        <f t="shared" si="20"/>
        <v>0</v>
      </c>
    </row>
    <row r="187" spans="2:57" ht="14.4" thickBot="1" x14ac:dyDescent="0.3">
      <c r="B187" s="4"/>
      <c r="C187" s="131"/>
      <c r="D187" s="132"/>
      <c r="E187" s="235"/>
      <c r="F187" s="250"/>
      <c r="G187" s="250"/>
      <c r="H187" s="236"/>
      <c r="I187" s="130"/>
      <c r="J187" s="235"/>
      <c r="K187" s="236"/>
      <c r="L187" s="130"/>
      <c r="M187" s="235"/>
      <c r="N187" s="236"/>
      <c r="O187" s="129"/>
      <c r="P187" s="246">
        <v>0</v>
      </c>
      <c r="Q187" s="247"/>
      <c r="R187" s="129"/>
      <c r="S187" s="243"/>
      <c r="T187" s="244"/>
      <c r="U187" s="244"/>
      <c r="V187" s="244"/>
      <c r="W187" s="245"/>
      <c r="X187" s="7"/>
      <c r="AX187" s="101"/>
      <c r="AY187" s="101"/>
      <c r="AZ187" s="102">
        <f t="shared" si="15"/>
        <v>0</v>
      </c>
      <c r="BA187" s="101">
        <f t="shared" si="16"/>
        <v>0</v>
      </c>
      <c r="BB187" s="103">
        <f t="shared" si="17"/>
        <v>0</v>
      </c>
      <c r="BC187" s="1">
        <f t="shared" si="18"/>
        <v>0</v>
      </c>
      <c r="BD187" s="1">
        <f t="shared" si="19"/>
        <v>0</v>
      </c>
      <c r="BE187" s="1">
        <f t="shared" si="20"/>
        <v>0</v>
      </c>
    </row>
    <row r="188" spans="2:57" ht="14.4" thickBot="1" x14ac:dyDescent="0.3">
      <c r="B188" s="4"/>
      <c r="C188" s="131"/>
      <c r="D188" s="132"/>
      <c r="E188" s="235"/>
      <c r="F188" s="250"/>
      <c r="G188" s="250"/>
      <c r="H188" s="236"/>
      <c r="I188" s="130"/>
      <c r="J188" s="235"/>
      <c r="K188" s="236"/>
      <c r="L188" s="130"/>
      <c r="M188" s="235"/>
      <c r="N188" s="236"/>
      <c r="O188" s="129"/>
      <c r="P188" s="246">
        <v>0</v>
      </c>
      <c r="Q188" s="247"/>
      <c r="R188" s="129"/>
      <c r="S188" s="243"/>
      <c r="T188" s="244"/>
      <c r="U188" s="244"/>
      <c r="V188" s="244"/>
      <c r="W188" s="245"/>
      <c r="X188" s="7"/>
      <c r="AX188" s="101"/>
      <c r="AY188" s="101"/>
      <c r="AZ188" s="102">
        <f t="shared" si="15"/>
        <v>0</v>
      </c>
      <c r="BA188" s="101">
        <f t="shared" si="16"/>
        <v>0</v>
      </c>
      <c r="BB188" s="103">
        <f t="shared" si="17"/>
        <v>0</v>
      </c>
      <c r="BC188" s="1">
        <f t="shared" si="18"/>
        <v>0</v>
      </c>
      <c r="BD188" s="1">
        <f t="shared" si="19"/>
        <v>0</v>
      </c>
      <c r="BE188" s="1">
        <f t="shared" si="20"/>
        <v>0</v>
      </c>
    </row>
    <row r="189" spans="2:57" ht="14.4" thickBot="1" x14ac:dyDescent="0.3">
      <c r="B189" s="4"/>
      <c r="C189" s="131"/>
      <c r="D189" s="132"/>
      <c r="E189" s="235"/>
      <c r="F189" s="250"/>
      <c r="G189" s="250"/>
      <c r="H189" s="236"/>
      <c r="I189" s="130"/>
      <c r="J189" s="235"/>
      <c r="K189" s="236"/>
      <c r="L189" s="130"/>
      <c r="M189" s="235"/>
      <c r="N189" s="236"/>
      <c r="O189" s="129"/>
      <c r="P189" s="246">
        <v>0</v>
      </c>
      <c r="Q189" s="247"/>
      <c r="R189" s="129"/>
      <c r="S189" s="243"/>
      <c r="T189" s="244"/>
      <c r="U189" s="244"/>
      <c r="V189" s="244"/>
      <c r="W189" s="245"/>
      <c r="X189" s="7"/>
      <c r="AX189" s="101"/>
      <c r="AY189" s="101"/>
      <c r="AZ189" s="102">
        <f t="shared" si="15"/>
        <v>0</v>
      </c>
      <c r="BA189" s="101">
        <f t="shared" si="16"/>
        <v>0</v>
      </c>
      <c r="BB189" s="103">
        <f t="shared" si="17"/>
        <v>0</v>
      </c>
      <c r="BC189" s="1">
        <f t="shared" si="18"/>
        <v>0</v>
      </c>
      <c r="BD189" s="1">
        <f t="shared" si="19"/>
        <v>0</v>
      </c>
      <c r="BE189" s="1">
        <f t="shared" si="20"/>
        <v>0</v>
      </c>
    </row>
    <row r="190" spans="2:57" ht="14.4" thickBot="1" x14ac:dyDescent="0.3">
      <c r="B190" s="4"/>
      <c r="C190" s="131"/>
      <c r="D190" s="132"/>
      <c r="E190" s="235"/>
      <c r="F190" s="250"/>
      <c r="G190" s="250"/>
      <c r="H190" s="236"/>
      <c r="I190" s="130"/>
      <c r="J190" s="235"/>
      <c r="K190" s="236"/>
      <c r="L190" s="130"/>
      <c r="M190" s="235"/>
      <c r="N190" s="236"/>
      <c r="O190" s="129"/>
      <c r="P190" s="246">
        <v>0</v>
      </c>
      <c r="Q190" s="247"/>
      <c r="R190" s="129"/>
      <c r="S190" s="243"/>
      <c r="T190" s="244"/>
      <c r="U190" s="244"/>
      <c r="V190" s="244"/>
      <c r="W190" s="245"/>
      <c r="X190" s="7"/>
      <c r="AX190" s="101"/>
      <c r="AY190" s="101"/>
      <c r="AZ190" s="102">
        <f t="shared" si="15"/>
        <v>0</v>
      </c>
      <c r="BA190" s="101">
        <f t="shared" si="16"/>
        <v>0</v>
      </c>
      <c r="BB190" s="103">
        <f t="shared" si="17"/>
        <v>0</v>
      </c>
      <c r="BC190" s="1">
        <f t="shared" si="18"/>
        <v>0</v>
      </c>
      <c r="BD190" s="1">
        <f t="shared" si="19"/>
        <v>0</v>
      </c>
      <c r="BE190" s="1">
        <f t="shared" si="20"/>
        <v>0</v>
      </c>
    </row>
    <row r="191" spans="2:57" ht="14.4" thickBot="1" x14ac:dyDescent="0.3">
      <c r="B191" s="4"/>
      <c r="C191" s="131"/>
      <c r="D191" s="132"/>
      <c r="E191" s="235"/>
      <c r="F191" s="250"/>
      <c r="G191" s="250"/>
      <c r="H191" s="236"/>
      <c r="I191" s="130"/>
      <c r="J191" s="235"/>
      <c r="K191" s="236"/>
      <c r="L191" s="130"/>
      <c r="M191" s="235"/>
      <c r="N191" s="236"/>
      <c r="O191" s="129"/>
      <c r="P191" s="246">
        <v>0</v>
      </c>
      <c r="Q191" s="247"/>
      <c r="R191" s="129"/>
      <c r="S191" s="243"/>
      <c r="T191" s="244"/>
      <c r="U191" s="244"/>
      <c r="V191" s="244"/>
      <c r="W191" s="245"/>
      <c r="X191" s="7"/>
      <c r="AX191" s="101"/>
      <c r="AY191" s="101"/>
      <c r="AZ191" s="102">
        <f t="shared" si="15"/>
        <v>0</v>
      </c>
      <c r="BA191" s="101">
        <f t="shared" si="16"/>
        <v>0</v>
      </c>
      <c r="BB191" s="103">
        <f t="shared" si="17"/>
        <v>0</v>
      </c>
      <c r="BC191" s="1">
        <f t="shared" si="18"/>
        <v>0</v>
      </c>
      <c r="BD191" s="1">
        <f t="shared" si="19"/>
        <v>0</v>
      </c>
      <c r="BE191" s="1">
        <f t="shared" si="20"/>
        <v>0</v>
      </c>
    </row>
    <row r="192" spans="2:57" ht="14.4" thickBot="1" x14ac:dyDescent="0.3">
      <c r="B192" s="4"/>
      <c r="C192" s="131"/>
      <c r="D192" s="132"/>
      <c r="E192" s="235"/>
      <c r="F192" s="250"/>
      <c r="G192" s="250"/>
      <c r="H192" s="236"/>
      <c r="I192" s="130"/>
      <c r="J192" s="235"/>
      <c r="K192" s="236"/>
      <c r="L192" s="130"/>
      <c r="M192" s="235"/>
      <c r="N192" s="236"/>
      <c r="O192" s="129"/>
      <c r="P192" s="246">
        <v>0</v>
      </c>
      <c r="Q192" s="247"/>
      <c r="R192" s="129"/>
      <c r="S192" s="243"/>
      <c r="T192" s="244"/>
      <c r="U192" s="244"/>
      <c r="V192" s="244"/>
      <c r="W192" s="245"/>
      <c r="X192" s="7"/>
      <c r="AX192" s="101"/>
      <c r="AY192" s="101"/>
      <c r="AZ192" s="102">
        <f t="shared" si="15"/>
        <v>0</v>
      </c>
      <c r="BA192" s="101">
        <f t="shared" si="16"/>
        <v>0</v>
      </c>
      <c r="BB192" s="103">
        <f t="shared" si="17"/>
        <v>0</v>
      </c>
      <c r="BC192" s="1">
        <f t="shared" si="18"/>
        <v>0</v>
      </c>
      <c r="BD192" s="1">
        <f t="shared" si="19"/>
        <v>0</v>
      </c>
      <c r="BE192" s="1">
        <f t="shared" si="20"/>
        <v>0</v>
      </c>
    </row>
    <row r="193" spans="2:57" ht="14.4" thickBot="1" x14ac:dyDescent="0.3">
      <c r="B193" s="4"/>
      <c r="C193" s="131"/>
      <c r="D193" s="132"/>
      <c r="E193" s="235"/>
      <c r="F193" s="250"/>
      <c r="G193" s="250"/>
      <c r="H193" s="236"/>
      <c r="I193" s="130"/>
      <c r="J193" s="235"/>
      <c r="K193" s="236"/>
      <c r="L193" s="130"/>
      <c r="M193" s="235"/>
      <c r="N193" s="236"/>
      <c r="O193" s="129"/>
      <c r="P193" s="246">
        <v>0</v>
      </c>
      <c r="Q193" s="247"/>
      <c r="R193" s="129"/>
      <c r="S193" s="243"/>
      <c r="T193" s="244"/>
      <c r="U193" s="244"/>
      <c r="V193" s="244"/>
      <c r="W193" s="245"/>
      <c r="X193" s="7"/>
      <c r="AX193" s="101"/>
      <c r="AY193" s="101"/>
      <c r="AZ193" s="102">
        <f t="shared" si="15"/>
        <v>0</v>
      </c>
      <c r="BA193" s="101">
        <f t="shared" si="16"/>
        <v>0</v>
      </c>
      <c r="BB193" s="103">
        <f t="shared" si="17"/>
        <v>0</v>
      </c>
      <c r="BC193" s="1">
        <f t="shared" si="18"/>
        <v>0</v>
      </c>
      <c r="BD193" s="1">
        <f t="shared" si="19"/>
        <v>0</v>
      </c>
      <c r="BE193" s="1">
        <f t="shared" si="20"/>
        <v>0</v>
      </c>
    </row>
    <row r="194" spans="2:57" ht="14.4" thickBot="1" x14ac:dyDescent="0.3">
      <c r="B194" s="4"/>
      <c r="C194" s="131"/>
      <c r="D194" s="132"/>
      <c r="E194" s="235"/>
      <c r="F194" s="250"/>
      <c r="G194" s="250"/>
      <c r="H194" s="236"/>
      <c r="I194" s="130"/>
      <c r="J194" s="235"/>
      <c r="K194" s="236"/>
      <c r="L194" s="130"/>
      <c r="M194" s="235"/>
      <c r="N194" s="236"/>
      <c r="O194" s="129"/>
      <c r="P194" s="246">
        <v>0</v>
      </c>
      <c r="Q194" s="247"/>
      <c r="R194" s="129"/>
      <c r="S194" s="243"/>
      <c r="T194" s="244"/>
      <c r="U194" s="244"/>
      <c r="V194" s="244"/>
      <c r="W194" s="245"/>
      <c r="X194" s="7"/>
      <c r="AX194" s="101"/>
      <c r="AY194" s="101"/>
      <c r="AZ194" s="102">
        <f t="shared" si="15"/>
        <v>0</v>
      </c>
      <c r="BA194" s="101">
        <f t="shared" si="16"/>
        <v>0</v>
      </c>
      <c r="BB194" s="103">
        <f t="shared" si="17"/>
        <v>0</v>
      </c>
      <c r="BC194" s="1">
        <f t="shared" si="18"/>
        <v>0</v>
      </c>
      <c r="BD194" s="1">
        <f t="shared" si="19"/>
        <v>0</v>
      </c>
      <c r="BE194" s="1">
        <f t="shared" si="20"/>
        <v>0</v>
      </c>
    </row>
    <row r="195" spans="2:57" ht="14.4" thickBot="1" x14ac:dyDescent="0.3">
      <c r="B195" s="4"/>
      <c r="C195" s="131"/>
      <c r="D195" s="132"/>
      <c r="E195" s="235"/>
      <c r="F195" s="250"/>
      <c r="G195" s="250"/>
      <c r="H195" s="236"/>
      <c r="I195" s="130"/>
      <c r="J195" s="235"/>
      <c r="K195" s="236"/>
      <c r="L195" s="130"/>
      <c r="M195" s="235"/>
      <c r="N195" s="236"/>
      <c r="O195" s="129"/>
      <c r="P195" s="246">
        <v>0</v>
      </c>
      <c r="Q195" s="247"/>
      <c r="R195" s="129"/>
      <c r="S195" s="243"/>
      <c r="T195" s="244"/>
      <c r="U195" s="244"/>
      <c r="V195" s="244"/>
      <c r="W195" s="245"/>
      <c r="X195" s="7"/>
      <c r="AX195" s="101"/>
      <c r="AY195" s="101"/>
      <c r="AZ195" s="102">
        <f t="shared" si="15"/>
        <v>0</v>
      </c>
      <c r="BA195" s="101">
        <f t="shared" si="16"/>
        <v>0</v>
      </c>
      <c r="BB195" s="103">
        <f t="shared" si="17"/>
        <v>0</v>
      </c>
      <c r="BC195" s="1">
        <f t="shared" si="18"/>
        <v>0</v>
      </c>
      <c r="BD195" s="1">
        <f t="shared" si="19"/>
        <v>0</v>
      </c>
      <c r="BE195" s="1">
        <f t="shared" si="20"/>
        <v>0</v>
      </c>
    </row>
    <row r="196" spans="2:57" ht="14.4" thickBot="1" x14ac:dyDescent="0.3">
      <c r="B196" s="4"/>
      <c r="C196" s="131"/>
      <c r="D196" s="132"/>
      <c r="E196" s="235"/>
      <c r="F196" s="250"/>
      <c r="G196" s="250"/>
      <c r="H196" s="236"/>
      <c r="I196" s="130"/>
      <c r="J196" s="235"/>
      <c r="K196" s="236"/>
      <c r="L196" s="130"/>
      <c r="M196" s="235"/>
      <c r="N196" s="236"/>
      <c r="O196" s="129"/>
      <c r="P196" s="246">
        <v>0</v>
      </c>
      <c r="Q196" s="247"/>
      <c r="R196" s="129"/>
      <c r="S196" s="243"/>
      <c r="T196" s="244"/>
      <c r="U196" s="244"/>
      <c r="V196" s="244"/>
      <c r="W196" s="245"/>
      <c r="X196" s="7"/>
      <c r="AX196" s="101"/>
      <c r="AY196" s="101"/>
      <c r="AZ196" s="102">
        <f t="shared" si="15"/>
        <v>0</v>
      </c>
      <c r="BA196" s="101">
        <f t="shared" si="16"/>
        <v>0</v>
      </c>
      <c r="BB196" s="103">
        <f t="shared" si="17"/>
        <v>0</v>
      </c>
      <c r="BC196" s="1">
        <f t="shared" si="18"/>
        <v>0</v>
      </c>
      <c r="BD196" s="1">
        <f t="shared" si="19"/>
        <v>0</v>
      </c>
      <c r="BE196" s="1">
        <f t="shared" si="20"/>
        <v>0</v>
      </c>
    </row>
    <row r="197" spans="2:57" ht="14.4" thickBot="1" x14ac:dyDescent="0.3">
      <c r="B197" s="4"/>
      <c r="C197" s="131"/>
      <c r="D197" s="132"/>
      <c r="E197" s="235"/>
      <c r="F197" s="250"/>
      <c r="G197" s="250"/>
      <c r="H197" s="236"/>
      <c r="I197" s="130"/>
      <c r="J197" s="235"/>
      <c r="K197" s="236"/>
      <c r="L197" s="130"/>
      <c r="M197" s="235"/>
      <c r="N197" s="236"/>
      <c r="O197" s="129"/>
      <c r="P197" s="246">
        <v>0</v>
      </c>
      <c r="Q197" s="247"/>
      <c r="R197" s="129"/>
      <c r="S197" s="243"/>
      <c r="T197" s="244"/>
      <c r="U197" s="244"/>
      <c r="V197" s="244"/>
      <c r="W197" s="245"/>
      <c r="X197" s="7"/>
      <c r="AX197" s="101"/>
      <c r="AY197" s="101"/>
      <c r="AZ197" s="102">
        <f t="shared" si="15"/>
        <v>0</v>
      </c>
      <c r="BA197" s="101">
        <f t="shared" si="16"/>
        <v>0</v>
      </c>
      <c r="BB197" s="103">
        <f t="shared" si="17"/>
        <v>0</v>
      </c>
      <c r="BC197" s="1">
        <f t="shared" si="18"/>
        <v>0</v>
      </c>
      <c r="BD197" s="1">
        <f t="shared" si="19"/>
        <v>0</v>
      </c>
      <c r="BE197" s="1">
        <f t="shared" si="20"/>
        <v>0</v>
      </c>
    </row>
    <row r="198" spans="2:57" ht="14.4" thickBot="1" x14ac:dyDescent="0.3">
      <c r="B198" s="4"/>
      <c r="C198" s="131"/>
      <c r="D198" s="132"/>
      <c r="E198" s="235"/>
      <c r="F198" s="250"/>
      <c r="G198" s="250"/>
      <c r="H198" s="236"/>
      <c r="I198" s="130"/>
      <c r="J198" s="235"/>
      <c r="K198" s="236"/>
      <c r="L198" s="130"/>
      <c r="M198" s="235"/>
      <c r="N198" s="236"/>
      <c r="O198" s="129"/>
      <c r="P198" s="246">
        <v>0</v>
      </c>
      <c r="Q198" s="247"/>
      <c r="R198" s="129"/>
      <c r="S198" s="243"/>
      <c r="T198" s="244"/>
      <c r="U198" s="244"/>
      <c r="V198" s="244"/>
      <c r="W198" s="245"/>
      <c r="X198" s="7"/>
      <c r="AX198" s="101"/>
      <c r="AY198" s="101"/>
      <c r="AZ198" s="102">
        <f t="shared" si="15"/>
        <v>0</v>
      </c>
      <c r="BA198" s="101">
        <f t="shared" si="16"/>
        <v>0</v>
      </c>
      <c r="BB198" s="103">
        <f t="shared" si="17"/>
        <v>0</v>
      </c>
      <c r="BC198" s="1">
        <f t="shared" si="18"/>
        <v>0</v>
      </c>
      <c r="BD198" s="1">
        <f t="shared" si="19"/>
        <v>0</v>
      </c>
      <c r="BE198" s="1">
        <f t="shared" si="20"/>
        <v>0</v>
      </c>
    </row>
    <row r="199" spans="2:57" ht="14.4" thickBot="1" x14ac:dyDescent="0.3">
      <c r="B199" s="4"/>
      <c r="C199" s="131"/>
      <c r="D199" s="132"/>
      <c r="E199" s="235"/>
      <c r="F199" s="250"/>
      <c r="G199" s="250"/>
      <c r="H199" s="236"/>
      <c r="I199" s="130"/>
      <c r="J199" s="235"/>
      <c r="K199" s="236"/>
      <c r="L199" s="130"/>
      <c r="M199" s="235"/>
      <c r="N199" s="236"/>
      <c r="O199" s="129"/>
      <c r="P199" s="246">
        <v>0</v>
      </c>
      <c r="Q199" s="247"/>
      <c r="R199" s="129"/>
      <c r="S199" s="243"/>
      <c r="T199" s="244"/>
      <c r="U199" s="244"/>
      <c r="V199" s="244"/>
      <c r="W199" s="245"/>
      <c r="X199" s="7"/>
      <c r="AX199" s="101"/>
      <c r="AY199" s="101"/>
      <c r="AZ199" s="102">
        <f t="shared" si="15"/>
        <v>0</v>
      </c>
      <c r="BA199" s="101">
        <f t="shared" si="16"/>
        <v>0</v>
      </c>
      <c r="BB199" s="103">
        <f t="shared" si="17"/>
        <v>0</v>
      </c>
      <c r="BC199" s="1">
        <f t="shared" si="18"/>
        <v>0</v>
      </c>
      <c r="BD199" s="1">
        <f t="shared" si="19"/>
        <v>0</v>
      </c>
      <c r="BE199" s="1">
        <f t="shared" si="20"/>
        <v>0</v>
      </c>
    </row>
    <row r="200" spans="2:57" ht="14.4" thickBot="1" x14ac:dyDescent="0.3">
      <c r="B200" s="4"/>
      <c r="C200" s="131"/>
      <c r="D200" s="132"/>
      <c r="E200" s="235"/>
      <c r="F200" s="250"/>
      <c r="G200" s="250"/>
      <c r="H200" s="236"/>
      <c r="I200" s="130"/>
      <c r="J200" s="235"/>
      <c r="K200" s="236"/>
      <c r="L200" s="130"/>
      <c r="M200" s="235"/>
      <c r="N200" s="236"/>
      <c r="O200" s="129"/>
      <c r="P200" s="246">
        <v>0</v>
      </c>
      <c r="Q200" s="247"/>
      <c r="R200" s="129"/>
      <c r="S200" s="243"/>
      <c r="T200" s="244"/>
      <c r="U200" s="244"/>
      <c r="V200" s="244"/>
      <c r="W200" s="245"/>
      <c r="X200" s="7"/>
      <c r="AX200" s="101"/>
      <c r="AY200" s="101"/>
      <c r="AZ200" s="102">
        <f t="shared" ref="AZ200:AZ263" si="21">+C200</f>
        <v>0</v>
      </c>
      <c r="BA200" s="101">
        <f t="shared" ref="BA200:BA263" si="22">+J200</f>
        <v>0</v>
      </c>
      <c r="BB200" s="103">
        <f t="shared" ref="BB200:BB263" si="23">+P200</f>
        <v>0</v>
      </c>
      <c r="BC200" s="1">
        <f t="shared" ref="BC200:BC263" si="24">SUMIFS($BB$71:$BB$371,$AZ$71:$AZ$371,$AX200,$BA$71:$BA$371,"Despesas")</f>
        <v>0</v>
      </c>
      <c r="BD200" s="1">
        <f t="shared" ref="BD200:BD263" si="25">SUMIFS($BB$71:$BB$371,$AZ$71:$AZ$371,$AX200,$BA$71:$BA$371,"Dívidas")</f>
        <v>0</v>
      </c>
      <c r="BE200" s="1">
        <f t="shared" ref="BE200:BE263" si="26">SUMIFS($BB$71:$BB$371,$AZ$71:$AZ$371,$AX200,$BA$71:$BA$371,"Investimentos")</f>
        <v>0</v>
      </c>
    </row>
    <row r="201" spans="2:57" ht="14.4" thickBot="1" x14ac:dyDescent="0.3">
      <c r="B201" s="4"/>
      <c r="C201" s="131"/>
      <c r="D201" s="132"/>
      <c r="E201" s="235"/>
      <c r="F201" s="250"/>
      <c r="G201" s="250"/>
      <c r="H201" s="236"/>
      <c r="I201" s="130"/>
      <c r="J201" s="235"/>
      <c r="K201" s="236"/>
      <c r="L201" s="130"/>
      <c r="M201" s="235"/>
      <c r="N201" s="236"/>
      <c r="O201" s="129"/>
      <c r="P201" s="246">
        <v>0</v>
      </c>
      <c r="Q201" s="247"/>
      <c r="R201" s="129"/>
      <c r="S201" s="243"/>
      <c r="T201" s="244"/>
      <c r="U201" s="244"/>
      <c r="V201" s="244"/>
      <c r="W201" s="245"/>
      <c r="X201" s="7"/>
      <c r="AX201" s="101"/>
      <c r="AY201" s="101"/>
      <c r="AZ201" s="102">
        <f t="shared" si="21"/>
        <v>0</v>
      </c>
      <c r="BA201" s="101">
        <f t="shared" si="22"/>
        <v>0</v>
      </c>
      <c r="BB201" s="103">
        <f t="shared" si="23"/>
        <v>0</v>
      </c>
      <c r="BC201" s="1">
        <f t="shared" si="24"/>
        <v>0</v>
      </c>
      <c r="BD201" s="1">
        <f t="shared" si="25"/>
        <v>0</v>
      </c>
      <c r="BE201" s="1">
        <f t="shared" si="26"/>
        <v>0</v>
      </c>
    </row>
    <row r="202" spans="2:57" ht="14.4" thickBot="1" x14ac:dyDescent="0.3">
      <c r="B202" s="4"/>
      <c r="C202" s="131"/>
      <c r="D202" s="132"/>
      <c r="E202" s="235"/>
      <c r="F202" s="250"/>
      <c r="G202" s="250"/>
      <c r="H202" s="236"/>
      <c r="I202" s="130"/>
      <c r="J202" s="235"/>
      <c r="K202" s="236"/>
      <c r="L202" s="130"/>
      <c r="M202" s="235"/>
      <c r="N202" s="236"/>
      <c r="O202" s="129"/>
      <c r="P202" s="246">
        <v>0</v>
      </c>
      <c r="Q202" s="247"/>
      <c r="R202" s="129"/>
      <c r="S202" s="243"/>
      <c r="T202" s="244"/>
      <c r="U202" s="244"/>
      <c r="V202" s="244"/>
      <c r="W202" s="245"/>
      <c r="X202" s="7"/>
      <c r="AX202" s="101"/>
      <c r="AY202" s="101"/>
      <c r="AZ202" s="102">
        <f t="shared" si="21"/>
        <v>0</v>
      </c>
      <c r="BA202" s="101">
        <f t="shared" si="22"/>
        <v>0</v>
      </c>
      <c r="BB202" s="103">
        <f t="shared" si="23"/>
        <v>0</v>
      </c>
      <c r="BC202" s="1">
        <f t="shared" si="24"/>
        <v>0</v>
      </c>
      <c r="BD202" s="1">
        <f t="shared" si="25"/>
        <v>0</v>
      </c>
      <c r="BE202" s="1">
        <f t="shared" si="26"/>
        <v>0</v>
      </c>
    </row>
    <row r="203" spans="2:57" ht="14.4" thickBot="1" x14ac:dyDescent="0.3">
      <c r="B203" s="4"/>
      <c r="C203" s="131"/>
      <c r="D203" s="132"/>
      <c r="E203" s="235"/>
      <c r="F203" s="250"/>
      <c r="G203" s="250"/>
      <c r="H203" s="236"/>
      <c r="I203" s="130"/>
      <c r="J203" s="235"/>
      <c r="K203" s="236"/>
      <c r="L203" s="130"/>
      <c r="M203" s="235"/>
      <c r="N203" s="236"/>
      <c r="O203" s="129"/>
      <c r="P203" s="246">
        <v>0</v>
      </c>
      <c r="Q203" s="247"/>
      <c r="R203" s="129"/>
      <c r="S203" s="243"/>
      <c r="T203" s="244"/>
      <c r="U203" s="244"/>
      <c r="V203" s="244"/>
      <c r="W203" s="245"/>
      <c r="X203" s="7"/>
      <c r="AX203" s="101"/>
      <c r="AY203" s="101"/>
      <c r="AZ203" s="102">
        <f t="shared" si="21"/>
        <v>0</v>
      </c>
      <c r="BA203" s="101">
        <f t="shared" si="22"/>
        <v>0</v>
      </c>
      <c r="BB203" s="103">
        <f t="shared" si="23"/>
        <v>0</v>
      </c>
      <c r="BC203" s="1">
        <f t="shared" si="24"/>
        <v>0</v>
      </c>
      <c r="BD203" s="1">
        <f t="shared" si="25"/>
        <v>0</v>
      </c>
      <c r="BE203" s="1">
        <f t="shared" si="26"/>
        <v>0</v>
      </c>
    </row>
    <row r="204" spans="2:57" ht="14.4" thickBot="1" x14ac:dyDescent="0.3">
      <c r="B204" s="4"/>
      <c r="C204" s="131"/>
      <c r="D204" s="132"/>
      <c r="E204" s="235"/>
      <c r="F204" s="250"/>
      <c r="G204" s="250"/>
      <c r="H204" s="236"/>
      <c r="I204" s="130"/>
      <c r="J204" s="235"/>
      <c r="K204" s="236"/>
      <c r="L204" s="130"/>
      <c r="M204" s="235"/>
      <c r="N204" s="236"/>
      <c r="O204" s="129"/>
      <c r="P204" s="246">
        <v>0</v>
      </c>
      <c r="Q204" s="247"/>
      <c r="R204" s="129"/>
      <c r="S204" s="243"/>
      <c r="T204" s="244"/>
      <c r="U204" s="244"/>
      <c r="V204" s="244"/>
      <c r="W204" s="245"/>
      <c r="X204" s="7"/>
      <c r="AX204" s="101"/>
      <c r="AY204" s="101"/>
      <c r="AZ204" s="102">
        <f t="shared" si="21"/>
        <v>0</v>
      </c>
      <c r="BA204" s="101">
        <f t="shared" si="22"/>
        <v>0</v>
      </c>
      <c r="BB204" s="103">
        <f t="shared" si="23"/>
        <v>0</v>
      </c>
      <c r="BC204" s="1">
        <f t="shared" si="24"/>
        <v>0</v>
      </c>
      <c r="BD204" s="1">
        <f t="shared" si="25"/>
        <v>0</v>
      </c>
      <c r="BE204" s="1">
        <f t="shared" si="26"/>
        <v>0</v>
      </c>
    </row>
    <row r="205" spans="2:57" ht="14.4" thickBot="1" x14ac:dyDescent="0.3">
      <c r="B205" s="4"/>
      <c r="C205" s="131"/>
      <c r="D205" s="132"/>
      <c r="E205" s="235"/>
      <c r="F205" s="250"/>
      <c r="G205" s="250"/>
      <c r="H205" s="236"/>
      <c r="I205" s="130"/>
      <c r="J205" s="235"/>
      <c r="K205" s="236"/>
      <c r="L205" s="130"/>
      <c r="M205" s="235"/>
      <c r="N205" s="236"/>
      <c r="O205" s="129"/>
      <c r="P205" s="246">
        <v>0</v>
      </c>
      <c r="Q205" s="247"/>
      <c r="R205" s="129"/>
      <c r="S205" s="243"/>
      <c r="T205" s="244"/>
      <c r="U205" s="244"/>
      <c r="V205" s="244"/>
      <c r="W205" s="245"/>
      <c r="X205" s="7"/>
      <c r="AX205" s="101"/>
      <c r="AY205" s="101"/>
      <c r="AZ205" s="102">
        <f t="shared" si="21"/>
        <v>0</v>
      </c>
      <c r="BA205" s="101">
        <f t="shared" si="22"/>
        <v>0</v>
      </c>
      <c r="BB205" s="103">
        <f t="shared" si="23"/>
        <v>0</v>
      </c>
      <c r="BC205" s="1">
        <f t="shared" si="24"/>
        <v>0</v>
      </c>
      <c r="BD205" s="1">
        <f t="shared" si="25"/>
        <v>0</v>
      </c>
      <c r="BE205" s="1">
        <f t="shared" si="26"/>
        <v>0</v>
      </c>
    </row>
    <row r="206" spans="2:57" ht="14.4" thickBot="1" x14ac:dyDescent="0.3">
      <c r="B206" s="4"/>
      <c r="C206" s="131"/>
      <c r="D206" s="132"/>
      <c r="E206" s="235"/>
      <c r="F206" s="250"/>
      <c r="G206" s="250"/>
      <c r="H206" s="236"/>
      <c r="I206" s="130"/>
      <c r="J206" s="235"/>
      <c r="K206" s="236"/>
      <c r="L206" s="130"/>
      <c r="M206" s="235"/>
      <c r="N206" s="236"/>
      <c r="O206" s="129"/>
      <c r="P206" s="246">
        <v>0</v>
      </c>
      <c r="Q206" s="247"/>
      <c r="R206" s="129"/>
      <c r="S206" s="243"/>
      <c r="T206" s="244"/>
      <c r="U206" s="244"/>
      <c r="V206" s="244"/>
      <c r="W206" s="245"/>
      <c r="X206" s="7"/>
      <c r="AX206" s="101"/>
      <c r="AY206" s="101"/>
      <c r="AZ206" s="102">
        <f t="shared" si="21"/>
        <v>0</v>
      </c>
      <c r="BA206" s="101">
        <f t="shared" si="22"/>
        <v>0</v>
      </c>
      <c r="BB206" s="103">
        <f t="shared" si="23"/>
        <v>0</v>
      </c>
      <c r="BC206" s="1">
        <f t="shared" si="24"/>
        <v>0</v>
      </c>
      <c r="BD206" s="1">
        <f t="shared" si="25"/>
        <v>0</v>
      </c>
      <c r="BE206" s="1">
        <f t="shared" si="26"/>
        <v>0</v>
      </c>
    </row>
    <row r="207" spans="2:57" ht="14.4" thickBot="1" x14ac:dyDescent="0.3">
      <c r="B207" s="4"/>
      <c r="C207" s="131"/>
      <c r="D207" s="132"/>
      <c r="E207" s="235"/>
      <c r="F207" s="250"/>
      <c r="G207" s="250"/>
      <c r="H207" s="236"/>
      <c r="I207" s="130"/>
      <c r="J207" s="235"/>
      <c r="K207" s="236"/>
      <c r="L207" s="130"/>
      <c r="M207" s="235"/>
      <c r="N207" s="236"/>
      <c r="O207" s="129"/>
      <c r="P207" s="246">
        <v>0</v>
      </c>
      <c r="Q207" s="247"/>
      <c r="R207" s="129"/>
      <c r="S207" s="243"/>
      <c r="T207" s="244"/>
      <c r="U207" s="244"/>
      <c r="V207" s="244"/>
      <c r="W207" s="245"/>
      <c r="X207" s="7"/>
      <c r="AX207" s="101"/>
      <c r="AY207" s="101"/>
      <c r="AZ207" s="102">
        <f t="shared" si="21"/>
        <v>0</v>
      </c>
      <c r="BA207" s="101">
        <f t="shared" si="22"/>
        <v>0</v>
      </c>
      <c r="BB207" s="103">
        <f t="shared" si="23"/>
        <v>0</v>
      </c>
      <c r="BC207" s="1">
        <f t="shared" si="24"/>
        <v>0</v>
      </c>
      <c r="BD207" s="1">
        <f t="shared" si="25"/>
        <v>0</v>
      </c>
      <c r="BE207" s="1">
        <f t="shared" si="26"/>
        <v>0</v>
      </c>
    </row>
    <row r="208" spans="2:57" ht="14.4" thickBot="1" x14ac:dyDescent="0.3">
      <c r="B208" s="4"/>
      <c r="C208" s="131"/>
      <c r="D208" s="132"/>
      <c r="E208" s="235"/>
      <c r="F208" s="250"/>
      <c r="G208" s="250"/>
      <c r="H208" s="236"/>
      <c r="I208" s="130"/>
      <c r="J208" s="235"/>
      <c r="K208" s="236"/>
      <c r="L208" s="130"/>
      <c r="M208" s="235"/>
      <c r="N208" s="236"/>
      <c r="O208" s="129"/>
      <c r="P208" s="246">
        <v>0</v>
      </c>
      <c r="Q208" s="247"/>
      <c r="R208" s="129"/>
      <c r="S208" s="243"/>
      <c r="T208" s="244"/>
      <c r="U208" s="244"/>
      <c r="V208" s="244"/>
      <c r="W208" s="245"/>
      <c r="X208" s="7"/>
      <c r="AX208" s="101"/>
      <c r="AY208" s="101"/>
      <c r="AZ208" s="102">
        <f t="shared" si="21"/>
        <v>0</v>
      </c>
      <c r="BA208" s="101">
        <f t="shared" si="22"/>
        <v>0</v>
      </c>
      <c r="BB208" s="103">
        <f t="shared" si="23"/>
        <v>0</v>
      </c>
      <c r="BC208" s="1">
        <f t="shared" si="24"/>
        <v>0</v>
      </c>
      <c r="BD208" s="1">
        <f t="shared" si="25"/>
        <v>0</v>
      </c>
      <c r="BE208" s="1">
        <f t="shared" si="26"/>
        <v>0</v>
      </c>
    </row>
    <row r="209" spans="2:57" ht="14.4" thickBot="1" x14ac:dyDescent="0.3">
      <c r="B209" s="4"/>
      <c r="C209" s="131"/>
      <c r="D209" s="132"/>
      <c r="E209" s="235"/>
      <c r="F209" s="250"/>
      <c r="G209" s="250"/>
      <c r="H209" s="236"/>
      <c r="I209" s="130"/>
      <c r="J209" s="235"/>
      <c r="K209" s="236"/>
      <c r="L209" s="130"/>
      <c r="M209" s="235"/>
      <c r="N209" s="236"/>
      <c r="O209" s="129"/>
      <c r="P209" s="246">
        <v>0</v>
      </c>
      <c r="Q209" s="247"/>
      <c r="R209" s="129"/>
      <c r="S209" s="243"/>
      <c r="T209" s="244"/>
      <c r="U209" s="244"/>
      <c r="V209" s="244"/>
      <c r="W209" s="245"/>
      <c r="X209" s="7"/>
      <c r="AX209" s="101"/>
      <c r="AY209" s="101"/>
      <c r="AZ209" s="102">
        <f t="shared" si="21"/>
        <v>0</v>
      </c>
      <c r="BA209" s="101">
        <f t="shared" si="22"/>
        <v>0</v>
      </c>
      <c r="BB209" s="103">
        <f t="shared" si="23"/>
        <v>0</v>
      </c>
      <c r="BC209" s="1">
        <f t="shared" si="24"/>
        <v>0</v>
      </c>
      <c r="BD209" s="1">
        <f t="shared" si="25"/>
        <v>0</v>
      </c>
      <c r="BE209" s="1">
        <f t="shared" si="26"/>
        <v>0</v>
      </c>
    </row>
    <row r="210" spans="2:57" ht="14.4" thickBot="1" x14ac:dyDescent="0.3">
      <c r="B210" s="4"/>
      <c r="C210" s="131"/>
      <c r="D210" s="132"/>
      <c r="E210" s="235"/>
      <c r="F210" s="250"/>
      <c r="G210" s="250"/>
      <c r="H210" s="236"/>
      <c r="I210" s="130"/>
      <c r="J210" s="235"/>
      <c r="K210" s="236"/>
      <c r="L210" s="130"/>
      <c r="M210" s="235"/>
      <c r="N210" s="236"/>
      <c r="O210" s="129"/>
      <c r="P210" s="246">
        <v>0</v>
      </c>
      <c r="Q210" s="247"/>
      <c r="R210" s="129"/>
      <c r="S210" s="243"/>
      <c r="T210" s="244"/>
      <c r="U210" s="244"/>
      <c r="V210" s="244"/>
      <c r="W210" s="245"/>
      <c r="X210" s="7"/>
      <c r="AX210" s="101"/>
      <c r="AY210" s="101"/>
      <c r="AZ210" s="102">
        <f t="shared" si="21"/>
        <v>0</v>
      </c>
      <c r="BA210" s="101">
        <f t="shared" si="22"/>
        <v>0</v>
      </c>
      <c r="BB210" s="103">
        <f t="shared" si="23"/>
        <v>0</v>
      </c>
      <c r="BC210" s="1">
        <f t="shared" si="24"/>
        <v>0</v>
      </c>
      <c r="BD210" s="1">
        <f t="shared" si="25"/>
        <v>0</v>
      </c>
      <c r="BE210" s="1">
        <f t="shared" si="26"/>
        <v>0</v>
      </c>
    </row>
    <row r="211" spans="2:57" ht="14.4" thickBot="1" x14ac:dyDescent="0.3">
      <c r="B211" s="4"/>
      <c r="C211" s="131"/>
      <c r="D211" s="132"/>
      <c r="E211" s="235"/>
      <c r="F211" s="250"/>
      <c r="G211" s="250"/>
      <c r="H211" s="236"/>
      <c r="I211" s="130"/>
      <c r="J211" s="235"/>
      <c r="K211" s="236"/>
      <c r="L211" s="130"/>
      <c r="M211" s="235"/>
      <c r="N211" s="236"/>
      <c r="O211" s="129"/>
      <c r="P211" s="246">
        <v>0</v>
      </c>
      <c r="Q211" s="247"/>
      <c r="R211" s="129"/>
      <c r="S211" s="243"/>
      <c r="T211" s="244"/>
      <c r="U211" s="244"/>
      <c r="V211" s="244"/>
      <c r="W211" s="245"/>
      <c r="X211" s="7"/>
      <c r="AX211" s="101"/>
      <c r="AY211" s="101"/>
      <c r="AZ211" s="102">
        <f t="shared" si="21"/>
        <v>0</v>
      </c>
      <c r="BA211" s="101">
        <f t="shared" si="22"/>
        <v>0</v>
      </c>
      <c r="BB211" s="103">
        <f t="shared" si="23"/>
        <v>0</v>
      </c>
      <c r="BC211" s="1">
        <f t="shared" si="24"/>
        <v>0</v>
      </c>
      <c r="BD211" s="1">
        <f t="shared" si="25"/>
        <v>0</v>
      </c>
      <c r="BE211" s="1">
        <f t="shared" si="26"/>
        <v>0</v>
      </c>
    </row>
    <row r="212" spans="2:57" ht="14.4" thickBot="1" x14ac:dyDescent="0.3">
      <c r="B212" s="4"/>
      <c r="C212" s="131"/>
      <c r="D212" s="132"/>
      <c r="E212" s="235"/>
      <c r="F212" s="250"/>
      <c r="G212" s="250"/>
      <c r="H212" s="236"/>
      <c r="I212" s="130"/>
      <c r="J212" s="235"/>
      <c r="K212" s="236"/>
      <c r="L212" s="130"/>
      <c r="M212" s="235"/>
      <c r="N212" s="236"/>
      <c r="O212" s="129"/>
      <c r="P212" s="246">
        <v>0</v>
      </c>
      <c r="Q212" s="247"/>
      <c r="R212" s="129"/>
      <c r="S212" s="243"/>
      <c r="T212" s="244"/>
      <c r="U212" s="244"/>
      <c r="V212" s="244"/>
      <c r="W212" s="245"/>
      <c r="X212" s="7"/>
      <c r="AX212" s="101"/>
      <c r="AY212" s="101"/>
      <c r="AZ212" s="102">
        <f t="shared" si="21"/>
        <v>0</v>
      </c>
      <c r="BA212" s="101">
        <f t="shared" si="22"/>
        <v>0</v>
      </c>
      <c r="BB212" s="103">
        <f t="shared" si="23"/>
        <v>0</v>
      </c>
      <c r="BC212" s="1">
        <f t="shared" si="24"/>
        <v>0</v>
      </c>
      <c r="BD212" s="1">
        <f t="shared" si="25"/>
        <v>0</v>
      </c>
      <c r="BE212" s="1">
        <f t="shared" si="26"/>
        <v>0</v>
      </c>
    </row>
    <row r="213" spans="2:57" ht="14.4" thickBot="1" x14ac:dyDescent="0.3">
      <c r="B213" s="4"/>
      <c r="C213" s="131"/>
      <c r="D213" s="132"/>
      <c r="E213" s="235"/>
      <c r="F213" s="250"/>
      <c r="G213" s="250"/>
      <c r="H213" s="236"/>
      <c r="I213" s="130"/>
      <c r="J213" s="235"/>
      <c r="K213" s="236"/>
      <c r="L213" s="130"/>
      <c r="M213" s="235"/>
      <c r="N213" s="236"/>
      <c r="O213" s="129"/>
      <c r="P213" s="246">
        <v>0</v>
      </c>
      <c r="Q213" s="247"/>
      <c r="R213" s="129"/>
      <c r="S213" s="243"/>
      <c r="T213" s="244"/>
      <c r="U213" s="244"/>
      <c r="V213" s="244"/>
      <c r="W213" s="245"/>
      <c r="X213" s="7"/>
      <c r="AX213" s="101"/>
      <c r="AY213" s="101"/>
      <c r="AZ213" s="102">
        <f t="shared" si="21"/>
        <v>0</v>
      </c>
      <c r="BA213" s="101">
        <f t="shared" si="22"/>
        <v>0</v>
      </c>
      <c r="BB213" s="103">
        <f t="shared" si="23"/>
        <v>0</v>
      </c>
      <c r="BC213" s="1">
        <f t="shared" si="24"/>
        <v>0</v>
      </c>
      <c r="BD213" s="1">
        <f t="shared" si="25"/>
        <v>0</v>
      </c>
      <c r="BE213" s="1">
        <f t="shared" si="26"/>
        <v>0</v>
      </c>
    </row>
    <row r="214" spans="2:57" ht="14.4" thickBot="1" x14ac:dyDescent="0.3">
      <c r="B214" s="4"/>
      <c r="C214" s="131"/>
      <c r="D214" s="132"/>
      <c r="E214" s="235"/>
      <c r="F214" s="250"/>
      <c r="G214" s="250"/>
      <c r="H214" s="236"/>
      <c r="I214" s="130"/>
      <c r="J214" s="235"/>
      <c r="K214" s="236"/>
      <c r="L214" s="130"/>
      <c r="M214" s="235"/>
      <c r="N214" s="236"/>
      <c r="O214" s="129"/>
      <c r="P214" s="246">
        <v>0</v>
      </c>
      <c r="Q214" s="247"/>
      <c r="R214" s="129"/>
      <c r="S214" s="243"/>
      <c r="T214" s="244"/>
      <c r="U214" s="244"/>
      <c r="V214" s="244"/>
      <c r="W214" s="245"/>
      <c r="X214" s="7"/>
      <c r="AX214" s="101"/>
      <c r="AY214" s="101"/>
      <c r="AZ214" s="102">
        <f t="shared" si="21"/>
        <v>0</v>
      </c>
      <c r="BA214" s="101">
        <f t="shared" si="22"/>
        <v>0</v>
      </c>
      <c r="BB214" s="103">
        <f t="shared" si="23"/>
        <v>0</v>
      </c>
      <c r="BC214" s="1">
        <f t="shared" si="24"/>
        <v>0</v>
      </c>
      <c r="BD214" s="1">
        <f t="shared" si="25"/>
        <v>0</v>
      </c>
      <c r="BE214" s="1">
        <f t="shared" si="26"/>
        <v>0</v>
      </c>
    </row>
    <row r="215" spans="2:57" ht="14.4" thickBot="1" x14ac:dyDescent="0.3">
      <c r="B215" s="4"/>
      <c r="C215" s="131"/>
      <c r="D215" s="132"/>
      <c r="E215" s="235"/>
      <c r="F215" s="250"/>
      <c r="G215" s="250"/>
      <c r="H215" s="236"/>
      <c r="I215" s="130"/>
      <c r="J215" s="235"/>
      <c r="K215" s="236"/>
      <c r="L215" s="130"/>
      <c r="M215" s="235"/>
      <c r="N215" s="236"/>
      <c r="O215" s="129"/>
      <c r="P215" s="246">
        <v>0</v>
      </c>
      <c r="Q215" s="247"/>
      <c r="R215" s="129"/>
      <c r="S215" s="243"/>
      <c r="T215" s="244"/>
      <c r="U215" s="244"/>
      <c r="V215" s="244"/>
      <c r="W215" s="245"/>
      <c r="X215" s="7"/>
      <c r="AX215" s="101"/>
      <c r="AY215" s="101"/>
      <c r="AZ215" s="102">
        <f t="shared" si="21"/>
        <v>0</v>
      </c>
      <c r="BA215" s="101">
        <f t="shared" si="22"/>
        <v>0</v>
      </c>
      <c r="BB215" s="103">
        <f t="shared" si="23"/>
        <v>0</v>
      </c>
      <c r="BC215" s="1">
        <f t="shared" si="24"/>
        <v>0</v>
      </c>
      <c r="BD215" s="1">
        <f t="shared" si="25"/>
        <v>0</v>
      </c>
      <c r="BE215" s="1">
        <f t="shared" si="26"/>
        <v>0</v>
      </c>
    </row>
    <row r="216" spans="2:57" ht="14.4" thickBot="1" x14ac:dyDescent="0.3">
      <c r="B216" s="4"/>
      <c r="C216" s="131"/>
      <c r="D216" s="132"/>
      <c r="E216" s="235"/>
      <c r="F216" s="250"/>
      <c r="G216" s="250"/>
      <c r="H216" s="236"/>
      <c r="I216" s="130"/>
      <c r="J216" s="235"/>
      <c r="K216" s="236"/>
      <c r="L216" s="130"/>
      <c r="M216" s="235"/>
      <c r="N216" s="236"/>
      <c r="O216" s="129"/>
      <c r="P216" s="246">
        <v>0</v>
      </c>
      <c r="Q216" s="247"/>
      <c r="R216" s="129"/>
      <c r="S216" s="243"/>
      <c r="T216" s="244"/>
      <c r="U216" s="244"/>
      <c r="V216" s="244"/>
      <c r="W216" s="245"/>
      <c r="X216" s="7"/>
      <c r="AX216" s="101"/>
      <c r="AY216" s="101"/>
      <c r="AZ216" s="102">
        <f t="shared" si="21"/>
        <v>0</v>
      </c>
      <c r="BA216" s="101">
        <f t="shared" si="22"/>
        <v>0</v>
      </c>
      <c r="BB216" s="103">
        <f t="shared" si="23"/>
        <v>0</v>
      </c>
      <c r="BC216" s="1">
        <f t="shared" si="24"/>
        <v>0</v>
      </c>
      <c r="BD216" s="1">
        <f t="shared" si="25"/>
        <v>0</v>
      </c>
      <c r="BE216" s="1">
        <f t="shared" si="26"/>
        <v>0</v>
      </c>
    </row>
    <row r="217" spans="2:57" ht="14.4" thickBot="1" x14ac:dyDescent="0.3">
      <c r="B217" s="4"/>
      <c r="C217" s="131"/>
      <c r="D217" s="132"/>
      <c r="E217" s="235"/>
      <c r="F217" s="250"/>
      <c r="G217" s="250"/>
      <c r="H217" s="236"/>
      <c r="I217" s="130"/>
      <c r="J217" s="235"/>
      <c r="K217" s="236"/>
      <c r="L217" s="130"/>
      <c r="M217" s="235"/>
      <c r="N217" s="236"/>
      <c r="O217" s="129"/>
      <c r="P217" s="246">
        <v>0</v>
      </c>
      <c r="Q217" s="247"/>
      <c r="R217" s="129"/>
      <c r="S217" s="243"/>
      <c r="T217" s="244"/>
      <c r="U217" s="244"/>
      <c r="V217" s="244"/>
      <c r="W217" s="245"/>
      <c r="X217" s="7"/>
      <c r="AX217" s="101"/>
      <c r="AY217" s="101"/>
      <c r="AZ217" s="102">
        <f t="shared" si="21"/>
        <v>0</v>
      </c>
      <c r="BA217" s="101">
        <f t="shared" si="22"/>
        <v>0</v>
      </c>
      <c r="BB217" s="103">
        <f t="shared" si="23"/>
        <v>0</v>
      </c>
      <c r="BC217" s="1">
        <f t="shared" si="24"/>
        <v>0</v>
      </c>
      <c r="BD217" s="1">
        <f t="shared" si="25"/>
        <v>0</v>
      </c>
      <c r="BE217" s="1">
        <f t="shared" si="26"/>
        <v>0</v>
      </c>
    </row>
    <row r="218" spans="2:57" ht="14.4" thickBot="1" x14ac:dyDescent="0.3">
      <c r="B218" s="4"/>
      <c r="C218" s="131"/>
      <c r="D218" s="132"/>
      <c r="E218" s="235"/>
      <c r="F218" s="250"/>
      <c r="G218" s="250"/>
      <c r="H218" s="236"/>
      <c r="I218" s="130"/>
      <c r="J218" s="235"/>
      <c r="K218" s="236"/>
      <c r="L218" s="130"/>
      <c r="M218" s="235"/>
      <c r="N218" s="236"/>
      <c r="O218" s="129"/>
      <c r="P218" s="246">
        <v>0</v>
      </c>
      <c r="Q218" s="247"/>
      <c r="R218" s="129"/>
      <c r="S218" s="243"/>
      <c r="T218" s="244"/>
      <c r="U218" s="244"/>
      <c r="V218" s="244"/>
      <c r="W218" s="245"/>
      <c r="X218" s="7"/>
      <c r="AX218" s="101"/>
      <c r="AY218" s="101"/>
      <c r="AZ218" s="102">
        <f t="shared" si="21"/>
        <v>0</v>
      </c>
      <c r="BA218" s="101">
        <f t="shared" si="22"/>
        <v>0</v>
      </c>
      <c r="BB218" s="103">
        <f t="shared" si="23"/>
        <v>0</v>
      </c>
      <c r="BC218" s="1">
        <f t="shared" si="24"/>
        <v>0</v>
      </c>
      <c r="BD218" s="1">
        <f t="shared" si="25"/>
        <v>0</v>
      </c>
      <c r="BE218" s="1">
        <f t="shared" si="26"/>
        <v>0</v>
      </c>
    </row>
    <row r="219" spans="2:57" ht="14.4" thickBot="1" x14ac:dyDescent="0.3">
      <c r="B219" s="4"/>
      <c r="C219" s="131"/>
      <c r="D219" s="132"/>
      <c r="E219" s="235"/>
      <c r="F219" s="250"/>
      <c r="G219" s="250"/>
      <c r="H219" s="236"/>
      <c r="I219" s="130"/>
      <c r="J219" s="235"/>
      <c r="K219" s="236"/>
      <c r="L219" s="130"/>
      <c r="M219" s="235"/>
      <c r="N219" s="236"/>
      <c r="O219" s="129"/>
      <c r="P219" s="246">
        <v>0</v>
      </c>
      <c r="Q219" s="247"/>
      <c r="R219" s="129"/>
      <c r="S219" s="243"/>
      <c r="T219" s="244"/>
      <c r="U219" s="244"/>
      <c r="V219" s="244"/>
      <c r="W219" s="245"/>
      <c r="X219" s="7"/>
      <c r="AX219" s="101"/>
      <c r="AY219" s="101"/>
      <c r="AZ219" s="102">
        <f t="shared" si="21"/>
        <v>0</v>
      </c>
      <c r="BA219" s="101">
        <f t="shared" si="22"/>
        <v>0</v>
      </c>
      <c r="BB219" s="103">
        <f t="shared" si="23"/>
        <v>0</v>
      </c>
      <c r="BC219" s="1">
        <f t="shared" si="24"/>
        <v>0</v>
      </c>
      <c r="BD219" s="1">
        <f t="shared" si="25"/>
        <v>0</v>
      </c>
      <c r="BE219" s="1">
        <f t="shared" si="26"/>
        <v>0</v>
      </c>
    </row>
    <row r="220" spans="2:57" ht="14.4" thickBot="1" x14ac:dyDescent="0.3">
      <c r="B220" s="4"/>
      <c r="C220" s="131"/>
      <c r="D220" s="132"/>
      <c r="E220" s="235"/>
      <c r="F220" s="250"/>
      <c r="G220" s="250"/>
      <c r="H220" s="236"/>
      <c r="I220" s="130"/>
      <c r="J220" s="235"/>
      <c r="K220" s="236"/>
      <c r="L220" s="130"/>
      <c r="M220" s="235"/>
      <c r="N220" s="236"/>
      <c r="O220" s="129"/>
      <c r="P220" s="246">
        <v>0</v>
      </c>
      <c r="Q220" s="247"/>
      <c r="R220" s="129"/>
      <c r="S220" s="243"/>
      <c r="T220" s="244"/>
      <c r="U220" s="244"/>
      <c r="V220" s="244"/>
      <c r="W220" s="245"/>
      <c r="X220" s="7"/>
      <c r="AX220" s="101"/>
      <c r="AY220" s="101"/>
      <c r="AZ220" s="102">
        <f t="shared" si="21"/>
        <v>0</v>
      </c>
      <c r="BA220" s="101">
        <f t="shared" si="22"/>
        <v>0</v>
      </c>
      <c r="BB220" s="103">
        <f t="shared" si="23"/>
        <v>0</v>
      </c>
      <c r="BC220" s="1">
        <f t="shared" si="24"/>
        <v>0</v>
      </c>
      <c r="BD220" s="1">
        <f t="shared" si="25"/>
        <v>0</v>
      </c>
      <c r="BE220" s="1">
        <f t="shared" si="26"/>
        <v>0</v>
      </c>
    </row>
    <row r="221" spans="2:57" ht="14.4" thickBot="1" x14ac:dyDescent="0.3">
      <c r="B221" s="4"/>
      <c r="C221" s="131"/>
      <c r="D221" s="132"/>
      <c r="E221" s="235"/>
      <c r="F221" s="250"/>
      <c r="G221" s="250"/>
      <c r="H221" s="236"/>
      <c r="I221" s="130"/>
      <c r="J221" s="235"/>
      <c r="K221" s="236"/>
      <c r="L221" s="130"/>
      <c r="M221" s="235"/>
      <c r="N221" s="236"/>
      <c r="O221" s="129"/>
      <c r="P221" s="246">
        <v>0</v>
      </c>
      <c r="Q221" s="247"/>
      <c r="R221" s="129"/>
      <c r="S221" s="243"/>
      <c r="T221" s="244"/>
      <c r="U221" s="244"/>
      <c r="V221" s="244"/>
      <c r="W221" s="245"/>
      <c r="X221" s="7"/>
      <c r="AX221" s="101"/>
      <c r="AY221" s="101"/>
      <c r="AZ221" s="102">
        <f t="shared" si="21"/>
        <v>0</v>
      </c>
      <c r="BA221" s="101">
        <f t="shared" si="22"/>
        <v>0</v>
      </c>
      <c r="BB221" s="103">
        <f t="shared" si="23"/>
        <v>0</v>
      </c>
      <c r="BC221" s="1">
        <f t="shared" si="24"/>
        <v>0</v>
      </c>
      <c r="BD221" s="1">
        <f t="shared" si="25"/>
        <v>0</v>
      </c>
      <c r="BE221" s="1">
        <f t="shared" si="26"/>
        <v>0</v>
      </c>
    </row>
    <row r="222" spans="2:57" ht="14.4" thickBot="1" x14ac:dyDescent="0.3">
      <c r="B222" s="4"/>
      <c r="C222" s="131"/>
      <c r="D222" s="132"/>
      <c r="E222" s="235"/>
      <c r="F222" s="250"/>
      <c r="G222" s="250"/>
      <c r="H222" s="236"/>
      <c r="I222" s="130"/>
      <c r="J222" s="235"/>
      <c r="K222" s="236"/>
      <c r="L222" s="130"/>
      <c r="M222" s="235"/>
      <c r="N222" s="236"/>
      <c r="O222" s="129"/>
      <c r="P222" s="246">
        <v>0</v>
      </c>
      <c r="Q222" s="247"/>
      <c r="R222" s="129"/>
      <c r="S222" s="243"/>
      <c r="T222" s="244"/>
      <c r="U222" s="244"/>
      <c r="V222" s="244"/>
      <c r="W222" s="245"/>
      <c r="X222" s="7"/>
      <c r="AX222" s="101"/>
      <c r="AY222" s="101"/>
      <c r="AZ222" s="102">
        <f t="shared" si="21"/>
        <v>0</v>
      </c>
      <c r="BA222" s="101">
        <f t="shared" si="22"/>
        <v>0</v>
      </c>
      <c r="BB222" s="103">
        <f t="shared" si="23"/>
        <v>0</v>
      </c>
      <c r="BC222" s="1">
        <f t="shared" si="24"/>
        <v>0</v>
      </c>
      <c r="BD222" s="1">
        <f t="shared" si="25"/>
        <v>0</v>
      </c>
      <c r="BE222" s="1">
        <f t="shared" si="26"/>
        <v>0</v>
      </c>
    </row>
    <row r="223" spans="2:57" ht="14.4" thickBot="1" x14ac:dyDescent="0.3">
      <c r="B223" s="4"/>
      <c r="C223" s="131"/>
      <c r="D223" s="132"/>
      <c r="E223" s="235"/>
      <c r="F223" s="250"/>
      <c r="G223" s="250"/>
      <c r="H223" s="236"/>
      <c r="I223" s="130"/>
      <c r="J223" s="235"/>
      <c r="K223" s="236"/>
      <c r="L223" s="130"/>
      <c r="M223" s="235"/>
      <c r="N223" s="236"/>
      <c r="O223" s="129"/>
      <c r="P223" s="246">
        <v>0</v>
      </c>
      <c r="Q223" s="247"/>
      <c r="R223" s="129"/>
      <c r="S223" s="243"/>
      <c r="T223" s="244"/>
      <c r="U223" s="244"/>
      <c r="V223" s="244"/>
      <c r="W223" s="245"/>
      <c r="X223" s="7"/>
      <c r="AX223" s="101"/>
      <c r="AY223" s="101"/>
      <c r="AZ223" s="102">
        <f t="shared" si="21"/>
        <v>0</v>
      </c>
      <c r="BA223" s="101">
        <f t="shared" si="22"/>
        <v>0</v>
      </c>
      <c r="BB223" s="103">
        <f t="shared" si="23"/>
        <v>0</v>
      </c>
      <c r="BC223" s="1">
        <f t="shared" si="24"/>
        <v>0</v>
      </c>
      <c r="BD223" s="1">
        <f t="shared" si="25"/>
        <v>0</v>
      </c>
      <c r="BE223" s="1">
        <f t="shared" si="26"/>
        <v>0</v>
      </c>
    </row>
    <row r="224" spans="2:57" ht="14.4" thickBot="1" x14ac:dyDescent="0.3">
      <c r="B224" s="4"/>
      <c r="C224" s="131"/>
      <c r="D224" s="132"/>
      <c r="E224" s="235"/>
      <c r="F224" s="250"/>
      <c r="G224" s="250"/>
      <c r="H224" s="236"/>
      <c r="I224" s="130"/>
      <c r="J224" s="235"/>
      <c r="K224" s="236"/>
      <c r="L224" s="130"/>
      <c r="M224" s="235"/>
      <c r="N224" s="236"/>
      <c r="O224" s="129"/>
      <c r="P224" s="246">
        <v>0</v>
      </c>
      <c r="Q224" s="247"/>
      <c r="R224" s="129"/>
      <c r="S224" s="243"/>
      <c r="T224" s="244"/>
      <c r="U224" s="244"/>
      <c r="V224" s="244"/>
      <c r="W224" s="245"/>
      <c r="X224" s="7"/>
      <c r="AX224" s="101"/>
      <c r="AY224" s="101"/>
      <c r="AZ224" s="102">
        <f t="shared" si="21"/>
        <v>0</v>
      </c>
      <c r="BA224" s="101">
        <f t="shared" si="22"/>
        <v>0</v>
      </c>
      <c r="BB224" s="103">
        <f t="shared" si="23"/>
        <v>0</v>
      </c>
      <c r="BC224" s="1">
        <f t="shared" si="24"/>
        <v>0</v>
      </c>
      <c r="BD224" s="1">
        <f t="shared" si="25"/>
        <v>0</v>
      </c>
      <c r="BE224" s="1">
        <f t="shared" si="26"/>
        <v>0</v>
      </c>
    </row>
    <row r="225" spans="2:57" ht="14.4" thickBot="1" x14ac:dyDescent="0.3">
      <c r="B225" s="4"/>
      <c r="C225" s="131"/>
      <c r="D225" s="132"/>
      <c r="E225" s="235"/>
      <c r="F225" s="250"/>
      <c r="G225" s="250"/>
      <c r="H225" s="236"/>
      <c r="I225" s="130"/>
      <c r="J225" s="235"/>
      <c r="K225" s="236"/>
      <c r="L225" s="130"/>
      <c r="M225" s="235"/>
      <c r="N225" s="236"/>
      <c r="O225" s="129"/>
      <c r="P225" s="246">
        <v>0</v>
      </c>
      <c r="Q225" s="247"/>
      <c r="R225" s="129"/>
      <c r="S225" s="243"/>
      <c r="T225" s="244"/>
      <c r="U225" s="244"/>
      <c r="V225" s="244"/>
      <c r="W225" s="245"/>
      <c r="X225" s="7"/>
      <c r="AX225" s="101"/>
      <c r="AY225" s="101"/>
      <c r="AZ225" s="102">
        <f t="shared" si="21"/>
        <v>0</v>
      </c>
      <c r="BA225" s="101">
        <f t="shared" si="22"/>
        <v>0</v>
      </c>
      <c r="BB225" s="103">
        <f t="shared" si="23"/>
        <v>0</v>
      </c>
      <c r="BC225" s="1">
        <f t="shared" si="24"/>
        <v>0</v>
      </c>
      <c r="BD225" s="1">
        <f t="shared" si="25"/>
        <v>0</v>
      </c>
      <c r="BE225" s="1">
        <f t="shared" si="26"/>
        <v>0</v>
      </c>
    </row>
    <row r="226" spans="2:57" ht="14.4" thickBot="1" x14ac:dyDescent="0.3">
      <c r="B226" s="4"/>
      <c r="C226" s="131"/>
      <c r="D226" s="132"/>
      <c r="E226" s="235"/>
      <c r="F226" s="250"/>
      <c r="G226" s="250"/>
      <c r="H226" s="236"/>
      <c r="I226" s="130"/>
      <c r="J226" s="235"/>
      <c r="K226" s="236"/>
      <c r="L226" s="130"/>
      <c r="M226" s="235"/>
      <c r="N226" s="236"/>
      <c r="O226" s="129"/>
      <c r="P226" s="246">
        <v>0</v>
      </c>
      <c r="Q226" s="247"/>
      <c r="R226" s="129"/>
      <c r="S226" s="243"/>
      <c r="T226" s="244"/>
      <c r="U226" s="244"/>
      <c r="V226" s="244"/>
      <c r="W226" s="245"/>
      <c r="X226" s="7"/>
      <c r="AX226" s="101"/>
      <c r="AY226" s="101"/>
      <c r="AZ226" s="102">
        <f t="shared" si="21"/>
        <v>0</v>
      </c>
      <c r="BA226" s="101">
        <f t="shared" si="22"/>
        <v>0</v>
      </c>
      <c r="BB226" s="103">
        <f t="shared" si="23"/>
        <v>0</v>
      </c>
      <c r="BC226" s="1">
        <f t="shared" si="24"/>
        <v>0</v>
      </c>
      <c r="BD226" s="1">
        <f t="shared" si="25"/>
        <v>0</v>
      </c>
      <c r="BE226" s="1">
        <f t="shared" si="26"/>
        <v>0</v>
      </c>
    </row>
    <row r="227" spans="2:57" ht="14.4" thickBot="1" x14ac:dyDescent="0.3">
      <c r="B227" s="4"/>
      <c r="C227" s="131"/>
      <c r="D227" s="132"/>
      <c r="E227" s="235"/>
      <c r="F227" s="250"/>
      <c r="G227" s="250"/>
      <c r="H227" s="236"/>
      <c r="I227" s="130"/>
      <c r="J227" s="235"/>
      <c r="K227" s="236"/>
      <c r="L227" s="130"/>
      <c r="M227" s="235"/>
      <c r="N227" s="236"/>
      <c r="O227" s="129"/>
      <c r="P227" s="246">
        <v>0</v>
      </c>
      <c r="Q227" s="247"/>
      <c r="R227" s="129"/>
      <c r="S227" s="243"/>
      <c r="T227" s="244"/>
      <c r="U227" s="244"/>
      <c r="V227" s="244"/>
      <c r="W227" s="245"/>
      <c r="X227" s="7"/>
      <c r="AX227" s="101"/>
      <c r="AY227" s="101"/>
      <c r="AZ227" s="102">
        <f t="shared" si="21"/>
        <v>0</v>
      </c>
      <c r="BA227" s="101">
        <f t="shared" si="22"/>
        <v>0</v>
      </c>
      <c r="BB227" s="103">
        <f t="shared" si="23"/>
        <v>0</v>
      </c>
      <c r="BC227" s="1">
        <f t="shared" si="24"/>
        <v>0</v>
      </c>
      <c r="BD227" s="1">
        <f t="shared" si="25"/>
        <v>0</v>
      </c>
      <c r="BE227" s="1">
        <f t="shared" si="26"/>
        <v>0</v>
      </c>
    </row>
    <row r="228" spans="2:57" ht="14.4" thickBot="1" x14ac:dyDescent="0.3">
      <c r="B228" s="4"/>
      <c r="C228" s="131"/>
      <c r="D228" s="132"/>
      <c r="E228" s="235"/>
      <c r="F228" s="250"/>
      <c r="G228" s="250"/>
      <c r="H228" s="236"/>
      <c r="I228" s="130"/>
      <c r="J228" s="235"/>
      <c r="K228" s="236"/>
      <c r="L228" s="130"/>
      <c r="M228" s="235"/>
      <c r="N228" s="236"/>
      <c r="O228" s="129"/>
      <c r="P228" s="246">
        <v>0</v>
      </c>
      <c r="Q228" s="247"/>
      <c r="R228" s="129"/>
      <c r="S228" s="243"/>
      <c r="T228" s="244"/>
      <c r="U228" s="244"/>
      <c r="V228" s="244"/>
      <c r="W228" s="245"/>
      <c r="X228" s="7"/>
      <c r="AX228" s="101"/>
      <c r="AY228" s="101"/>
      <c r="AZ228" s="102">
        <f t="shared" si="21"/>
        <v>0</v>
      </c>
      <c r="BA228" s="101">
        <f t="shared" si="22"/>
        <v>0</v>
      </c>
      <c r="BB228" s="103">
        <f t="shared" si="23"/>
        <v>0</v>
      </c>
      <c r="BC228" s="1">
        <f t="shared" si="24"/>
        <v>0</v>
      </c>
      <c r="BD228" s="1">
        <f t="shared" si="25"/>
        <v>0</v>
      </c>
      <c r="BE228" s="1">
        <f t="shared" si="26"/>
        <v>0</v>
      </c>
    </row>
    <row r="229" spans="2:57" ht="14.4" thickBot="1" x14ac:dyDescent="0.3">
      <c r="B229" s="4"/>
      <c r="C229" s="131"/>
      <c r="D229" s="132"/>
      <c r="E229" s="235"/>
      <c r="F229" s="250"/>
      <c r="G229" s="250"/>
      <c r="H229" s="236"/>
      <c r="I229" s="130"/>
      <c r="J229" s="235"/>
      <c r="K229" s="236"/>
      <c r="L229" s="130"/>
      <c r="M229" s="235"/>
      <c r="N229" s="236"/>
      <c r="O229" s="129"/>
      <c r="P229" s="246">
        <v>0</v>
      </c>
      <c r="Q229" s="247"/>
      <c r="R229" s="129"/>
      <c r="S229" s="243"/>
      <c r="T229" s="244"/>
      <c r="U229" s="244"/>
      <c r="V229" s="244"/>
      <c r="W229" s="245"/>
      <c r="X229" s="7"/>
      <c r="AX229" s="101"/>
      <c r="AY229" s="101"/>
      <c r="AZ229" s="102">
        <f t="shared" si="21"/>
        <v>0</v>
      </c>
      <c r="BA229" s="101">
        <f t="shared" si="22"/>
        <v>0</v>
      </c>
      <c r="BB229" s="103">
        <f t="shared" si="23"/>
        <v>0</v>
      </c>
      <c r="BC229" s="1">
        <f t="shared" si="24"/>
        <v>0</v>
      </c>
      <c r="BD229" s="1">
        <f t="shared" si="25"/>
        <v>0</v>
      </c>
      <c r="BE229" s="1">
        <f t="shared" si="26"/>
        <v>0</v>
      </c>
    </row>
    <row r="230" spans="2:57" ht="14.4" thickBot="1" x14ac:dyDescent="0.3">
      <c r="B230" s="4"/>
      <c r="C230" s="131"/>
      <c r="D230" s="132"/>
      <c r="E230" s="235"/>
      <c r="F230" s="250"/>
      <c r="G230" s="250"/>
      <c r="H230" s="236"/>
      <c r="I230" s="130"/>
      <c r="J230" s="235"/>
      <c r="K230" s="236"/>
      <c r="L230" s="130"/>
      <c r="M230" s="235"/>
      <c r="N230" s="236"/>
      <c r="O230" s="129"/>
      <c r="P230" s="246">
        <v>0</v>
      </c>
      <c r="Q230" s="247"/>
      <c r="R230" s="129"/>
      <c r="S230" s="243"/>
      <c r="T230" s="244"/>
      <c r="U230" s="244"/>
      <c r="V230" s="244"/>
      <c r="W230" s="245"/>
      <c r="X230" s="7"/>
      <c r="AX230" s="101"/>
      <c r="AY230" s="101"/>
      <c r="AZ230" s="102">
        <f t="shared" si="21"/>
        <v>0</v>
      </c>
      <c r="BA230" s="101">
        <f t="shared" si="22"/>
        <v>0</v>
      </c>
      <c r="BB230" s="103">
        <f t="shared" si="23"/>
        <v>0</v>
      </c>
      <c r="BC230" s="1">
        <f t="shared" si="24"/>
        <v>0</v>
      </c>
      <c r="BD230" s="1">
        <f t="shared" si="25"/>
        <v>0</v>
      </c>
      <c r="BE230" s="1">
        <f t="shared" si="26"/>
        <v>0</v>
      </c>
    </row>
    <row r="231" spans="2:57" ht="14.4" thickBot="1" x14ac:dyDescent="0.3">
      <c r="B231" s="4"/>
      <c r="C231" s="131"/>
      <c r="D231" s="132"/>
      <c r="E231" s="235"/>
      <c r="F231" s="250"/>
      <c r="G231" s="250"/>
      <c r="H231" s="236"/>
      <c r="I231" s="130"/>
      <c r="J231" s="235"/>
      <c r="K231" s="236"/>
      <c r="L231" s="130"/>
      <c r="M231" s="235"/>
      <c r="N231" s="236"/>
      <c r="O231" s="129"/>
      <c r="P231" s="246">
        <v>0</v>
      </c>
      <c r="Q231" s="247"/>
      <c r="R231" s="129"/>
      <c r="S231" s="243"/>
      <c r="T231" s="244"/>
      <c r="U231" s="244"/>
      <c r="V231" s="244"/>
      <c r="W231" s="245"/>
      <c r="X231" s="7"/>
      <c r="AX231" s="101"/>
      <c r="AY231" s="101"/>
      <c r="AZ231" s="102">
        <f t="shared" si="21"/>
        <v>0</v>
      </c>
      <c r="BA231" s="101">
        <f t="shared" si="22"/>
        <v>0</v>
      </c>
      <c r="BB231" s="103">
        <f t="shared" si="23"/>
        <v>0</v>
      </c>
      <c r="BC231" s="1">
        <f t="shared" si="24"/>
        <v>0</v>
      </c>
      <c r="BD231" s="1">
        <f t="shared" si="25"/>
        <v>0</v>
      </c>
      <c r="BE231" s="1">
        <f t="shared" si="26"/>
        <v>0</v>
      </c>
    </row>
    <row r="232" spans="2:57" ht="14.4" thickBot="1" x14ac:dyDescent="0.3">
      <c r="B232" s="4"/>
      <c r="C232" s="131"/>
      <c r="D232" s="132"/>
      <c r="E232" s="235"/>
      <c r="F232" s="250"/>
      <c r="G232" s="250"/>
      <c r="H232" s="236"/>
      <c r="I232" s="130"/>
      <c r="J232" s="235"/>
      <c r="K232" s="236"/>
      <c r="L232" s="130"/>
      <c r="M232" s="235"/>
      <c r="N232" s="236"/>
      <c r="O232" s="129"/>
      <c r="P232" s="246">
        <v>0</v>
      </c>
      <c r="Q232" s="247"/>
      <c r="R232" s="129"/>
      <c r="S232" s="243"/>
      <c r="T232" s="244"/>
      <c r="U232" s="244"/>
      <c r="V232" s="244"/>
      <c r="W232" s="245"/>
      <c r="X232" s="7"/>
      <c r="AX232" s="101"/>
      <c r="AY232" s="101"/>
      <c r="AZ232" s="102">
        <f t="shared" si="21"/>
        <v>0</v>
      </c>
      <c r="BA232" s="101">
        <f t="shared" si="22"/>
        <v>0</v>
      </c>
      <c r="BB232" s="103">
        <f t="shared" si="23"/>
        <v>0</v>
      </c>
      <c r="BC232" s="1">
        <f t="shared" si="24"/>
        <v>0</v>
      </c>
      <c r="BD232" s="1">
        <f t="shared" si="25"/>
        <v>0</v>
      </c>
      <c r="BE232" s="1">
        <f t="shared" si="26"/>
        <v>0</v>
      </c>
    </row>
    <row r="233" spans="2:57" ht="14.4" thickBot="1" x14ac:dyDescent="0.3">
      <c r="B233" s="4"/>
      <c r="C233" s="131"/>
      <c r="D233" s="132"/>
      <c r="E233" s="235"/>
      <c r="F233" s="250"/>
      <c r="G233" s="250"/>
      <c r="H233" s="236"/>
      <c r="I233" s="130"/>
      <c r="J233" s="235"/>
      <c r="K233" s="236"/>
      <c r="L233" s="130"/>
      <c r="M233" s="235"/>
      <c r="N233" s="236"/>
      <c r="O233" s="129"/>
      <c r="P233" s="246">
        <v>0</v>
      </c>
      <c r="Q233" s="247"/>
      <c r="R233" s="129"/>
      <c r="S233" s="243"/>
      <c r="T233" s="244"/>
      <c r="U233" s="244"/>
      <c r="V233" s="244"/>
      <c r="W233" s="245"/>
      <c r="X233" s="7"/>
      <c r="AX233" s="101"/>
      <c r="AY233" s="101"/>
      <c r="AZ233" s="102">
        <f t="shared" si="21"/>
        <v>0</v>
      </c>
      <c r="BA233" s="101">
        <f t="shared" si="22"/>
        <v>0</v>
      </c>
      <c r="BB233" s="103">
        <f t="shared" si="23"/>
        <v>0</v>
      </c>
      <c r="BC233" s="1">
        <f t="shared" si="24"/>
        <v>0</v>
      </c>
      <c r="BD233" s="1">
        <f t="shared" si="25"/>
        <v>0</v>
      </c>
      <c r="BE233" s="1">
        <f t="shared" si="26"/>
        <v>0</v>
      </c>
    </row>
    <row r="234" spans="2:57" ht="14.4" thickBot="1" x14ac:dyDescent="0.3">
      <c r="B234" s="4"/>
      <c r="C234" s="131"/>
      <c r="D234" s="132"/>
      <c r="E234" s="235"/>
      <c r="F234" s="250"/>
      <c r="G234" s="250"/>
      <c r="H234" s="236"/>
      <c r="I234" s="130"/>
      <c r="J234" s="235"/>
      <c r="K234" s="236"/>
      <c r="L234" s="130"/>
      <c r="M234" s="235"/>
      <c r="N234" s="236"/>
      <c r="O234" s="129"/>
      <c r="P234" s="246">
        <v>0</v>
      </c>
      <c r="Q234" s="247"/>
      <c r="R234" s="129"/>
      <c r="S234" s="243"/>
      <c r="T234" s="244"/>
      <c r="U234" s="244"/>
      <c r="V234" s="244"/>
      <c r="W234" s="245"/>
      <c r="X234" s="7"/>
      <c r="AX234" s="101"/>
      <c r="AY234" s="101"/>
      <c r="AZ234" s="102">
        <f t="shared" si="21"/>
        <v>0</v>
      </c>
      <c r="BA234" s="101">
        <f t="shared" si="22"/>
        <v>0</v>
      </c>
      <c r="BB234" s="103">
        <f t="shared" si="23"/>
        <v>0</v>
      </c>
      <c r="BC234" s="1">
        <f t="shared" si="24"/>
        <v>0</v>
      </c>
      <c r="BD234" s="1">
        <f t="shared" si="25"/>
        <v>0</v>
      </c>
      <c r="BE234" s="1">
        <f t="shared" si="26"/>
        <v>0</v>
      </c>
    </row>
    <row r="235" spans="2:57" ht="14.4" thickBot="1" x14ac:dyDescent="0.3">
      <c r="B235" s="4"/>
      <c r="C235" s="131"/>
      <c r="D235" s="132"/>
      <c r="E235" s="235"/>
      <c r="F235" s="250"/>
      <c r="G235" s="250"/>
      <c r="H235" s="236"/>
      <c r="I235" s="130"/>
      <c r="J235" s="235"/>
      <c r="K235" s="236"/>
      <c r="L235" s="130"/>
      <c r="M235" s="235"/>
      <c r="N235" s="236"/>
      <c r="O235" s="129"/>
      <c r="P235" s="246">
        <v>0</v>
      </c>
      <c r="Q235" s="247"/>
      <c r="R235" s="129"/>
      <c r="S235" s="243"/>
      <c r="T235" s="244"/>
      <c r="U235" s="244"/>
      <c r="V235" s="244"/>
      <c r="W235" s="245"/>
      <c r="X235" s="7"/>
      <c r="AX235" s="101"/>
      <c r="AY235" s="101"/>
      <c r="AZ235" s="102">
        <f t="shared" si="21"/>
        <v>0</v>
      </c>
      <c r="BA235" s="101">
        <f t="shared" si="22"/>
        <v>0</v>
      </c>
      <c r="BB235" s="103">
        <f t="shared" si="23"/>
        <v>0</v>
      </c>
      <c r="BC235" s="1">
        <f t="shared" si="24"/>
        <v>0</v>
      </c>
      <c r="BD235" s="1">
        <f t="shared" si="25"/>
        <v>0</v>
      </c>
      <c r="BE235" s="1">
        <f t="shared" si="26"/>
        <v>0</v>
      </c>
    </row>
    <row r="236" spans="2:57" ht="14.4" thickBot="1" x14ac:dyDescent="0.3">
      <c r="B236" s="4"/>
      <c r="C236" s="131"/>
      <c r="D236" s="132"/>
      <c r="E236" s="235"/>
      <c r="F236" s="250"/>
      <c r="G236" s="250"/>
      <c r="H236" s="236"/>
      <c r="I236" s="130"/>
      <c r="J236" s="235"/>
      <c r="K236" s="236"/>
      <c r="L236" s="130"/>
      <c r="M236" s="235"/>
      <c r="N236" s="236"/>
      <c r="O236" s="129"/>
      <c r="P236" s="246">
        <v>0</v>
      </c>
      <c r="Q236" s="247"/>
      <c r="R236" s="129"/>
      <c r="S236" s="243"/>
      <c r="T236" s="244"/>
      <c r="U236" s="244"/>
      <c r="V236" s="244"/>
      <c r="W236" s="245"/>
      <c r="X236" s="7"/>
      <c r="AX236" s="101"/>
      <c r="AY236" s="101"/>
      <c r="AZ236" s="102">
        <f t="shared" si="21"/>
        <v>0</v>
      </c>
      <c r="BA236" s="101">
        <f t="shared" si="22"/>
        <v>0</v>
      </c>
      <c r="BB236" s="103">
        <f t="shared" si="23"/>
        <v>0</v>
      </c>
      <c r="BC236" s="1">
        <f t="shared" si="24"/>
        <v>0</v>
      </c>
      <c r="BD236" s="1">
        <f t="shared" si="25"/>
        <v>0</v>
      </c>
      <c r="BE236" s="1">
        <f t="shared" si="26"/>
        <v>0</v>
      </c>
    </row>
    <row r="237" spans="2:57" ht="14.4" thickBot="1" x14ac:dyDescent="0.3">
      <c r="B237" s="4"/>
      <c r="C237" s="131"/>
      <c r="D237" s="132"/>
      <c r="E237" s="235"/>
      <c r="F237" s="250"/>
      <c r="G237" s="250"/>
      <c r="H237" s="236"/>
      <c r="I237" s="130"/>
      <c r="J237" s="235"/>
      <c r="K237" s="236"/>
      <c r="L237" s="130"/>
      <c r="M237" s="235"/>
      <c r="N237" s="236"/>
      <c r="O237" s="129"/>
      <c r="P237" s="246">
        <v>0</v>
      </c>
      <c r="Q237" s="247"/>
      <c r="R237" s="129"/>
      <c r="S237" s="243"/>
      <c r="T237" s="244"/>
      <c r="U237" s="244"/>
      <c r="V237" s="244"/>
      <c r="W237" s="245"/>
      <c r="X237" s="7"/>
      <c r="AX237" s="101"/>
      <c r="AY237" s="101"/>
      <c r="AZ237" s="102">
        <f t="shared" si="21"/>
        <v>0</v>
      </c>
      <c r="BA237" s="101">
        <f t="shared" si="22"/>
        <v>0</v>
      </c>
      <c r="BB237" s="103">
        <f t="shared" si="23"/>
        <v>0</v>
      </c>
      <c r="BC237" s="1">
        <f t="shared" si="24"/>
        <v>0</v>
      </c>
      <c r="BD237" s="1">
        <f t="shared" si="25"/>
        <v>0</v>
      </c>
      <c r="BE237" s="1">
        <f t="shared" si="26"/>
        <v>0</v>
      </c>
    </row>
    <row r="238" spans="2:57" ht="14.4" thickBot="1" x14ac:dyDescent="0.3">
      <c r="B238" s="4"/>
      <c r="C238" s="131"/>
      <c r="D238" s="132"/>
      <c r="E238" s="235"/>
      <c r="F238" s="250"/>
      <c r="G238" s="250"/>
      <c r="H238" s="236"/>
      <c r="I238" s="130"/>
      <c r="J238" s="235"/>
      <c r="K238" s="236"/>
      <c r="L238" s="130"/>
      <c r="M238" s="235"/>
      <c r="N238" s="236"/>
      <c r="O238" s="129"/>
      <c r="P238" s="246">
        <v>0</v>
      </c>
      <c r="Q238" s="247"/>
      <c r="R238" s="129"/>
      <c r="S238" s="243"/>
      <c r="T238" s="244"/>
      <c r="U238" s="244"/>
      <c r="V238" s="244"/>
      <c r="W238" s="245"/>
      <c r="X238" s="7"/>
      <c r="AX238" s="101"/>
      <c r="AY238" s="101"/>
      <c r="AZ238" s="102">
        <f t="shared" si="21"/>
        <v>0</v>
      </c>
      <c r="BA238" s="101">
        <f t="shared" si="22"/>
        <v>0</v>
      </c>
      <c r="BB238" s="103">
        <f t="shared" si="23"/>
        <v>0</v>
      </c>
      <c r="BC238" s="1">
        <f t="shared" si="24"/>
        <v>0</v>
      </c>
      <c r="BD238" s="1">
        <f t="shared" si="25"/>
        <v>0</v>
      </c>
      <c r="BE238" s="1">
        <f t="shared" si="26"/>
        <v>0</v>
      </c>
    </row>
    <row r="239" spans="2:57" ht="14.4" thickBot="1" x14ac:dyDescent="0.3">
      <c r="B239" s="4"/>
      <c r="C239" s="131"/>
      <c r="D239" s="132"/>
      <c r="E239" s="235"/>
      <c r="F239" s="250"/>
      <c r="G239" s="250"/>
      <c r="H239" s="236"/>
      <c r="I239" s="130"/>
      <c r="J239" s="235"/>
      <c r="K239" s="236"/>
      <c r="L239" s="130"/>
      <c r="M239" s="235"/>
      <c r="N239" s="236"/>
      <c r="O239" s="129"/>
      <c r="P239" s="246">
        <v>0</v>
      </c>
      <c r="Q239" s="247"/>
      <c r="R239" s="129"/>
      <c r="S239" s="243"/>
      <c r="T239" s="244"/>
      <c r="U239" s="244"/>
      <c r="V239" s="244"/>
      <c r="W239" s="245"/>
      <c r="X239" s="7"/>
      <c r="AX239" s="101"/>
      <c r="AY239" s="101"/>
      <c r="AZ239" s="102">
        <f t="shared" si="21"/>
        <v>0</v>
      </c>
      <c r="BA239" s="101">
        <f t="shared" si="22"/>
        <v>0</v>
      </c>
      <c r="BB239" s="103">
        <f t="shared" si="23"/>
        <v>0</v>
      </c>
      <c r="BC239" s="1">
        <f t="shared" si="24"/>
        <v>0</v>
      </c>
      <c r="BD239" s="1">
        <f t="shared" si="25"/>
        <v>0</v>
      </c>
      <c r="BE239" s="1">
        <f t="shared" si="26"/>
        <v>0</v>
      </c>
    </row>
    <row r="240" spans="2:57" ht="14.4" thickBot="1" x14ac:dyDescent="0.3">
      <c r="B240" s="4"/>
      <c r="C240" s="131"/>
      <c r="D240" s="132"/>
      <c r="E240" s="235"/>
      <c r="F240" s="250"/>
      <c r="G240" s="250"/>
      <c r="H240" s="236"/>
      <c r="I240" s="130"/>
      <c r="J240" s="235"/>
      <c r="K240" s="236"/>
      <c r="L240" s="130"/>
      <c r="M240" s="235"/>
      <c r="N240" s="236"/>
      <c r="O240" s="129"/>
      <c r="P240" s="246">
        <v>0</v>
      </c>
      <c r="Q240" s="247"/>
      <c r="R240" s="129"/>
      <c r="S240" s="243"/>
      <c r="T240" s="244"/>
      <c r="U240" s="244"/>
      <c r="V240" s="244"/>
      <c r="W240" s="245"/>
      <c r="X240" s="7"/>
      <c r="AX240" s="101"/>
      <c r="AY240" s="101"/>
      <c r="AZ240" s="102">
        <f t="shared" si="21"/>
        <v>0</v>
      </c>
      <c r="BA240" s="101">
        <f t="shared" si="22"/>
        <v>0</v>
      </c>
      <c r="BB240" s="103">
        <f t="shared" si="23"/>
        <v>0</v>
      </c>
      <c r="BC240" s="1">
        <f t="shared" si="24"/>
        <v>0</v>
      </c>
      <c r="BD240" s="1">
        <f t="shared" si="25"/>
        <v>0</v>
      </c>
      <c r="BE240" s="1">
        <f t="shared" si="26"/>
        <v>0</v>
      </c>
    </row>
    <row r="241" spans="2:57" ht="14.4" thickBot="1" x14ac:dyDescent="0.3">
      <c r="B241" s="4"/>
      <c r="C241" s="131"/>
      <c r="D241" s="132"/>
      <c r="E241" s="235"/>
      <c r="F241" s="250"/>
      <c r="G241" s="250"/>
      <c r="H241" s="236"/>
      <c r="I241" s="130"/>
      <c r="J241" s="235"/>
      <c r="K241" s="236"/>
      <c r="L241" s="130"/>
      <c r="M241" s="235"/>
      <c r="N241" s="236"/>
      <c r="O241" s="129"/>
      <c r="P241" s="246">
        <v>0</v>
      </c>
      <c r="Q241" s="247"/>
      <c r="R241" s="129"/>
      <c r="S241" s="243"/>
      <c r="T241" s="244"/>
      <c r="U241" s="244"/>
      <c r="V241" s="244"/>
      <c r="W241" s="245"/>
      <c r="X241" s="7"/>
      <c r="AX241" s="101"/>
      <c r="AY241" s="101"/>
      <c r="AZ241" s="102">
        <f t="shared" si="21"/>
        <v>0</v>
      </c>
      <c r="BA241" s="101">
        <f t="shared" si="22"/>
        <v>0</v>
      </c>
      <c r="BB241" s="103">
        <f t="shared" si="23"/>
        <v>0</v>
      </c>
      <c r="BC241" s="1">
        <f t="shared" si="24"/>
        <v>0</v>
      </c>
      <c r="BD241" s="1">
        <f t="shared" si="25"/>
        <v>0</v>
      </c>
      <c r="BE241" s="1">
        <f t="shared" si="26"/>
        <v>0</v>
      </c>
    </row>
    <row r="242" spans="2:57" ht="14.4" thickBot="1" x14ac:dyDescent="0.3">
      <c r="B242" s="4"/>
      <c r="C242" s="131"/>
      <c r="D242" s="132"/>
      <c r="E242" s="235"/>
      <c r="F242" s="250"/>
      <c r="G242" s="250"/>
      <c r="H242" s="236"/>
      <c r="I242" s="130"/>
      <c r="J242" s="235"/>
      <c r="K242" s="236"/>
      <c r="L242" s="130"/>
      <c r="M242" s="235"/>
      <c r="N242" s="236"/>
      <c r="O242" s="129"/>
      <c r="P242" s="246">
        <v>0</v>
      </c>
      <c r="Q242" s="247"/>
      <c r="R242" s="129"/>
      <c r="S242" s="243"/>
      <c r="T242" s="244"/>
      <c r="U242" s="244"/>
      <c r="V242" s="244"/>
      <c r="W242" s="245"/>
      <c r="X242" s="7"/>
      <c r="AX242" s="101"/>
      <c r="AY242" s="101"/>
      <c r="AZ242" s="102">
        <f t="shared" si="21"/>
        <v>0</v>
      </c>
      <c r="BA242" s="101">
        <f t="shared" si="22"/>
        <v>0</v>
      </c>
      <c r="BB242" s="103">
        <f t="shared" si="23"/>
        <v>0</v>
      </c>
      <c r="BC242" s="1">
        <f t="shared" si="24"/>
        <v>0</v>
      </c>
      <c r="BD242" s="1">
        <f t="shared" si="25"/>
        <v>0</v>
      </c>
      <c r="BE242" s="1">
        <f t="shared" si="26"/>
        <v>0</v>
      </c>
    </row>
    <row r="243" spans="2:57" ht="14.4" thickBot="1" x14ac:dyDescent="0.3">
      <c r="B243" s="4"/>
      <c r="C243" s="131"/>
      <c r="D243" s="132"/>
      <c r="E243" s="235"/>
      <c r="F243" s="250"/>
      <c r="G243" s="250"/>
      <c r="H243" s="236"/>
      <c r="I243" s="130"/>
      <c r="J243" s="235"/>
      <c r="K243" s="236"/>
      <c r="L243" s="130"/>
      <c r="M243" s="235"/>
      <c r="N243" s="236"/>
      <c r="O243" s="129"/>
      <c r="P243" s="246">
        <v>0</v>
      </c>
      <c r="Q243" s="247"/>
      <c r="R243" s="129"/>
      <c r="S243" s="243"/>
      <c r="T243" s="244"/>
      <c r="U243" s="244"/>
      <c r="V243" s="244"/>
      <c r="W243" s="245"/>
      <c r="X243" s="7"/>
      <c r="AX243" s="101"/>
      <c r="AY243" s="101"/>
      <c r="AZ243" s="102">
        <f t="shared" si="21"/>
        <v>0</v>
      </c>
      <c r="BA243" s="101">
        <f t="shared" si="22"/>
        <v>0</v>
      </c>
      <c r="BB243" s="103">
        <f t="shared" si="23"/>
        <v>0</v>
      </c>
      <c r="BC243" s="1">
        <f t="shared" si="24"/>
        <v>0</v>
      </c>
      <c r="BD243" s="1">
        <f t="shared" si="25"/>
        <v>0</v>
      </c>
      <c r="BE243" s="1">
        <f t="shared" si="26"/>
        <v>0</v>
      </c>
    </row>
    <row r="244" spans="2:57" ht="14.4" thickBot="1" x14ac:dyDescent="0.3">
      <c r="B244" s="4"/>
      <c r="C244" s="131"/>
      <c r="D244" s="132"/>
      <c r="E244" s="235"/>
      <c r="F244" s="250"/>
      <c r="G244" s="250"/>
      <c r="H244" s="236"/>
      <c r="I244" s="130"/>
      <c r="J244" s="235"/>
      <c r="K244" s="236"/>
      <c r="L244" s="130"/>
      <c r="M244" s="235"/>
      <c r="N244" s="236"/>
      <c r="O244" s="129"/>
      <c r="P244" s="246">
        <v>0</v>
      </c>
      <c r="Q244" s="247"/>
      <c r="R244" s="129"/>
      <c r="S244" s="243"/>
      <c r="T244" s="244"/>
      <c r="U244" s="244"/>
      <c r="V244" s="244"/>
      <c r="W244" s="245"/>
      <c r="X244" s="7"/>
      <c r="AX244" s="101"/>
      <c r="AY244" s="101"/>
      <c r="AZ244" s="102">
        <f t="shared" si="21"/>
        <v>0</v>
      </c>
      <c r="BA244" s="101">
        <f t="shared" si="22"/>
        <v>0</v>
      </c>
      <c r="BB244" s="103">
        <f t="shared" si="23"/>
        <v>0</v>
      </c>
      <c r="BC244" s="1">
        <f t="shared" si="24"/>
        <v>0</v>
      </c>
      <c r="BD244" s="1">
        <f t="shared" si="25"/>
        <v>0</v>
      </c>
      <c r="BE244" s="1">
        <f t="shared" si="26"/>
        <v>0</v>
      </c>
    </row>
    <row r="245" spans="2:57" ht="14.4" thickBot="1" x14ac:dyDescent="0.3">
      <c r="B245" s="4"/>
      <c r="C245" s="131"/>
      <c r="D245" s="132"/>
      <c r="E245" s="235"/>
      <c r="F245" s="250"/>
      <c r="G245" s="250"/>
      <c r="H245" s="236"/>
      <c r="I245" s="130"/>
      <c r="J245" s="235"/>
      <c r="K245" s="236"/>
      <c r="L245" s="130"/>
      <c r="M245" s="235"/>
      <c r="N245" s="236"/>
      <c r="O245" s="129"/>
      <c r="P245" s="246">
        <v>0</v>
      </c>
      <c r="Q245" s="247"/>
      <c r="R245" s="129"/>
      <c r="S245" s="243"/>
      <c r="T245" s="244"/>
      <c r="U245" s="244"/>
      <c r="V245" s="244"/>
      <c r="W245" s="245"/>
      <c r="X245" s="7"/>
      <c r="AX245" s="101"/>
      <c r="AY245" s="101"/>
      <c r="AZ245" s="102">
        <f t="shared" si="21"/>
        <v>0</v>
      </c>
      <c r="BA245" s="101">
        <f t="shared" si="22"/>
        <v>0</v>
      </c>
      <c r="BB245" s="103">
        <f t="shared" si="23"/>
        <v>0</v>
      </c>
      <c r="BC245" s="1">
        <f t="shared" si="24"/>
        <v>0</v>
      </c>
      <c r="BD245" s="1">
        <f t="shared" si="25"/>
        <v>0</v>
      </c>
      <c r="BE245" s="1">
        <f t="shared" si="26"/>
        <v>0</v>
      </c>
    </row>
    <row r="246" spans="2:57" ht="14.4" thickBot="1" x14ac:dyDescent="0.3">
      <c r="B246" s="4"/>
      <c r="C246" s="131"/>
      <c r="D246" s="132"/>
      <c r="E246" s="235"/>
      <c r="F246" s="250"/>
      <c r="G246" s="250"/>
      <c r="H246" s="236"/>
      <c r="I246" s="130"/>
      <c r="J246" s="235"/>
      <c r="K246" s="236"/>
      <c r="L246" s="130"/>
      <c r="M246" s="235"/>
      <c r="N246" s="236"/>
      <c r="O246" s="129"/>
      <c r="P246" s="246">
        <v>0</v>
      </c>
      <c r="Q246" s="247"/>
      <c r="R246" s="129"/>
      <c r="S246" s="243"/>
      <c r="T246" s="244"/>
      <c r="U246" s="244"/>
      <c r="V246" s="244"/>
      <c r="W246" s="245"/>
      <c r="X246" s="7"/>
      <c r="AX246" s="101"/>
      <c r="AY246" s="101"/>
      <c r="AZ246" s="102">
        <f t="shared" si="21"/>
        <v>0</v>
      </c>
      <c r="BA246" s="101">
        <f t="shared" si="22"/>
        <v>0</v>
      </c>
      <c r="BB246" s="103">
        <f t="shared" si="23"/>
        <v>0</v>
      </c>
      <c r="BC246" s="1">
        <f t="shared" si="24"/>
        <v>0</v>
      </c>
      <c r="BD246" s="1">
        <f t="shared" si="25"/>
        <v>0</v>
      </c>
      <c r="BE246" s="1">
        <f t="shared" si="26"/>
        <v>0</v>
      </c>
    </row>
    <row r="247" spans="2:57" ht="14.4" thickBot="1" x14ac:dyDescent="0.3">
      <c r="B247" s="4"/>
      <c r="C247" s="131"/>
      <c r="D247" s="132"/>
      <c r="E247" s="235"/>
      <c r="F247" s="250"/>
      <c r="G247" s="250"/>
      <c r="H247" s="236"/>
      <c r="I247" s="130"/>
      <c r="J247" s="235"/>
      <c r="K247" s="236"/>
      <c r="L247" s="130"/>
      <c r="M247" s="235"/>
      <c r="N247" s="236"/>
      <c r="O247" s="129"/>
      <c r="P247" s="246">
        <v>0</v>
      </c>
      <c r="Q247" s="247"/>
      <c r="R247" s="129"/>
      <c r="S247" s="243"/>
      <c r="T247" s="244"/>
      <c r="U247" s="244"/>
      <c r="V247" s="244"/>
      <c r="W247" s="245"/>
      <c r="X247" s="7"/>
      <c r="AX247" s="101"/>
      <c r="AY247" s="101"/>
      <c r="AZ247" s="102">
        <f t="shared" si="21"/>
        <v>0</v>
      </c>
      <c r="BA247" s="101">
        <f t="shared" si="22"/>
        <v>0</v>
      </c>
      <c r="BB247" s="103">
        <f t="shared" si="23"/>
        <v>0</v>
      </c>
      <c r="BC247" s="1">
        <f t="shared" si="24"/>
        <v>0</v>
      </c>
      <c r="BD247" s="1">
        <f t="shared" si="25"/>
        <v>0</v>
      </c>
      <c r="BE247" s="1">
        <f t="shared" si="26"/>
        <v>0</v>
      </c>
    </row>
    <row r="248" spans="2:57" ht="14.4" thickBot="1" x14ac:dyDescent="0.3">
      <c r="B248" s="4"/>
      <c r="C248" s="131"/>
      <c r="D248" s="132"/>
      <c r="E248" s="235"/>
      <c r="F248" s="250"/>
      <c r="G248" s="250"/>
      <c r="H248" s="236"/>
      <c r="I248" s="130"/>
      <c r="J248" s="235"/>
      <c r="K248" s="236"/>
      <c r="L248" s="130"/>
      <c r="M248" s="235"/>
      <c r="N248" s="236"/>
      <c r="O248" s="129"/>
      <c r="P248" s="246">
        <v>0</v>
      </c>
      <c r="Q248" s="247"/>
      <c r="R248" s="129"/>
      <c r="S248" s="243"/>
      <c r="T248" s="244"/>
      <c r="U248" s="244"/>
      <c r="V248" s="244"/>
      <c r="W248" s="245"/>
      <c r="X248" s="7"/>
      <c r="AX248" s="101"/>
      <c r="AY248" s="101"/>
      <c r="AZ248" s="102">
        <f t="shared" si="21"/>
        <v>0</v>
      </c>
      <c r="BA248" s="101">
        <f t="shared" si="22"/>
        <v>0</v>
      </c>
      <c r="BB248" s="103">
        <f t="shared" si="23"/>
        <v>0</v>
      </c>
      <c r="BC248" s="1">
        <f t="shared" si="24"/>
        <v>0</v>
      </c>
      <c r="BD248" s="1">
        <f t="shared" si="25"/>
        <v>0</v>
      </c>
      <c r="BE248" s="1">
        <f t="shared" si="26"/>
        <v>0</v>
      </c>
    </row>
    <row r="249" spans="2:57" ht="14.4" thickBot="1" x14ac:dyDescent="0.3">
      <c r="B249" s="4"/>
      <c r="C249" s="131"/>
      <c r="D249" s="132"/>
      <c r="E249" s="235"/>
      <c r="F249" s="250"/>
      <c r="G249" s="250"/>
      <c r="H249" s="236"/>
      <c r="I249" s="130"/>
      <c r="J249" s="235"/>
      <c r="K249" s="236"/>
      <c r="L249" s="130"/>
      <c r="M249" s="235"/>
      <c r="N249" s="236"/>
      <c r="O249" s="129"/>
      <c r="P249" s="246">
        <v>0</v>
      </c>
      <c r="Q249" s="247"/>
      <c r="R249" s="129"/>
      <c r="S249" s="243"/>
      <c r="T249" s="244"/>
      <c r="U249" s="244"/>
      <c r="V249" s="244"/>
      <c r="W249" s="245"/>
      <c r="X249" s="7"/>
      <c r="AX249" s="101"/>
      <c r="AY249" s="101"/>
      <c r="AZ249" s="102">
        <f t="shared" si="21"/>
        <v>0</v>
      </c>
      <c r="BA249" s="101">
        <f t="shared" si="22"/>
        <v>0</v>
      </c>
      <c r="BB249" s="103">
        <f t="shared" si="23"/>
        <v>0</v>
      </c>
      <c r="BC249" s="1">
        <f t="shared" si="24"/>
        <v>0</v>
      </c>
      <c r="BD249" s="1">
        <f t="shared" si="25"/>
        <v>0</v>
      </c>
      <c r="BE249" s="1">
        <f t="shared" si="26"/>
        <v>0</v>
      </c>
    </row>
    <row r="250" spans="2:57" ht="14.4" thickBot="1" x14ac:dyDescent="0.3">
      <c r="B250" s="4"/>
      <c r="C250" s="131"/>
      <c r="D250" s="132"/>
      <c r="E250" s="235"/>
      <c r="F250" s="250"/>
      <c r="G250" s="250"/>
      <c r="H250" s="236"/>
      <c r="I250" s="130"/>
      <c r="J250" s="235"/>
      <c r="K250" s="236"/>
      <c r="L250" s="130"/>
      <c r="M250" s="235"/>
      <c r="N250" s="236"/>
      <c r="O250" s="129"/>
      <c r="P250" s="246">
        <v>0</v>
      </c>
      <c r="Q250" s="247"/>
      <c r="R250" s="129"/>
      <c r="S250" s="243"/>
      <c r="T250" s="244"/>
      <c r="U250" s="244"/>
      <c r="V250" s="244"/>
      <c r="W250" s="245"/>
      <c r="X250" s="7"/>
      <c r="AX250" s="101"/>
      <c r="AY250" s="101"/>
      <c r="AZ250" s="102">
        <f t="shared" si="21"/>
        <v>0</v>
      </c>
      <c r="BA250" s="101">
        <f t="shared" si="22"/>
        <v>0</v>
      </c>
      <c r="BB250" s="103">
        <f t="shared" si="23"/>
        <v>0</v>
      </c>
      <c r="BC250" s="1">
        <f t="shared" si="24"/>
        <v>0</v>
      </c>
      <c r="BD250" s="1">
        <f t="shared" si="25"/>
        <v>0</v>
      </c>
      <c r="BE250" s="1">
        <f t="shared" si="26"/>
        <v>0</v>
      </c>
    </row>
    <row r="251" spans="2:57" ht="14.4" thickBot="1" x14ac:dyDescent="0.3">
      <c r="B251" s="4"/>
      <c r="C251" s="131"/>
      <c r="D251" s="132"/>
      <c r="E251" s="235"/>
      <c r="F251" s="250"/>
      <c r="G251" s="250"/>
      <c r="H251" s="236"/>
      <c r="I251" s="130"/>
      <c r="J251" s="235"/>
      <c r="K251" s="236"/>
      <c r="L251" s="130"/>
      <c r="M251" s="235"/>
      <c r="N251" s="236"/>
      <c r="O251" s="129"/>
      <c r="P251" s="246">
        <v>0</v>
      </c>
      <c r="Q251" s="247"/>
      <c r="R251" s="129"/>
      <c r="S251" s="243"/>
      <c r="T251" s="244"/>
      <c r="U251" s="244"/>
      <c r="V251" s="244"/>
      <c r="W251" s="245"/>
      <c r="X251" s="7"/>
      <c r="AX251" s="101"/>
      <c r="AY251" s="101"/>
      <c r="AZ251" s="102">
        <f t="shared" si="21"/>
        <v>0</v>
      </c>
      <c r="BA251" s="101">
        <f t="shared" si="22"/>
        <v>0</v>
      </c>
      <c r="BB251" s="103">
        <f t="shared" si="23"/>
        <v>0</v>
      </c>
      <c r="BC251" s="1">
        <f t="shared" si="24"/>
        <v>0</v>
      </c>
      <c r="BD251" s="1">
        <f t="shared" si="25"/>
        <v>0</v>
      </c>
      <c r="BE251" s="1">
        <f t="shared" si="26"/>
        <v>0</v>
      </c>
    </row>
    <row r="252" spans="2:57" ht="14.4" thickBot="1" x14ac:dyDescent="0.3">
      <c r="B252" s="4"/>
      <c r="C252" s="131"/>
      <c r="D252" s="132"/>
      <c r="E252" s="235"/>
      <c r="F252" s="250"/>
      <c r="G252" s="250"/>
      <c r="H252" s="236"/>
      <c r="I252" s="130"/>
      <c r="J252" s="235"/>
      <c r="K252" s="236"/>
      <c r="L252" s="130"/>
      <c r="M252" s="235"/>
      <c r="N252" s="236"/>
      <c r="O252" s="129"/>
      <c r="P252" s="246">
        <v>0</v>
      </c>
      <c r="Q252" s="247"/>
      <c r="R252" s="129"/>
      <c r="S252" s="243"/>
      <c r="T252" s="244"/>
      <c r="U252" s="244"/>
      <c r="V252" s="244"/>
      <c r="W252" s="245"/>
      <c r="X252" s="7"/>
      <c r="AX252" s="101"/>
      <c r="AY252" s="101"/>
      <c r="AZ252" s="102">
        <f t="shared" si="21"/>
        <v>0</v>
      </c>
      <c r="BA252" s="101">
        <f t="shared" si="22"/>
        <v>0</v>
      </c>
      <c r="BB252" s="103">
        <f t="shared" si="23"/>
        <v>0</v>
      </c>
      <c r="BC252" s="1">
        <f t="shared" si="24"/>
        <v>0</v>
      </c>
      <c r="BD252" s="1">
        <f t="shared" si="25"/>
        <v>0</v>
      </c>
      <c r="BE252" s="1">
        <f t="shared" si="26"/>
        <v>0</v>
      </c>
    </row>
    <row r="253" spans="2:57" ht="14.4" thickBot="1" x14ac:dyDescent="0.3">
      <c r="B253" s="4"/>
      <c r="C253" s="131"/>
      <c r="D253" s="132"/>
      <c r="E253" s="235"/>
      <c r="F253" s="250"/>
      <c r="G253" s="250"/>
      <c r="H253" s="236"/>
      <c r="I253" s="130"/>
      <c r="J253" s="235"/>
      <c r="K253" s="236"/>
      <c r="L253" s="130"/>
      <c r="M253" s="235"/>
      <c r="N253" s="236"/>
      <c r="O253" s="129"/>
      <c r="P253" s="246">
        <v>0</v>
      </c>
      <c r="Q253" s="247"/>
      <c r="R253" s="129"/>
      <c r="S253" s="243"/>
      <c r="T253" s="244"/>
      <c r="U253" s="244"/>
      <c r="V253" s="244"/>
      <c r="W253" s="245"/>
      <c r="X253" s="7"/>
      <c r="AX253" s="101"/>
      <c r="AY253" s="101"/>
      <c r="AZ253" s="102">
        <f t="shared" si="21"/>
        <v>0</v>
      </c>
      <c r="BA253" s="101">
        <f t="shared" si="22"/>
        <v>0</v>
      </c>
      <c r="BB253" s="103">
        <f t="shared" si="23"/>
        <v>0</v>
      </c>
      <c r="BC253" s="1">
        <f t="shared" si="24"/>
        <v>0</v>
      </c>
      <c r="BD253" s="1">
        <f t="shared" si="25"/>
        <v>0</v>
      </c>
      <c r="BE253" s="1">
        <f t="shared" si="26"/>
        <v>0</v>
      </c>
    </row>
    <row r="254" spans="2:57" ht="14.4" thickBot="1" x14ac:dyDescent="0.3">
      <c r="B254" s="4"/>
      <c r="C254" s="131"/>
      <c r="D254" s="132"/>
      <c r="E254" s="235"/>
      <c r="F254" s="250"/>
      <c r="G254" s="250"/>
      <c r="H254" s="236"/>
      <c r="I254" s="130"/>
      <c r="J254" s="235"/>
      <c r="K254" s="236"/>
      <c r="L254" s="130"/>
      <c r="M254" s="235"/>
      <c r="N254" s="236"/>
      <c r="O254" s="129"/>
      <c r="P254" s="246">
        <v>0</v>
      </c>
      <c r="Q254" s="247"/>
      <c r="R254" s="129"/>
      <c r="S254" s="243"/>
      <c r="T254" s="244"/>
      <c r="U254" s="244"/>
      <c r="V254" s="244"/>
      <c r="W254" s="245"/>
      <c r="X254" s="7"/>
      <c r="AX254" s="101"/>
      <c r="AY254" s="101"/>
      <c r="AZ254" s="102">
        <f t="shared" si="21"/>
        <v>0</v>
      </c>
      <c r="BA254" s="101">
        <f t="shared" si="22"/>
        <v>0</v>
      </c>
      <c r="BB254" s="103">
        <f t="shared" si="23"/>
        <v>0</v>
      </c>
      <c r="BC254" s="1">
        <f t="shared" si="24"/>
        <v>0</v>
      </c>
      <c r="BD254" s="1">
        <f t="shared" si="25"/>
        <v>0</v>
      </c>
      <c r="BE254" s="1">
        <f t="shared" si="26"/>
        <v>0</v>
      </c>
    </row>
    <row r="255" spans="2:57" ht="14.4" thickBot="1" x14ac:dyDescent="0.3">
      <c r="B255" s="4"/>
      <c r="C255" s="131"/>
      <c r="D255" s="132"/>
      <c r="E255" s="235"/>
      <c r="F255" s="250"/>
      <c r="G255" s="250"/>
      <c r="H255" s="236"/>
      <c r="I255" s="130"/>
      <c r="J255" s="235"/>
      <c r="K255" s="236"/>
      <c r="L255" s="130"/>
      <c r="M255" s="235"/>
      <c r="N255" s="236"/>
      <c r="O255" s="129"/>
      <c r="P255" s="246">
        <v>0</v>
      </c>
      <c r="Q255" s="247"/>
      <c r="R255" s="129"/>
      <c r="S255" s="243"/>
      <c r="T255" s="244"/>
      <c r="U255" s="244"/>
      <c r="V255" s="244"/>
      <c r="W255" s="245"/>
      <c r="X255" s="7"/>
      <c r="AX255" s="101"/>
      <c r="AY255" s="101"/>
      <c r="AZ255" s="102">
        <f t="shared" si="21"/>
        <v>0</v>
      </c>
      <c r="BA255" s="101">
        <f t="shared" si="22"/>
        <v>0</v>
      </c>
      <c r="BB255" s="103">
        <f t="shared" si="23"/>
        <v>0</v>
      </c>
      <c r="BC255" s="1">
        <f t="shared" si="24"/>
        <v>0</v>
      </c>
      <c r="BD255" s="1">
        <f t="shared" si="25"/>
        <v>0</v>
      </c>
      <c r="BE255" s="1">
        <f t="shared" si="26"/>
        <v>0</v>
      </c>
    </row>
    <row r="256" spans="2:57" ht="14.4" thickBot="1" x14ac:dyDescent="0.3">
      <c r="B256" s="4"/>
      <c r="C256" s="131"/>
      <c r="D256" s="132"/>
      <c r="E256" s="235"/>
      <c r="F256" s="250"/>
      <c r="G256" s="250"/>
      <c r="H256" s="236"/>
      <c r="I256" s="130"/>
      <c r="J256" s="235"/>
      <c r="K256" s="236"/>
      <c r="L256" s="130"/>
      <c r="M256" s="235"/>
      <c r="N256" s="236"/>
      <c r="O256" s="129"/>
      <c r="P256" s="246">
        <v>0</v>
      </c>
      <c r="Q256" s="247"/>
      <c r="R256" s="129"/>
      <c r="S256" s="243"/>
      <c r="T256" s="244"/>
      <c r="U256" s="244"/>
      <c r="V256" s="244"/>
      <c r="W256" s="245"/>
      <c r="X256" s="7"/>
      <c r="AX256" s="101"/>
      <c r="AY256" s="101"/>
      <c r="AZ256" s="102">
        <f t="shared" si="21"/>
        <v>0</v>
      </c>
      <c r="BA256" s="101">
        <f t="shared" si="22"/>
        <v>0</v>
      </c>
      <c r="BB256" s="103">
        <f t="shared" si="23"/>
        <v>0</v>
      </c>
      <c r="BC256" s="1">
        <f t="shared" si="24"/>
        <v>0</v>
      </c>
      <c r="BD256" s="1">
        <f t="shared" si="25"/>
        <v>0</v>
      </c>
      <c r="BE256" s="1">
        <f t="shared" si="26"/>
        <v>0</v>
      </c>
    </row>
    <row r="257" spans="2:57" ht="14.4" thickBot="1" x14ac:dyDescent="0.3">
      <c r="B257" s="4"/>
      <c r="C257" s="131"/>
      <c r="D257" s="132"/>
      <c r="E257" s="235"/>
      <c r="F257" s="250"/>
      <c r="G257" s="250"/>
      <c r="H257" s="236"/>
      <c r="I257" s="130"/>
      <c r="J257" s="235"/>
      <c r="K257" s="236"/>
      <c r="L257" s="130"/>
      <c r="M257" s="235"/>
      <c r="N257" s="236"/>
      <c r="O257" s="129"/>
      <c r="P257" s="246">
        <v>0</v>
      </c>
      <c r="Q257" s="247"/>
      <c r="R257" s="129"/>
      <c r="S257" s="243"/>
      <c r="T257" s="244"/>
      <c r="U257" s="244"/>
      <c r="V257" s="244"/>
      <c r="W257" s="245"/>
      <c r="X257" s="7"/>
      <c r="AX257" s="101"/>
      <c r="AY257" s="101"/>
      <c r="AZ257" s="102">
        <f t="shared" si="21"/>
        <v>0</v>
      </c>
      <c r="BA257" s="101">
        <f t="shared" si="22"/>
        <v>0</v>
      </c>
      <c r="BB257" s="103">
        <f t="shared" si="23"/>
        <v>0</v>
      </c>
      <c r="BC257" s="1">
        <f t="shared" si="24"/>
        <v>0</v>
      </c>
      <c r="BD257" s="1">
        <f t="shared" si="25"/>
        <v>0</v>
      </c>
      <c r="BE257" s="1">
        <f t="shared" si="26"/>
        <v>0</v>
      </c>
    </row>
    <row r="258" spans="2:57" ht="14.4" thickBot="1" x14ac:dyDescent="0.3">
      <c r="B258" s="4"/>
      <c r="C258" s="131"/>
      <c r="D258" s="132"/>
      <c r="E258" s="235"/>
      <c r="F258" s="250"/>
      <c r="G258" s="250"/>
      <c r="H258" s="236"/>
      <c r="I258" s="130"/>
      <c r="J258" s="235"/>
      <c r="K258" s="236"/>
      <c r="L258" s="130"/>
      <c r="M258" s="235"/>
      <c r="N258" s="236"/>
      <c r="O258" s="129"/>
      <c r="P258" s="246">
        <v>0</v>
      </c>
      <c r="Q258" s="247"/>
      <c r="R258" s="129"/>
      <c r="S258" s="243"/>
      <c r="T258" s="244"/>
      <c r="U258" s="244"/>
      <c r="V258" s="244"/>
      <c r="W258" s="245"/>
      <c r="X258" s="7"/>
      <c r="AX258" s="101"/>
      <c r="AY258" s="101"/>
      <c r="AZ258" s="102">
        <f t="shared" si="21"/>
        <v>0</v>
      </c>
      <c r="BA258" s="101">
        <f t="shared" si="22"/>
        <v>0</v>
      </c>
      <c r="BB258" s="103">
        <f t="shared" si="23"/>
        <v>0</v>
      </c>
      <c r="BC258" s="1">
        <f t="shared" si="24"/>
        <v>0</v>
      </c>
      <c r="BD258" s="1">
        <f t="shared" si="25"/>
        <v>0</v>
      </c>
      <c r="BE258" s="1">
        <f t="shared" si="26"/>
        <v>0</v>
      </c>
    </row>
    <row r="259" spans="2:57" ht="14.4" thickBot="1" x14ac:dyDescent="0.3">
      <c r="B259" s="4"/>
      <c r="C259" s="131"/>
      <c r="D259" s="132"/>
      <c r="E259" s="235"/>
      <c r="F259" s="250"/>
      <c r="G259" s="250"/>
      <c r="H259" s="236"/>
      <c r="I259" s="130"/>
      <c r="J259" s="235"/>
      <c r="K259" s="236"/>
      <c r="L259" s="130"/>
      <c r="M259" s="235"/>
      <c r="N259" s="236"/>
      <c r="O259" s="129"/>
      <c r="P259" s="246">
        <v>0</v>
      </c>
      <c r="Q259" s="247"/>
      <c r="R259" s="129"/>
      <c r="S259" s="243"/>
      <c r="T259" s="244"/>
      <c r="U259" s="244"/>
      <c r="V259" s="244"/>
      <c r="W259" s="245"/>
      <c r="X259" s="7"/>
      <c r="AX259" s="101"/>
      <c r="AY259" s="101"/>
      <c r="AZ259" s="102">
        <f t="shared" si="21"/>
        <v>0</v>
      </c>
      <c r="BA259" s="101">
        <f t="shared" si="22"/>
        <v>0</v>
      </c>
      <c r="BB259" s="103">
        <f t="shared" si="23"/>
        <v>0</v>
      </c>
      <c r="BC259" s="1">
        <f t="shared" si="24"/>
        <v>0</v>
      </c>
      <c r="BD259" s="1">
        <f t="shared" si="25"/>
        <v>0</v>
      </c>
      <c r="BE259" s="1">
        <f t="shared" si="26"/>
        <v>0</v>
      </c>
    </row>
    <row r="260" spans="2:57" ht="14.4" thickBot="1" x14ac:dyDescent="0.3">
      <c r="B260" s="4"/>
      <c r="C260" s="131"/>
      <c r="D260" s="132"/>
      <c r="E260" s="235"/>
      <c r="F260" s="250"/>
      <c r="G260" s="250"/>
      <c r="H260" s="236"/>
      <c r="I260" s="130"/>
      <c r="J260" s="235"/>
      <c r="K260" s="236"/>
      <c r="L260" s="130"/>
      <c r="M260" s="235"/>
      <c r="N260" s="236"/>
      <c r="O260" s="129"/>
      <c r="P260" s="246">
        <v>0</v>
      </c>
      <c r="Q260" s="247"/>
      <c r="R260" s="129"/>
      <c r="S260" s="243"/>
      <c r="T260" s="244"/>
      <c r="U260" s="244"/>
      <c r="V260" s="244"/>
      <c r="W260" s="245"/>
      <c r="X260" s="7"/>
      <c r="AX260" s="101"/>
      <c r="AY260" s="101"/>
      <c r="AZ260" s="102">
        <f t="shared" si="21"/>
        <v>0</v>
      </c>
      <c r="BA260" s="101">
        <f t="shared" si="22"/>
        <v>0</v>
      </c>
      <c r="BB260" s="103">
        <f t="shared" si="23"/>
        <v>0</v>
      </c>
      <c r="BC260" s="1">
        <f t="shared" si="24"/>
        <v>0</v>
      </c>
      <c r="BD260" s="1">
        <f t="shared" si="25"/>
        <v>0</v>
      </c>
      <c r="BE260" s="1">
        <f t="shared" si="26"/>
        <v>0</v>
      </c>
    </row>
    <row r="261" spans="2:57" ht="14.4" thickBot="1" x14ac:dyDescent="0.3">
      <c r="B261" s="4"/>
      <c r="C261" s="131"/>
      <c r="D261" s="132"/>
      <c r="E261" s="235"/>
      <c r="F261" s="250"/>
      <c r="G261" s="250"/>
      <c r="H261" s="236"/>
      <c r="I261" s="130"/>
      <c r="J261" s="235"/>
      <c r="K261" s="236"/>
      <c r="L261" s="130"/>
      <c r="M261" s="235"/>
      <c r="N261" s="236"/>
      <c r="O261" s="129"/>
      <c r="P261" s="246">
        <v>0</v>
      </c>
      <c r="Q261" s="247"/>
      <c r="R261" s="129"/>
      <c r="S261" s="243"/>
      <c r="T261" s="244"/>
      <c r="U261" s="244"/>
      <c r="V261" s="244"/>
      <c r="W261" s="245"/>
      <c r="X261" s="7"/>
      <c r="AX261" s="101"/>
      <c r="AY261" s="101"/>
      <c r="AZ261" s="102">
        <f t="shared" si="21"/>
        <v>0</v>
      </c>
      <c r="BA261" s="101">
        <f t="shared" si="22"/>
        <v>0</v>
      </c>
      <c r="BB261" s="103">
        <f t="shared" si="23"/>
        <v>0</v>
      </c>
      <c r="BC261" s="1">
        <f t="shared" si="24"/>
        <v>0</v>
      </c>
      <c r="BD261" s="1">
        <f t="shared" si="25"/>
        <v>0</v>
      </c>
      <c r="BE261" s="1">
        <f t="shared" si="26"/>
        <v>0</v>
      </c>
    </row>
    <row r="262" spans="2:57" ht="14.4" thickBot="1" x14ac:dyDescent="0.3">
      <c r="B262" s="4"/>
      <c r="C262" s="131"/>
      <c r="D262" s="132"/>
      <c r="E262" s="235"/>
      <c r="F262" s="250"/>
      <c r="G262" s="250"/>
      <c r="H262" s="236"/>
      <c r="I262" s="130"/>
      <c r="J262" s="235"/>
      <c r="K262" s="236"/>
      <c r="L262" s="130"/>
      <c r="M262" s="235"/>
      <c r="N262" s="236"/>
      <c r="O262" s="129"/>
      <c r="P262" s="246">
        <v>0</v>
      </c>
      <c r="Q262" s="247"/>
      <c r="R262" s="129"/>
      <c r="S262" s="243"/>
      <c r="T262" s="244"/>
      <c r="U262" s="244"/>
      <c r="V262" s="244"/>
      <c r="W262" s="245"/>
      <c r="X262" s="7"/>
      <c r="AX262" s="101"/>
      <c r="AY262" s="101"/>
      <c r="AZ262" s="102">
        <f t="shared" si="21"/>
        <v>0</v>
      </c>
      <c r="BA262" s="101">
        <f t="shared" si="22"/>
        <v>0</v>
      </c>
      <c r="BB262" s="103">
        <f t="shared" si="23"/>
        <v>0</v>
      </c>
      <c r="BC262" s="1">
        <f t="shared" si="24"/>
        <v>0</v>
      </c>
      <c r="BD262" s="1">
        <f t="shared" si="25"/>
        <v>0</v>
      </c>
      <c r="BE262" s="1">
        <f t="shared" si="26"/>
        <v>0</v>
      </c>
    </row>
    <row r="263" spans="2:57" ht="14.4" thickBot="1" x14ac:dyDescent="0.3">
      <c r="B263" s="4"/>
      <c r="C263" s="131"/>
      <c r="D263" s="132"/>
      <c r="E263" s="235"/>
      <c r="F263" s="250"/>
      <c r="G263" s="250"/>
      <c r="H263" s="236"/>
      <c r="I263" s="130"/>
      <c r="J263" s="235"/>
      <c r="K263" s="236"/>
      <c r="L263" s="130"/>
      <c r="M263" s="235"/>
      <c r="N263" s="236"/>
      <c r="O263" s="129"/>
      <c r="P263" s="246">
        <v>0</v>
      </c>
      <c r="Q263" s="247"/>
      <c r="R263" s="129"/>
      <c r="S263" s="243"/>
      <c r="T263" s="244"/>
      <c r="U263" s="244"/>
      <c r="V263" s="244"/>
      <c r="W263" s="245"/>
      <c r="X263" s="7"/>
      <c r="AX263" s="101"/>
      <c r="AY263" s="101"/>
      <c r="AZ263" s="102">
        <f t="shared" si="21"/>
        <v>0</v>
      </c>
      <c r="BA263" s="101">
        <f t="shared" si="22"/>
        <v>0</v>
      </c>
      <c r="BB263" s="103">
        <f t="shared" si="23"/>
        <v>0</v>
      </c>
      <c r="BC263" s="1">
        <f t="shared" si="24"/>
        <v>0</v>
      </c>
      <c r="BD263" s="1">
        <f t="shared" si="25"/>
        <v>0</v>
      </c>
      <c r="BE263" s="1">
        <f t="shared" si="26"/>
        <v>0</v>
      </c>
    </row>
    <row r="264" spans="2:57" ht="14.4" thickBot="1" x14ac:dyDescent="0.3">
      <c r="B264" s="4"/>
      <c r="C264" s="131"/>
      <c r="D264" s="132"/>
      <c r="E264" s="235"/>
      <c r="F264" s="250"/>
      <c r="G264" s="250"/>
      <c r="H264" s="236"/>
      <c r="I264" s="130"/>
      <c r="J264" s="235"/>
      <c r="K264" s="236"/>
      <c r="L264" s="130"/>
      <c r="M264" s="235"/>
      <c r="N264" s="236"/>
      <c r="O264" s="129"/>
      <c r="P264" s="246">
        <v>0</v>
      </c>
      <c r="Q264" s="247"/>
      <c r="R264" s="129"/>
      <c r="S264" s="243"/>
      <c r="T264" s="244"/>
      <c r="U264" s="244"/>
      <c r="V264" s="244"/>
      <c r="W264" s="245"/>
      <c r="X264" s="7"/>
      <c r="AX264" s="101"/>
      <c r="AY264" s="101"/>
      <c r="AZ264" s="102">
        <f t="shared" ref="AZ264:AZ327" si="27">+C264</f>
        <v>0</v>
      </c>
      <c r="BA264" s="101">
        <f t="shared" ref="BA264:BA327" si="28">+J264</f>
        <v>0</v>
      </c>
      <c r="BB264" s="103">
        <f t="shared" ref="BB264:BB327" si="29">+P264</f>
        <v>0</v>
      </c>
      <c r="BC264" s="1">
        <f t="shared" ref="BC264:BC327" si="30">SUMIFS($BB$71:$BB$371,$AZ$71:$AZ$371,$AX264,$BA$71:$BA$371,"Despesas")</f>
        <v>0</v>
      </c>
      <c r="BD264" s="1">
        <f t="shared" ref="BD264:BD327" si="31">SUMIFS($BB$71:$BB$371,$AZ$71:$AZ$371,$AX264,$BA$71:$BA$371,"Dívidas")</f>
        <v>0</v>
      </c>
      <c r="BE264" s="1">
        <f t="shared" ref="BE264:BE327" si="32">SUMIFS($BB$71:$BB$371,$AZ$71:$AZ$371,$AX264,$BA$71:$BA$371,"Investimentos")</f>
        <v>0</v>
      </c>
    </row>
    <row r="265" spans="2:57" ht="14.4" thickBot="1" x14ac:dyDescent="0.3">
      <c r="B265" s="4"/>
      <c r="C265" s="131"/>
      <c r="D265" s="132"/>
      <c r="E265" s="235"/>
      <c r="F265" s="250"/>
      <c r="G265" s="250"/>
      <c r="H265" s="236"/>
      <c r="I265" s="130"/>
      <c r="J265" s="235"/>
      <c r="K265" s="236"/>
      <c r="L265" s="130"/>
      <c r="M265" s="235"/>
      <c r="N265" s="236"/>
      <c r="O265" s="129"/>
      <c r="P265" s="246">
        <v>0</v>
      </c>
      <c r="Q265" s="247"/>
      <c r="R265" s="129"/>
      <c r="S265" s="243"/>
      <c r="T265" s="244"/>
      <c r="U265" s="244"/>
      <c r="V265" s="244"/>
      <c r="W265" s="245"/>
      <c r="X265" s="7"/>
      <c r="AX265" s="101"/>
      <c r="AY265" s="101"/>
      <c r="AZ265" s="102">
        <f t="shared" si="27"/>
        <v>0</v>
      </c>
      <c r="BA265" s="101">
        <f t="shared" si="28"/>
        <v>0</v>
      </c>
      <c r="BB265" s="103">
        <f t="shared" si="29"/>
        <v>0</v>
      </c>
      <c r="BC265" s="1">
        <f t="shared" si="30"/>
        <v>0</v>
      </c>
      <c r="BD265" s="1">
        <f t="shared" si="31"/>
        <v>0</v>
      </c>
      <c r="BE265" s="1">
        <f t="shared" si="32"/>
        <v>0</v>
      </c>
    </row>
    <row r="266" spans="2:57" ht="14.4" thickBot="1" x14ac:dyDescent="0.3">
      <c r="B266" s="4"/>
      <c r="C266" s="131"/>
      <c r="D266" s="132"/>
      <c r="E266" s="235"/>
      <c r="F266" s="250"/>
      <c r="G266" s="250"/>
      <c r="H266" s="236"/>
      <c r="I266" s="130"/>
      <c r="J266" s="235"/>
      <c r="K266" s="236"/>
      <c r="L266" s="130"/>
      <c r="M266" s="235"/>
      <c r="N266" s="236"/>
      <c r="O266" s="129"/>
      <c r="P266" s="246">
        <v>0</v>
      </c>
      <c r="Q266" s="247"/>
      <c r="R266" s="129"/>
      <c r="S266" s="243"/>
      <c r="T266" s="244"/>
      <c r="U266" s="244"/>
      <c r="V266" s="244"/>
      <c r="W266" s="245"/>
      <c r="X266" s="7"/>
      <c r="AX266" s="101"/>
      <c r="AY266" s="101"/>
      <c r="AZ266" s="102">
        <f t="shared" si="27"/>
        <v>0</v>
      </c>
      <c r="BA266" s="101">
        <f t="shared" si="28"/>
        <v>0</v>
      </c>
      <c r="BB266" s="103">
        <f t="shared" si="29"/>
        <v>0</v>
      </c>
      <c r="BC266" s="1">
        <f t="shared" si="30"/>
        <v>0</v>
      </c>
      <c r="BD266" s="1">
        <f t="shared" si="31"/>
        <v>0</v>
      </c>
      <c r="BE266" s="1">
        <f t="shared" si="32"/>
        <v>0</v>
      </c>
    </row>
    <row r="267" spans="2:57" ht="14.4" thickBot="1" x14ac:dyDescent="0.3">
      <c r="B267" s="4"/>
      <c r="C267" s="131"/>
      <c r="D267" s="132"/>
      <c r="E267" s="235"/>
      <c r="F267" s="250"/>
      <c r="G267" s="250"/>
      <c r="H267" s="236"/>
      <c r="I267" s="130"/>
      <c r="J267" s="235"/>
      <c r="K267" s="236"/>
      <c r="L267" s="130"/>
      <c r="M267" s="235"/>
      <c r="N267" s="236"/>
      <c r="O267" s="129"/>
      <c r="P267" s="246">
        <v>0</v>
      </c>
      <c r="Q267" s="247"/>
      <c r="R267" s="129"/>
      <c r="S267" s="243"/>
      <c r="T267" s="244"/>
      <c r="U267" s="244"/>
      <c r="V267" s="244"/>
      <c r="W267" s="245"/>
      <c r="X267" s="7"/>
      <c r="AX267" s="101"/>
      <c r="AY267" s="101"/>
      <c r="AZ267" s="102">
        <f t="shared" si="27"/>
        <v>0</v>
      </c>
      <c r="BA267" s="101">
        <f t="shared" si="28"/>
        <v>0</v>
      </c>
      <c r="BB267" s="103">
        <f t="shared" si="29"/>
        <v>0</v>
      </c>
      <c r="BC267" s="1">
        <f t="shared" si="30"/>
        <v>0</v>
      </c>
      <c r="BD267" s="1">
        <f t="shared" si="31"/>
        <v>0</v>
      </c>
      <c r="BE267" s="1">
        <f t="shared" si="32"/>
        <v>0</v>
      </c>
    </row>
    <row r="268" spans="2:57" ht="14.4" thickBot="1" x14ac:dyDescent="0.3">
      <c r="B268" s="4"/>
      <c r="C268" s="131"/>
      <c r="D268" s="132"/>
      <c r="E268" s="235"/>
      <c r="F268" s="250"/>
      <c r="G268" s="250"/>
      <c r="H268" s="236"/>
      <c r="I268" s="130"/>
      <c r="J268" s="235"/>
      <c r="K268" s="236"/>
      <c r="L268" s="130"/>
      <c r="M268" s="235"/>
      <c r="N268" s="236"/>
      <c r="O268" s="129"/>
      <c r="P268" s="246">
        <v>0</v>
      </c>
      <c r="Q268" s="247"/>
      <c r="R268" s="129"/>
      <c r="S268" s="243"/>
      <c r="T268" s="244"/>
      <c r="U268" s="244"/>
      <c r="V268" s="244"/>
      <c r="W268" s="245"/>
      <c r="X268" s="7"/>
      <c r="AX268" s="101"/>
      <c r="AY268" s="101"/>
      <c r="AZ268" s="102">
        <f t="shared" si="27"/>
        <v>0</v>
      </c>
      <c r="BA268" s="101">
        <f t="shared" si="28"/>
        <v>0</v>
      </c>
      <c r="BB268" s="103">
        <f t="shared" si="29"/>
        <v>0</v>
      </c>
      <c r="BC268" s="1">
        <f t="shared" si="30"/>
        <v>0</v>
      </c>
      <c r="BD268" s="1">
        <f t="shared" si="31"/>
        <v>0</v>
      </c>
      <c r="BE268" s="1">
        <f t="shared" si="32"/>
        <v>0</v>
      </c>
    </row>
    <row r="269" spans="2:57" ht="14.4" thickBot="1" x14ac:dyDescent="0.3">
      <c r="B269" s="4"/>
      <c r="C269" s="131"/>
      <c r="D269" s="132"/>
      <c r="E269" s="235"/>
      <c r="F269" s="250"/>
      <c r="G269" s="250"/>
      <c r="H269" s="236"/>
      <c r="I269" s="130"/>
      <c r="J269" s="235"/>
      <c r="K269" s="236"/>
      <c r="L269" s="130"/>
      <c r="M269" s="235"/>
      <c r="N269" s="236"/>
      <c r="O269" s="129"/>
      <c r="P269" s="246">
        <v>0</v>
      </c>
      <c r="Q269" s="247"/>
      <c r="R269" s="129"/>
      <c r="S269" s="243"/>
      <c r="T269" s="244"/>
      <c r="U269" s="244"/>
      <c r="V269" s="244"/>
      <c r="W269" s="245"/>
      <c r="X269" s="7"/>
      <c r="AX269" s="101"/>
      <c r="AY269" s="101"/>
      <c r="AZ269" s="102">
        <f t="shared" si="27"/>
        <v>0</v>
      </c>
      <c r="BA269" s="101">
        <f t="shared" si="28"/>
        <v>0</v>
      </c>
      <c r="BB269" s="103">
        <f t="shared" si="29"/>
        <v>0</v>
      </c>
      <c r="BC269" s="1">
        <f t="shared" si="30"/>
        <v>0</v>
      </c>
      <c r="BD269" s="1">
        <f t="shared" si="31"/>
        <v>0</v>
      </c>
      <c r="BE269" s="1">
        <f t="shared" si="32"/>
        <v>0</v>
      </c>
    </row>
    <row r="270" spans="2:57" ht="14.4" thickBot="1" x14ac:dyDescent="0.3">
      <c r="B270" s="4"/>
      <c r="C270" s="131"/>
      <c r="D270" s="132"/>
      <c r="E270" s="235"/>
      <c r="F270" s="250"/>
      <c r="G270" s="250"/>
      <c r="H270" s="236"/>
      <c r="I270" s="130"/>
      <c r="J270" s="235"/>
      <c r="K270" s="236"/>
      <c r="L270" s="130"/>
      <c r="M270" s="235"/>
      <c r="N270" s="236"/>
      <c r="O270" s="129"/>
      <c r="P270" s="246">
        <v>0</v>
      </c>
      <c r="Q270" s="247"/>
      <c r="R270" s="129"/>
      <c r="S270" s="243"/>
      <c r="T270" s="244"/>
      <c r="U270" s="244"/>
      <c r="V270" s="244"/>
      <c r="W270" s="245"/>
      <c r="X270" s="7"/>
      <c r="AX270" s="101"/>
      <c r="AY270" s="101"/>
      <c r="AZ270" s="102">
        <f t="shared" si="27"/>
        <v>0</v>
      </c>
      <c r="BA270" s="101">
        <f t="shared" si="28"/>
        <v>0</v>
      </c>
      <c r="BB270" s="103">
        <f t="shared" si="29"/>
        <v>0</v>
      </c>
      <c r="BC270" s="1">
        <f t="shared" si="30"/>
        <v>0</v>
      </c>
      <c r="BD270" s="1">
        <f t="shared" si="31"/>
        <v>0</v>
      </c>
      <c r="BE270" s="1">
        <f t="shared" si="32"/>
        <v>0</v>
      </c>
    </row>
    <row r="271" spans="2:57" ht="14.4" thickBot="1" x14ac:dyDescent="0.3">
      <c r="B271" s="4"/>
      <c r="C271" s="131"/>
      <c r="D271" s="132"/>
      <c r="E271" s="235"/>
      <c r="F271" s="250"/>
      <c r="G271" s="250"/>
      <c r="H271" s="236"/>
      <c r="I271" s="130"/>
      <c r="J271" s="235"/>
      <c r="K271" s="236"/>
      <c r="L271" s="130"/>
      <c r="M271" s="235"/>
      <c r="N271" s="236"/>
      <c r="O271" s="129"/>
      <c r="P271" s="246">
        <v>0</v>
      </c>
      <c r="Q271" s="247"/>
      <c r="R271" s="129"/>
      <c r="S271" s="243"/>
      <c r="T271" s="244"/>
      <c r="U271" s="244"/>
      <c r="V271" s="244"/>
      <c r="W271" s="245"/>
      <c r="X271" s="7"/>
      <c r="AX271" s="101"/>
      <c r="AY271" s="101"/>
      <c r="AZ271" s="102">
        <f t="shared" si="27"/>
        <v>0</v>
      </c>
      <c r="BA271" s="101">
        <f t="shared" si="28"/>
        <v>0</v>
      </c>
      <c r="BB271" s="103">
        <f t="shared" si="29"/>
        <v>0</v>
      </c>
      <c r="BC271" s="1">
        <f t="shared" si="30"/>
        <v>0</v>
      </c>
      <c r="BD271" s="1">
        <f t="shared" si="31"/>
        <v>0</v>
      </c>
      <c r="BE271" s="1">
        <f t="shared" si="32"/>
        <v>0</v>
      </c>
    </row>
    <row r="272" spans="2:57" ht="14.4" thickBot="1" x14ac:dyDescent="0.3">
      <c r="B272" s="4"/>
      <c r="C272" s="131"/>
      <c r="D272" s="132"/>
      <c r="E272" s="235"/>
      <c r="F272" s="250"/>
      <c r="G272" s="250"/>
      <c r="H272" s="236"/>
      <c r="I272" s="130"/>
      <c r="J272" s="235"/>
      <c r="K272" s="236"/>
      <c r="L272" s="130"/>
      <c r="M272" s="235"/>
      <c r="N272" s="236"/>
      <c r="O272" s="129"/>
      <c r="P272" s="246">
        <v>0</v>
      </c>
      <c r="Q272" s="247"/>
      <c r="R272" s="129"/>
      <c r="S272" s="243"/>
      <c r="T272" s="244"/>
      <c r="U272" s="244"/>
      <c r="V272" s="244"/>
      <c r="W272" s="245"/>
      <c r="X272" s="7"/>
      <c r="AX272" s="101"/>
      <c r="AY272" s="101"/>
      <c r="AZ272" s="102">
        <f t="shared" si="27"/>
        <v>0</v>
      </c>
      <c r="BA272" s="101">
        <f t="shared" si="28"/>
        <v>0</v>
      </c>
      <c r="BB272" s="103">
        <f t="shared" si="29"/>
        <v>0</v>
      </c>
      <c r="BC272" s="1">
        <f t="shared" si="30"/>
        <v>0</v>
      </c>
      <c r="BD272" s="1">
        <f t="shared" si="31"/>
        <v>0</v>
      </c>
      <c r="BE272" s="1">
        <f t="shared" si="32"/>
        <v>0</v>
      </c>
    </row>
    <row r="273" spans="2:57" ht="14.4" thickBot="1" x14ac:dyDescent="0.3">
      <c r="B273" s="4"/>
      <c r="C273" s="131"/>
      <c r="D273" s="132"/>
      <c r="E273" s="235"/>
      <c r="F273" s="250"/>
      <c r="G273" s="250"/>
      <c r="H273" s="236"/>
      <c r="I273" s="130"/>
      <c r="J273" s="235"/>
      <c r="K273" s="236"/>
      <c r="L273" s="130"/>
      <c r="M273" s="235"/>
      <c r="N273" s="236"/>
      <c r="O273" s="129"/>
      <c r="P273" s="246">
        <v>0</v>
      </c>
      <c r="Q273" s="247"/>
      <c r="R273" s="129"/>
      <c r="S273" s="243"/>
      <c r="T273" s="244"/>
      <c r="U273" s="244"/>
      <c r="V273" s="244"/>
      <c r="W273" s="245"/>
      <c r="X273" s="7"/>
      <c r="AX273" s="101"/>
      <c r="AY273" s="101"/>
      <c r="AZ273" s="102">
        <f t="shared" si="27"/>
        <v>0</v>
      </c>
      <c r="BA273" s="101">
        <f t="shared" si="28"/>
        <v>0</v>
      </c>
      <c r="BB273" s="103">
        <f t="shared" si="29"/>
        <v>0</v>
      </c>
      <c r="BC273" s="1">
        <f t="shared" si="30"/>
        <v>0</v>
      </c>
      <c r="BD273" s="1">
        <f t="shared" si="31"/>
        <v>0</v>
      </c>
      <c r="BE273" s="1">
        <f t="shared" si="32"/>
        <v>0</v>
      </c>
    </row>
    <row r="274" spans="2:57" ht="14.4" thickBot="1" x14ac:dyDescent="0.3">
      <c r="B274" s="4"/>
      <c r="C274" s="131"/>
      <c r="D274" s="132"/>
      <c r="E274" s="235"/>
      <c r="F274" s="250"/>
      <c r="G274" s="250"/>
      <c r="H274" s="236"/>
      <c r="I274" s="130"/>
      <c r="J274" s="235"/>
      <c r="K274" s="236"/>
      <c r="L274" s="130"/>
      <c r="M274" s="235"/>
      <c r="N274" s="236"/>
      <c r="O274" s="129"/>
      <c r="P274" s="246">
        <v>0</v>
      </c>
      <c r="Q274" s="247"/>
      <c r="R274" s="129"/>
      <c r="S274" s="243"/>
      <c r="T274" s="244"/>
      <c r="U274" s="244"/>
      <c r="V274" s="244"/>
      <c r="W274" s="245"/>
      <c r="X274" s="7"/>
      <c r="AX274" s="101"/>
      <c r="AY274" s="101"/>
      <c r="AZ274" s="102">
        <f t="shared" si="27"/>
        <v>0</v>
      </c>
      <c r="BA274" s="101">
        <f t="shared" si="28"/>
        <v>0</v>
      </c>
      <c r="BB274" s="103">
        <f t="shared" si="29"/>
        <v>0</v>
      </c>
      <c r="BC274" s="1">
        <f t="shared" si="30"/>
        <v>0</v>
      </c>
      <c r="BD274" s="1">
        <f t="shared" si="31"/>
        <v>0</v>
      </c>
      <c r="BE274" s="1">
        <f t="shared" si="32"/>
        <v>0</v>
      </c>
    </row>
    <row r="275" spans="2:57" ht="14.4" thickBot="1" x14ac:dyDescent="0.3">
      <c r="B275" s="4"/>
      <c r="C275" s="131"/>
      <c r="D275" s="132"/>
      <c r="E275" s="235"/>
      <c r="F275" s="250"/>
      <c r="G275" s="250"/>
      <c r="H275" s="236"/>
      <c r="I275" s="130"/>
      <c r="J275" s="235"/>
      <c r="K275" s="236"/>
      <c r="L275" s="130"/>
      <c r="M275" s="235"/>
      <c r="N275" s="236"/>
      <c r="O275" s="129"/>
      <c r="P275" s="246">
        <v>0</v>
      </c>
      <c r="Q275" s="247"/>
      <c r="R275" s="129"/>
      <c r="S275" s="243"/>
      <c r="T275" s="244"/>
      <c r="U275" s="244"/>
      <c r="V275" s="244"/>
      <c r="W275" s="245"/>
      <c r="X275" s="7"/>
      <c r="AX275" s="101"/>
      <c r="AY275" s="101"/>
      <c r="AZ275" s="102">
        <f t="shared" si="27"/>
        <v>0</v>
      </c>
      <c r="BA275" s="101">
        <f t="shared" si="28"/>
        <v>0</v>
      </c>
      <c r="BB275" s="103">
        <f t="shared" si="29"/>
        <v>0</v>
      </c>
      <c r="BC275" s="1">
        <f t="shared" si="30"/>
        <v>0</v>
      </c>
      <c r="BD275" s="1">
        <f t="shared" si="31"/>
        <v>0</v>
      </c>
      <c r="BE275" s="1">
        <f t="shared" si="32"/>
        <v>0</v>
      </c>
    </row>
    <row r="276" spans="2:57" ht="14.4" thickBot="1" x14ac:dyDescent="0.3">
      <c r="B276" s="4"/>
      <c r="C276" s="131"/>
      <c r="D276" s="132"/>
      <c r="E276" s="235"/>
      <c r="F276" s="250"/>
      <c r="G276" s="250"/>
      <c r="H276" s="236"/>
      <c r="I276" s="130"/>
      <c r="J276" s="235"/>
      <c r="K276" s="236"/>
      <c r="L276" s="130"/>
      <c r="M276" s="235"/>
      <c r="N276" s="236"/>
      <c r="O276" s="129"/>
      <c r="P276" s="246">
        <v>0</v>
      </c>
      <c r="Q276" s="247"/>
      <c r="R276" s="129"/>
      <c r="S276" s="243"/>
      <c r="T276" s="244"/>
      <c r="U276" s="244"/>
      <c r="V276" s="244"/>
      <c r="W276" s="245"/>
      <c r="X276" s="7"/>
      <c r="AX276" s="101"/>
      <c r="AY276" s="101"/>
      <c r="AZ276" s="102">
        <f t="shared" si="27"/>
        <v>0</v>
      </c>
      <c r="BA276" s="101">
        <f t="shared" si="28"/>
        <v>0</v>
      </c>
      <c r="BB276" s="103">
        <f t="shared" si="29"/>
        <v>0</v>
      </c>
      <c r="BC276" s="1">
        <f t="shared" si="30"/>
        <v>0</v>
      </c>
      <c r="BD276" s="1">
        <f t="shared" si="31"/>
        <v>0</v>
      </c>
      <c r="BE276" s="1">
        <f t="shared" si="32"/>
        <v>0</v>
      </c>
    </row>
    <row r="277" spans="2:57" ht="14.4" thickBot="1" x14ac:dyDescent="0.3">
      <c r="B277" s="4"/>
      <c r="C277" s="131"/>
      <c r="D277" s="132"/>
      <c r="E277" s="235"/>
      <c r="F277" s="250"/>
      <c r="G277" s="250"/>
      <c r="H277" s="236"/>
      <c r="I277" s="130"/>
      <c r="J277" s="235"/>
      <c r="K277" s="236"/>
      <c r="L277" s="130"/>
      <c r="M277" s="235"/>
      <c r="N277" s="236"/>
      <c r="O277" s="129"/>
      <c r="P277" s="246">
        <v>0</v>
      </c>
      <c r="Q277" s="247"/>
      <c r="R277" s="129"/>
      <c r="S277" s="243"/>
      <c r="T277" s="244"/>
      <c r="U277" s="244"/>
      <c r="V277" s="244"/>
      <c r="W277" s="245"/>
      <c r="X277" s="7"/>
      <c r="AX277" s="101"/>
      <c r="AY277" s="101"/>
      <c r="AZ277" s="102">
        <f t="shared" si="27"/>
        <v>0</v>
      </c>
      <c r="BA277" s="101">
        <f t="shared" si="28"/>
        <v>0</v>
      </c>
      <c r="BB277" s="103">
        <f t="shared" si="29"/>
        <v>0</v>
      </c>
      <c r="BC277" s="1">
        <f t="shared" si="30"/>
        <v>0</v>
      </c>
      <c r="BD277" s="1">
        <f t="shared" si="31"/>
        <v>0</v>
      </c>
      <c r="BE277" s="1">
        <f t="shared" si="32"/>
        <v>0</v>
      </c>
    </row>
    <row r="278" spans="2:57" ht="14.4" thickBot="1" x14ac:dyDescent="0.3">
      <c r="B278" s="4"/>
      <c r="C278" s="131"/>
      <c r="D278" s="132"/>
      <c r="E278" s="235"/>
      <c r="F278" s="250"/>
      <c r="G278" s="250"/>
      <c r="H278" s="236"/>
      <c r="I278" s="130"/>
      <c r="J278" s="235"/>
      <c r="K278" s="236"/>
      <c r="L278" s="130"/>
      <c r="M278" s="235"/>
      <c r="N278" s="236"/>
      <c r="O278" s="129"/>
      <c r="P278" s="246">
        <v>0</v>
      </c>
      <c r="Q278" s="247"/>
      <c r="R278" s="129"/>
      <c r="S278" s="243"/>
      <c r="T278" s="244"/>
      <c r="U278" s="244"/>
      <c r="V278" s="244"/>
      <c r="W278" s="245"/>
      <c r="X278" s="7"/>
      <c r="AX278" s="101"/>
      <c r="AY278" s="101"/>
      <c r="AZ278" s="102">
        <f t="shared" si="27"/>
        <v>0</v>
      </c>
      <c r="BA278" s="101">
        <f t="shared" si="28"/>
        <v>0</v>
      </c>
      <c r="BB278" s="103">
        <f t="shared" si="29"/>
        <v>0</v>
      </c>
      <c r="BC278" s="1">
        <f t="shared" si="30"/>
        <v>0</v>
      </c>
      <c r="BD278" s="1">
        <f t="shared" si="31"/>
        <v>0</v>
      </c>
      <c r="BE278" s="1">
        <f t="shared" si="32"/>
        <v>0</v>
      </c>
    </row>
    <row r="279" spans="2:57" ht="14.4" thickBot="1" x14ac:dyDescent="0.3">
      <c r="B279" s="4"/>
      <c r="C279" s="131"/>
      <c r="D279" s="132"/>
      <c r="E279" s="235"/>
      <c r="F279" s="250"/>
      <c r="G279" s="250"/>
      <c r="H279" s="236"/>
      <c r="I279" s="130"/>
      <c r="J279" s="235"/>
      <c r="K279" s="236"/>
      <c r="L279" s="130"/>
      <c r="M279" s="235"/>
      <c r="N279" s="236"/>
      <c r="O279" s="129"/>
      <c r="P279" s="246">
        <v>0</v>
      </c>
      <c r="Q279" s="247"/>
      <c r="R279" s="129"/>
      <c r="S279" s="243"/>
      <c r="T279" s="244"/>
      <c r="U279" s="244"/>
      <c r="V279" s="244"/>
      <c r="W279" s="245"/>
      <c r="X279" s="7"/>
      <c r="AX279" s="101"/>
      <c r="AY279" s="101"/>
      <c r="AZ279" s="102">
        <f t="shared" si="27"/>
        <v>0</v>
      </c>
      <c r="BA279" s="101">
        <f t="shared" si="28"/>
        <v>0</v>
      </c>
      <c r="BB279" s="103">
        <f t="shared" si="29"/>
        <v>0</v>
      </c>
      <c r="BC279" s="1">
        <f t="shared" si="30"/>
        <v>0</v>
      </c>
      <c r="BD279" s="1">
        <f t="shared" si="31"/>
        <v>0</v>
      </c>
      <c r="BE279" s="1">
        <f t="shared" si="32"/>
        <v>0</v>
      </c>
    </row>
    <row r="280" spans="2:57" ht="14.4" thickBot="1" x14ac:dyDescent="0.3">
      <c r="B280" s="4"/>
      <c r="C280" s="131"/>
      <c r="D280" s="132"/>
      <c r="E280" s="235"/>
      <c r="F280" s="250"/>
      <c r="G280" s="250"/>
      <c r="H280" s="236"/>
      <c r="I280" s="130"/>
      <c r="J280" s="235"/>
      <c r="K280" s="236"/>
      <c r="L280" s="130"/>
      <c r="M280" s="235"/>
      <c r="N280" s="236"/>
      <c r="O280" s="129"/>
      <c r="P280" s="246">
        <v>0</v>
      </c>
      <c r="Q280" s="247"/>
      <c r="R280" s="129"/>
      <c r="S280" s="243"/>
      <c r="T280" s="244"/>
      <c r="U280" s="244"/>
      <c r="V280" s="244"/>
      <c r="W280" s="245"/>
      <c r="X280" s="7"/>
      <c r="AX280" s="101"/>
      <c r="AY280" s="101"/>
      <c r="AZ280" s="102">
        <f t="shared" si="27"/>
        <v>0</v>
      </c>
      <c r="BA280" s="101">
        <f t="shared" si="28"/>
        <v>0</v>
      </c>
      <c r="BB280" s="103">
        <f t="shared" si="29"/>
        <v>0</v>
      </c>
      <c r="BC280" s="1">
        <f t="shared" si="30"/>
        <v>0</v>
      </c>
      <c r="BD280" s="1">
        <f t="shared" si="31"/>
        <v>0</v>
      </c>
      <c r="BE280" s="1">
        <f t="shared" si="32"/>
        <v>0</v>
      </c>
    </row>
    <row r="281" spans="2:57" ht="14.4" thickBot="1" x14ac:dyDescent="0.3">
      <c r="B281" s="4"/>
      <c r="C281" s="131"/>
      <c r="D281" s="132"/>
      <c r="E281" s="235"/>
      <c r="F281" s="250"/>
      <c r="G281" s="250"/>
      <c r="H281" s="236"/>
      <c r="I281" s="130"/>
      <c r="J281" s="235"/>
      <c r="K281" s="236"/>
      <c r="L281" s="130"/>
      <c r="M281" s="235"/>
      <c r="N281" s="236"/>
      <c r="O281" s="129"/>
      <c r="P281" s="246">
        <v>0</v>
      </c>
      <c r="Q281" s="247"/>
      <c r="R281" s="129"/>
      <c r="S281" s="243"/>
      <c r="T281" s="244"/>
      <c r="U281" s="244"/>
      <c r="V281" s="244"/>
      <c r="W281" s="245"/>
      <c r="X281" s="7"/>
      <c r="AX281" s="101"/>
      <c r="AY281" s="101"/>
      <c r="AZ281" s="102">
        <f t="shared" si="27"/>
        <v>0</v>
      </c>
      <c r="BA281" s="101">
        <f t="shared" si="28"/>
        <v>0</v>
      </c>
      <c r="BB281" s="103">
        <f t="shared" si="29"/>
        <v>0</v>
      </c>
      <c r="BC281" s="1">
        <f t="shared" si="30"/>
        <v>0</v>
      </c>
      <c r="BD281" s="1">
        <f t="shared" si="31"/>
        <v>0</v>
      </c>
      <c r="BE281" s="1">
        <f t="shared" si="32"/>
        <v>0</v>
      </c>
    </row>
    <row r="282" spans="2:57" ht="14.4" thickBot="1" x14ac:dyDescent="0.3">
      <c r="B282" s="4"/>
      <c r="C282" s="131"/>
      <c r="D282" s="132"/>
      <c r="E282" s="235"/>
      <c r="F282" s="250"/>
      <c r="G282" s="250"/>
      <c r="H282" s="236"/>
      <c r="I282" s="130"/>
      <c r="J282" s="235"/>
      <c r="K282" s="236"/>
      <c r="L282" s="130"/>
      <c r="M282" s="235"/>
      <c r="N282" s="236"/>
      <c r="O282" s="129"/>
      <c r="P282" s="246">
        <v>0</v>
      </c>
      <c r="Q282" s="247"/>
      <c r="R282" s="129"/>
      <c r="S282" s="243"/>
      <c r="T282" s="244"/>
      <c r="U282" s="244"/>
      <c r="V282" s="244"/>
      <c r="W282" s="245"/>
      <c r="X282" s="7"/>
      <c r="AX282" s="101"/>
      <c r="AY282" s="101"/>
      <c r="AZ282" s="102">
        <f t="shared" si="27"/>
        <v>0</v>
      </c>
      <c r="BA282" s="101">
        <f t="shared" si="28"/>
        <v>0</v>
      </c>
      <c r="BB282" s="103">
        <f t="shared" si="29"/>
        <v>0</v>
      </c>
      <c r="BC282" s="1">
        <f t="shared" si="30"/>
        <v>0</v>
      </c>
      <c r="BD282" s="1">
        <f t="shared" si="31"/>
        <v>0</v>
      </c>
      <c r="BE282" s="1">
        <f t="shared" si="32"/>
        <v>0</v>
      </c>
    </row>
    <row r="283" spans="2:57" ht="14.4" thickBot="1" x14ac:dyDescent="0.3">
      <c r="B283" s="4"/>
      <c r="C283" s="131"/>
      <c r="D283" s="132"/>
      <c r="E283" s="235"/>
      <c r="F283" s="250"/>
      <c r="G283" s="250"/>
      <c r="H283" s="236"/>
      <c r="I283" s="130"/>
      <c r="J283" s="235"/>
      <c r="K283" s="236"/>
      <c r="L283" s="130"/>
      <c r="M283" s="235"/>
      <c r="N283" s="236"/>
      <c r="O283" s="129"/>
      <c r="P283" s="246">
        <v>0</v>
      </c>
      <c r="Q283" s="247"/>
      <c r="R283" s="129"/>
      <c r="S283" s="243"/>
      <c r="T283" s="244"/>
      <c r="U283" s="244"/>
      <c r="V283" s="244"/>
      <c r="W283" s="245"/>
      <c r="X283" s="7"/>
      <c r="AX283" s="101"/>
      <c r="AY283" s="101"/>
      <c r="AZ283" s="102">
        <f t="shared" si="27"/>
        <v>0</v>
      </c>
      <c r="BA283" s="101">
        <f t="shared" si="28"/>
        <v>0</v>
      </c>
      <c r="BB283" s="103">
        <f t="shared" si="29"/>
        <v>0</v>
      </c>
      <c r="BC283" s="1">
        <f t="shared" si="30"/>
        <v>0</v>
      </c>
      <c r="BD283" s="1">
        <f t="shared" si="31"/>
        <v>0</v>
      </c>
      <c r="BE283" s="1">
        <f t="shared" si="32"/>
        <v>0</v>
      </c>
    </row>
    <row r="284" spans="2:57" ht="14.4" thickBot="1" x14ac:dyDescent="0.3">
      <c r="B284" s="4"/>
      <c r="C284" s="131"/>
      <c r="D284" s="132"/>
      <c r="E284" s="235"/>
      <c r="F284" s="250"/>
      <c r="G284" s="250"/>
      <c r="H284" s="236"/>
      <c r="I284" s="130"/>
      <c r="J284" s="235"/>
      <c r="K284" s="236"/>
      <c r="L284" s="130"/>
      <c r="M284" s="235"/>
      <c r="N284" s="236"/>
      <c r="O284" s="129"/>
      <c r="P284" s="246">
        <v>0</v>
      </c>
      <c r="Q284" s="247"/>
      <c r="R284" s="129"/>
      <c r="S284" s="243"/>
      <c r="T284" s="244"/>
      <c r="U284" s="244"/>
      <c r="V284" s="244"/>
      <c r="W284" s="245"/>
      <c r="X284" s="7"/>
      <c r="AX284" s="101"/>
      <c r="AY284" s="101"/>
      <c r="AZ284" s="102">
        <f t="shared" si="27"/>
        <v>0</v>
      </c>
      <c r="BA284" s="101">
        <f t="shared" si="28"/>
        <v>0</v>
      </c>
      <c r="BB284" s="103">
        <f t="shared" si="29"/>
        <v>0</v>
      </c>
      <c r="BC284" s="1">
        <f t="shared" si="30"/>
        <v>0</v>
      </c>
      <c r="BD284" s="1">
        <f t="shared" si="31"/>
        <v>0</v>
      </c>
      <c r="BE284" s="1">
        <f t="shared" si="32"/>
        <v>0</v>
      </c>
    </row>
    <row r="285" spans="2:57" ht="14.4" thickBot="1" x14ac:dyDescent="0.3">
      <c r="B285" s="4"/>
      <c r="C285" s="131"/>
      <c r="D285" s="132"/>
      <c r="E285" s="235"/>
      <c r="F285" s="250"/>
      <c r="G285" s="250"/>
      <c r="H285" s="236"/>
      <c r="I285" s="130"/>
      <c r="J285" s="235"/>
      <c r="K285" s="236"/>
      <c r="L285" s="130"/>
      <c r="M285" s="235"/>
      <c r="N285" s="236"/>
      <c r="O285" s="129"/>
      <c r="P285" s="246">
        <v>0</v>
      </c>
      <c r="Q285" s="247"/>
      <c r="R285" s="129"/>
      <c r="S285" s="243"/>
      <c r="T285" s="244"/>
      <c r="U285" s="244"/>
      <c r="V285" s="244"/>
      <c r="W285" s="245"/>
      <c r="X285" s="7"/>
      <c r="AX285" s="101"/>
      <c r="AY285" s="101"/>
      <c r="AZ285" s="102">
        <f t="shared" si="27"/>
        <v>0</v>
      </c>
      <c r="BA285" s="101">
        <f t="shared" si="28"/>
        <v>0</v>
      </c>
      <c r="BB285" s="103">
        <f t="shared" si="29"/>
        <v>0</v>
      </c>
      <c r="BC285" s="1">
        <f t="shared" si="30"/>
        <v>0</v>
      </c>
      <c r="BD285" s="1">
        <f t="shared" si="31"/>
        <v>0</v>
      </c>
      <c r="BE285" s="1">
        <f t="shared" si="32"/>
        <v>0</v>
      </c>
    </row>
    <row r="286" spans="2:57" ht="14.4" thickBot="1" x14ac:dyDescent="0.3">
      <c r="B286" s="4"/>
      <c r="C286" s="131"/>
      <c r="D286" s="132"/>
      <c r="E286" s="235"/>
      <c r="F286" s="250"/>
      <c r="G286" s="250"/>
      <c r="H286" s="236"/>
      <c r="I286" s="130"/>
      <c r="J286" s="235"/>
      <c r="K286" s="236"/>
      <c r="L286" s="130"/>
      <c r="M286" s="235"/>
      <c r="N286" s="236"/>
      <c r="O286" s="129"/>
      <c r="P286" s="246">
        <v>0</v>
      </c>
      <c r="Q286" s="247"/>
      <c r="R286" s="129"/>
      <c r="S286" s="243"/>
      <c r="T286" s="244"/>
      <c r="U286" s="244"/>
      <c r="V286" s="244"/>
      <c r="W286" s="245"/>
      <c r="X286" s="7"/>
      <c r="AX286" s="101"/>
      <c r="AY286" s="101"/>
      <c r="AZ286" s="102">
        <f t="shared" si="27"/>
        <v>0</v>
      </c>
      <c r="BA286" s="101">
        <f t="shared" si="28"/>
        <v>0</v>
      </c>
      <c r="BB286" s="103">
        <f t="shared" si="29"/>
        <v>0</v>
      </c>
      <c r="BC286" s="1">
        <f t="shared" si="30"/>
        <v>0</v>
      </c>
      <c r="BD286" s="1">
        <f t="shared" si="31"/>
        <v>0</v>
      </c>
      <c r="BE286" s="1">
        <f t="shared" si="32"/>
        <v>0</v>
      </c>
    </row>
    <row r="287" spans="2:57" ht="14.4" thickBot="1" x14ac:dyDescent="0.3">
      <c r="B287" s="4"/>
      <c r="C287" s="131"/>
      <c r="D287" s="132"/>
      <c r="E287" s="235"/>
      <c r="F287" s="250"/>
      <c r="G287" s="250"/>
      <c r="H287" s="236"/>
      <c r="I287" s="130"/>
      <c r="J287" s="235"/>
      <c r="K287" s="236"/>
      <c r="L287" s="130"/>
      <c r="M287" s="235"/>
      <c r="N287" s="236"/>
      <c r="O287" s="129"/>
      <c r="P287" s="246">
        <v>0</v>
      </c>
      <c r="Q287" s="247"/>
      <c r="R287" s="129"/>
      <c r="S287" s="243"/>
      <c r="T287" s="244"/>
      <c r="U287" s="244"/>
      <c r="V287" s="244"/>
      <c r="W287" s="245"/>
      <c r="X287" s="7"/>
      <c r="AX287" s="101"/>
      <c r="AY287" s="101"/>
      <c r="AZ287" s="102">
        <f t="shared" si="27"/>
        <v>0</v>
      </c>
      <c r="BA287" s="101">
        <f t="shared" si="28"/>
        <v>0</v>
      </c>
      <c r="BB287" s="103">
        <f t="shared" si="29"/>
        <v>0</v>
      </c>
      <c r="BC287" s="1">
        <f t="shared" si="30"/>
        <v>0</v>
      </c>
      <c r="BD287" s="1">
        <f t="shared" si="31"/>
        <v>0</v>
      </c>
      <c r="BE287" s="1">
        <f t="shared" si="32"/>
        <v>0</v>
      </c>
    </row>
    <row r="288" spans="2:57" ht="14.4" thickBot="1" x14ac:dyDescent="0.3">
      <c r="B288" s="4"/>
      <c r="C288" s="131"/>
      <c r="D288" s="132"/>
      <c r="E288" s="235"/>
      <c r="F288" s="250"/>
      <c r="G288" s="250"/>
      <c r="H288" s="236"/>
      <c r="I288" s="130"/>
      <c r="J288" s="235"/>
      <c r="K288" s="236"/>
      <c r="L288" s="130"/>
      <c r="M288" s="235"/>
      <c r="N288" s="236"/>
      <c r="O288" s="129"/>
      <c r="P288" s="246">
        <v>0</v>
      </c>
      <c r="Q288" s="247"/>
      <c r="R288" s="129"/>
      <c r="S288" s="243"/>
      <c r="T288" s="244"/>
      <c r="U288" s="244"/>
      <c r="V288" s="244"/>
      <c r="W288" s="245"/>
      <c r="X288" s="7"/>
      <c r="AX288" s="101"/>
      <c r="AY288" s="101"/>
      <c r="AZ288" s="102">
        <f t="shared" si="27"/>
        <v>0</v>
      </c>
      <c r="BA288" s="101">
        <f t="shared" si="28"/>
        <v>0</v>
      </c>
      <c r="BB288" s="103">
        <f t="shared" si="29"/>
        <v>0</v>
      </c>
      <c r="BC288" s="1">
        <f t="shared" si="30"/>
        <v>0</v>
      </c>
      <c r="BD288" s="1">
        <f t="shared" si="31"/>
        <v>0</v>
      </c>
      <c r="BE288" s="1">
        <f t="shared" si="32"/>
        <v>0</v>
      </c>
    </row>
    <row r="289" spans="2:57" ht="14.4" thickBot="1" x14ac:dyDescent="0.3">
      <c r="B289" s="4"/>
      <c r="C289" s="131"/>
      <c r="D289" s="132"/>
      <c r="E289" s="235"/>
      <c r="F289" s="250"/>
      <c r="G289" s="250"/>
      <c r="H289" s="236"/>
      <c r="I289" s="130"/>
      <c r="J289" s="235"/>
      <c r="K289" s="236"/>
      <c r="L289" s="130"/>
      <c r="M289" s="235"/>
      <c r="N289" s="236"/>
      <c r="O289" s="129"/>
      <c r="P289" s="246">
        <v>0</v>
      </c>
      <c r="Q289" s="247"/>
      <c r="R289" s="129"/>
      <c r="S289" s="243"/>
      <c r="T289" s="244"/>
      <c r="U289" s="244"/>
      <c r="V289" s="244"/>
      <c r="W289" s="245"/>
      <c r="X289" s="7"/>
      <c r="AX289" s="101"/>
      <c r="AY289" s="101"/>
      <c r="AZ289" s="102">
        <f t="shared" si="27"/>
        <v>0</v>
      </c>
      <c r="BA289" s="101">
        <f t="shared" si="28"/>
        <v>0</v>
      </c>
      <c r="BB289" s="103">
        <f t="shared" si="29"/>
        <v>0</v>
      </c>
      <c r="BC289" s="1">
        <f t="shared" si="30"/>
        <v>0</v>
      </c>
      <c r="BD289" s="1">
        <f t="shared" si="31"/>
        <v>0</v>
      </c>
      <c r="BE289" s="1">
        <f t="shared" si="32"/>
        <v>0</v>
      </c>
    </row>
    <row r="290" spans="2:57" ht="14.4" thickBot="1" x14ac:dyDescent="0.3">
      <c r="B290" s="4"/>
      <c r="C290" s="131"/>
      <c r="D290" s="132"/>
      <c r="E290" s="235"/>
      <c r="F290" s="250"/>
      <c r="G290" s="250"/>
      <c r="H290" s="236"/>
      <c r="I290" s="130"/>
      <c r="J290" s="235"/>
      <c r="K290" s="236"/>
      <c r="L290" s="130"/>
      <c r="M290" s="235"/>
      <c r="N290" s="236"/>
      <c r="O290" s="129"/>
      <c r="P290" s="246">
        <v>0</v>
      </c>
      <c r="Q290" s="247"/>
      <c r="R290" s="129"/>
      <c r="S290" s="243"/>
      <c r="T290" s="244"/>
      <c r="U290" s="244"/>
      <c r="V290" s="244"/>
      <c r="W290" s="245"/>
      <c r="X290" s="7"/>
      <c r="AX290" s="101"/>
      <c r="AY290" s="101"/>
      <c r="AZ290" s="102">
        <f t="shared" si="27"/>
        <v>0</v>
      </c>
      <c r="BA290" s="101">
        <f t="shared" si="28"/>
        <v>0</v>
      </c>
      <c r="BB290" s="103">
        <f t="shared" si="29"/>
        <v>0</v>
      </c>
      <c r="BC290" s="1">
        <f t="shared" si="30"/>
        <v>0</v>
      </c>
      <c r="BD290" s="1">
        <f t="shared" si="31"/>
        <v>0</v>
      </c>
      <c r="BE290" s="1">
        <f t="shared" si="32"/>
        <v>0</v>
      </c>
    </row>
    <row r="291" spans="2:57" ht="14.4" thickBot="1" x14ac:dyDescent="0.3">
      <c r="B291" s="4"/>
      <c r="C291" s="131"/>
      <c r="D291" s="132"/>
      <c r="E291" s="235"/>
      <c r="F291" s="250"/>
      <c r="G291" s="250"/>
      <c r="H291" s="236"/>
      <c r="I291" s="130"/>
      <c r="J291" s="235"/>
      <c r="K291" s="236"/>
      <c r="L291" s="130"/>
      <c r="M291" s="235"/>
      <c r="N291" s="236"/>
      <c r="O291" s="129"/>
      <c r="P291" s="246">
        <v>0</v>
      </c>
      <c r="Q291" s="247"/>
      <c r="R291" s="129"/>
      <c r="S291" s="243"/>
      <c r="T291" s="244"/>
      <c r="U291" s="244"/>
      <c r="V291" s="244"/>
      <c r="W291" s="245"/>
      <c r="X291" s="7"/>
      <c r="AX291" s="101"/>
      <c r="AY291" s="101"/>
      <c r="AZ291" s="102">
        <f t="shared" si="27"/>
        <v>0</v>
      </c>
      <c r="BA291" s="101">
        <f t="shared" si="28"/>
        <v>0</v>
      </c>
      <c r="BB291" s="103">
        <f t="shared" si="29"/>
        <v>0</v>
      </c>
      <c r="BC291" s="1">
        <f t="shared" si="30"/>
        <v>0</v>
      </c>
      <c r="BD291" s="1">
        <f t="shared" si="31"/>
        <v>0</v>
      </c>
      <c r="BE291" s="1">
        <f t="shared" si="32"/>
        <v>0</v>
      </c>
    </row>
    <row r="292" spans="2:57" ht="14.4" thickBot="1" x14ac:dyDescent="0.3">
      <c r="B292" s="4"/>
      <c r="C292" s="131"/>
      <c r="D292" s="132"/>
      <c r="E292" s="235"/>
      <c r="F292" s="250"/>
      <c r="G292" s="250"/>
      <c r="H292" s="236"/>
      <c r="I292" s="130"/>
      <c r="J292" s="235"/>
      <c r="K292" s="236"/>
      <c r="L292" s="130"/>
      <c r="M292" s="235"/>
      <c r="N292" s="236"/>
      <c r="O292" s="129"/>
      <c r="P292" s="246">
        <v>0</v>
      </c>
      <c r="Q292" s="247"/>
      <c r="R292" s="129"/>
      <c r="S292" s="243"/>
      <c r="T292" s="244"/>
      <c r="U292" s="244"/>
      <c r="V292" s="244"/>
      <c r="W292" s="245"/>
      <c r="X292" s="7"/>
      <c r="AX292" s="101"/>
      <c r="AY292" s="101"/>
      <c r="AZ292" s="102">
        <f t="shared" si="27"/>
        <v>0</v>
      </c>
      <c r="BA292" s="101">
        <f t="shared" si="28"/>
        <v>0</v>
      </c>
      <c r="BB292" s="103">
        <f t="shared" si="29"/>
        <v>0</v>
      </c>
      <c r="BC292" s="1">
        <f t="shared" si="30"/>
        <v>0</v>
      </c>
      <c r="BD292" s="1">
        <f t="shared" si="31"/>
        <v>0</v>
      </c>
      <c r="BE292" s="1">
        <f t="shared" si="32"/>
        <v>0</v>
      </c>
    </row>
    <row r="293" spans="2:57" ht="14.4" thickBot="1" x14ac:dyDescent="0.3">
      <c r="B293" s="4"/>
      <c r="C293" s="131"/>
      <c r="D293" s="132"/>
      <c r="E293" s="235"/>
      <c r="F293" s="250"/>
      <c r="G293" s="250"/>
      <c r="H293" s="236"/>
      <c r="I293" s="130"/>
      <c r="J293" s="235"/>
      <c r="K293" s="236"/>
      <c r="L293" s="130"/>
      <c r="M293" s="235"/>
      <c r="N293" s="236"/>
      <c r="O293" s="129"/>
      <c r="P293" s="246">
        <v>0</v>
      </c>
      <c r="Q293" s="247"/>
      <c r="R293" s="129"/>
      <c r="S293" s="243"/>
      <c r="T293" s="244"/>
      <c r="U293" s="244"/>
      <c r="V293" s="244"/>
      <c r="W293" s="245"/>
      <c r="X293" s="7"/>
      <c r="AX293" s="101"/>
      <c r="AY293" s="101"/>
      <c r="AZ293" s="102">
        <f t="shared" si="27"/>
        <v>0</v>
      </c>
      <c r="BA293" s="101">
        <f t="shared" si="28"/>
        <v>0</v>
      </c>
      <c r="BB293" s="103">
        <f t="shared" si="29"/>
        <v>0</v>
      </c>
      <c r="BC293" s="1">
        <f t="shared" si="30"/>
        <v>0</v>
      </c>
      <c r="BD293" s="1">
        <f t="shared" si="31"/>
        <v>0</v>
      </c>
      <c r="BE293" s="1">
        <f t="shared" si="32"/>
        <v>0</v>
      </c>
    </row>
    <row r="294" spans="2:57" ht="14.4" thickBot="1" x14ac:dyDescent="0.3">
      <c r="B294" s="4"/>
      <c r="C294" s="131"/>
      <c r="D294" s="132"/>
      <c r="E294" s="235"/>
      <c r="F294" s="250"/>
      <c r="G294" s="250"/>
      <c r="H294" s="236"/>
      <c r="I294" s="130"/>
      <c r="J294" s="235"/>
      <c r="K294" s="236"/>
      <c r="L294" s="130"/>
      <c r="M294" s="235"/>
      <c r="N294" s="236"/>
      <c r="O294" s="129"/>
      <c r="P294" s="246">
        <v>0</v>
      </c>
      <c r="Q294" s="247"/>
      <c r="R294" s="129"/>
      <c r="S294" s="243"/>
      <c r="T294" s="244"/>
      <c r="U294" s="244"/>
      <c r="V294" s="244"/>
      <c r="W294" s="245"/>
      <c r="X294" s="7"/>
      <c r="AX294" s="101"/>
      <c r="AY294" s="101"/>
      <c r="AZ294" s="102">
        <f t="shared" si="27"/>
        <v>0</v>
      </c>
      <c r="BA294" s="101">
        <f t="shared" si="28"/>
        <v>0</v>
      </c>
      <c r="BB294" s="103">
        <f t="shared" si="29"/>
        <v>0</v>
      </c>
      <c r="BC294" s="1">
        <f t="shared" si="30"/>
        <v>0</v>
      </c>
      <c r="BD294" s="1">
        <f t="shared" si="31"/>
        <v>0</v>
      </c>
      <c r="BE294" s="1">
        <f t="shared" si="32"/>
        <v>0</v>
      </c>
    </row>
    <row r="295" spans="2:57" ht="14.4" thickBot="1" x14ac:dyDescent="0.3">
      <c r="B295" s="4"/>
      <c r="C295" s="131"/>
      <c r="D295" s="132"/>
      <c r="E295" s="235"/>
      <c r="F295" s="250"/>
      <c r="G295" s="250"/>
      <c r="H295" s="236"/>
      <c r="I295" s="130"/>
      <c r="J295" s="235"/>
      <c r="K295" s="236"/>
      <c r="L295" s="130"/>
      <c r="M295" s="235"/>
      <c r="N295" s="236"/>
      <c r="O295" s="129"/>
      <c r="P295" s="246">
        <v>0</v>
      </c>
      <c r="Q295" s="247"/>
      <c r="R295" s="129"/>
      <c r="S295" s="243"/>
      <c r="T295" s="244"/>
      <c r="U295" s="244"/>
      <c r="V295" s="244"/>
      <c r="W295" s="245"/>
      <c r="X295" s="7"/>
      <c r="AX295" s="101"/>
      <c r="AY295" s="101"/>
      <c r="AZ295" s="102">
        <f t="shared" si="27"/>
        <v>0</v>
      </c>
      <c r="BA295" s="101">
        <f t="shared" si="28"/>
        <v>0</v>
      </c>
      <c r="BB295" s="103">
        <f t="shared" si="29"/>
        <v>0</v>
      </c>
      <c r="BC295" s="1">
        <f t="shared" si="30"/>
        <v>0</v>
      </c>
      <c r="BD295" s="1">
        <f t="shared" si="31"/>
        <v>0</v>
      </c>
      <c r="BE295" s="1">
        <f t="shared" si="32"/>
        <v>0</v>
      </c>
    </row>
    <row r="296" spans="2:57" ht="14.4" thickBot="1" x14ac:dyDescent="0.3">
      <c r="B296" s="4"/>
      <c r="C296" s="131"/>
      <c r="D296" s="132"/>
      <c r="E296" s="235"/>
      <c r="F296" s="250"/>
      <c r="G296" s="250"/>
      <c r="H296" s="236"/>
      <c r="I296" s="130"/>
      <c r="J296" s="235"/>
      <c r="K296" s="236"/>
      <c r="L296" s="130"/>
      <c r="M296" s="235"/>
      <c r="N296" s="236"/>
      <c r="O296" s="129"/>
      <c r="P296" s="246">
        <v>0</v>
      </c>
      <c r="Q296" s="247"/>
      <c r="R296" s="129"/>
      <c r="S296" s="243"/>
      <c r="T296" s="244"/>
      <c r="U296" s="244"/>
      <c r="V296" s="244"/>
      <c r="W296" s="245"/>
      <c r="X296" s="7"/>
      <c r="AX296" s="101"/>
      <c r="AY296" s="101"/>
      <c r="AZ296" s="102">
        <f t="shared" si="27"/>
        <v>0</v>
      </c>
      <c r="BA296" s="101">
        <f t="shared" si="28"/>
        <v>0</v>
      </c>
      <c r="BB296" s="103">
        <f t="shared" si="29"/>
        <v>0</v>
      </c>
      <c r="BC296" s="1">
        <f t="shared" si="30"/>
        <v>0</v>
      </c>
      <c r="BD296" s="1">
        <f t="shared" si="31"/>
        <v>0</v>
      </c>
      <c r="BE296" s="1">
        <f t="shared" si="32"/>
        <v>0</v>
      </c>
    </row>
    <row r="297" spans="2:57" ht="14.4" thickBot="1" x14ac:dyDescent="0.3">
      <c r="B297" s="4"/>
      <c r="C297" s="131"/>
      <c r="D297" s="132"/>
      <c r="E297" s="235"/>
      <c r="F297" s="250"/>
      <c r="G297" s="250"/>
      <c r="H297" s="236"/>
      <c r="I297" s="130"/>
      <c r="J297" s="235"/>
      <c r="K297" s="236"/>
      <c r="L297" s="130"/>
      <c r="M297" s="235"/>
      <c r="N297" s="236"/>
      <c r="O297" s="129"/>
      <c r="P297" s="246">
        <v>0</v>
      </c>
      <c r="Q297" s="247"/>
      <c r="R297" s="129"/>
      <c r="S297" s="243"/>
      <c r="T297" s="244"/>
      <c r="U297" s="244"/>
      <c r="V297" s="244"/>
      <c r="W297" s="245"/>
      <c r="X297" s="7"/>
      <c r="AX297" s="101"/>
      <c r="AY297" s="101"/>
      <c r="AZ297" s="102">
        <f t="shared" si="27"/>
        <v>0</v>
      </c>
      <c r="BA297" s="101">
        <f t="shared" si="28"/>
        <v>0</v>
      </c>
      <c r="BB297" s="103">
        <f t="shared" si="29"/>
        <v>0</v>
      </c>
      <c r="BC297" s="1">
        <f t="shared" si="30"/>
        <v>0</v>
      </c>
      <c r="BD297" s="1">
        <f t="shared" si="31"/>
        <v>0</v>
      </c>
      <c r="BE297" s="1">
        <f t="shared" si="32"/>
        <v>0</v>
      </c>
    </row>
    <row r="298" spans="2:57" ht="14.4" thickBot="1" x14ac:dyDescent="0.3">
      <c r="B298" s="4"/>
      <c r="C298" s="131"/>
      <c r="D298" s="132"/>
      <c r="E298" s="235"/>
      <c r="F298" s="250"/>
      <c r="G298" s="250"/>
      <c r="H298" s="236"/>
      <c r="I298" s="130"/>
      <c r="J298" s="235"/>
      <c r="K298" s="236"/>
      <c r="L298" s="130"/>
      <c r="M298" s="235"/>
      <c r="N298" s="236"/>
      <c r="O298" s="129"/>
      <c r="P298" s="246">
        <v>0</v>
      </c>
      <c r="Q298" s="247"/>
      <c r="R298" s="129"/>
      <c r="S298" s="243"/>
      <c r="T298" s="244"/>
      <c r="U298" s="244"/>
      <c r="V298" s="244"/>
      <c r="W298" s="245"/>
      <c r="X298" s="7"/>
      <c r="AX298" s="101"/>
      <c r="AY298" s="101"/>
      <c r="AZ298" s="102">
        <f t="shared" si="27"/>
        <v>0</v>
      </c>
      <c r="BA298" s="101">
        <f t="shared" si="28"/>
        <v>0</v>
      </c>
      <c r="BB298" s="103">
        <f t="shared" si="29"/>
        <v>0</v>
      </c>
      <c r="BC298" s="1">
        <f t="shared" si="30"/>
        <v>0</v>
      </c>
      <c r="BD298" s="1">
        <f t="shared" si="31"/>
        <v>0</v>
      </c>
      <c r="BE298" s="1">
        <f t="shared" si="32"/>
        <v>0</v>
      </c>
    </row>
    <row r="299" spans="2:57" ht="14.4" thickBot="1" x14ac:dyDescent="0.3">
      <c r="B299" s="4"/>
      <c r="C299" s="131"/>
      <c r="D299" s="132"/>
      <c r="E299" s="235"/>
      <c r="F299" s="250"/>
      <c r="G299" s="250"/>
      <c r="H299" s="236"/>
      <c r="I299" s="130"/>
      <c r="J299" s="235"/>
      <c r="K299" s="236"/>
      <c r="L299" s="130"/>
      <c r="M299" s="235"/>
      <c r="N299" s="236"/>
      <c r="O299" s="129"/>
      <c r="P299" s="246">
        <v>0</v>
      </c>
      <c r="Q299" s="247"/>
      <c r="R299" s="129"/>
      <c r="S299" s="243"/>
      <c r="T299" s="244"/>
      <c r="U299" s="244"/>
      <c r="V299" s="244"/>
      <c r="W299" s="245"/>
      <c r="X299" s="7"/>
      <c r="AX299" s="101"/>
      <c r="AY299" s="101"/>
      <c r="AZ299" s="102">
        <f t="shared" si="27"/>
        <v>0</v>
      </c>
      <c r="BA299" s="101">
        <f t="shared" si="28"/>
        <v>0</v>
      </c>
      <c r="BB299" s="103">
        <f t="shared" si="29"/>
        <v>0</v>
      </c>
      <c r="BC299" s="1">
        <f t="shared" si="30"/>
        <v>0</v>
      </c>
      <c r="BD299" s="1">
        <f t="shared" si="31"/>
        <v>0</v>
      </c>
      <c r="BE299" s="1">
        <f t="shared" si="32"/>
        <v>0</v>
      </c>
    </row>
    <row r="300" spans="2:57" ht="14.4" thickBot="1" x14ac:dyDescent="0.3">
      <c r="B300" s="4"/>
      <c r="C300" s="131"/>
      <c r="D300" s="132"/>
      <c r="E300" s="235"/>
      <c r="F300" s="250"/>
      <c r="G300" s="250"/>
      <c r="H300" s="236"/>
      <c r="I300" s="130"/>
      <c r="J300" s="235"/>
      <c r="K300" s="236"/>
      <c r="L300" s="130"/>
      <c r="M300" s="235"/>
      <c r="N300" s="236"/>
      <c r="O300" s="129"/>
      <c r="P300" s="246">
        <v>0</v>
      </c>
      <c r="Q300" s="247"/>
      <c r="R300" s="129"/>
      <c r="S300" s="243"/>
      <c r="T300" s="244"/>
      <c r="U300" s="244"/>
      <c r="V300" s="244"/>
      <c r="W300" s="245"/>
      <c r="X300" s="7"/>
      <c r="AX300" s="101"/>
      <c r="AY300" s="101"/>
      <c r="AZ300" s="102">
        <f t="shared" si="27"/>
        <v>0</v>
      </c>
      <c r="BA300" s="101">
        <f t="shared" si="28"/>
        <v>0</v>
      </c>
      <c r="BB300" s="103">
        <f t="shared" si="29"/>
        <v>0</v>
      </c>
      <c r="BC300" s="1">
        <f t="shared" si="30"/>
        <v>0</v>
      </c>
      <c r="BD300" s="1">
        <f t="shared" si="31"/>
        <v>0</v>
      </c>
      <c r="BE300" s="1">
        <f t="shared" si="32"/>
        <v>0</v>
      </c>
    </row>
    <row r="301" spans="2:57" ht="14.4" thickBot="1" x14ac:dyDescent="0.3">
      <c r="B301" s="4"/>
      <c r="C301" s="131"/>
      <c r="D301" s="132"/>
      <c r="E301" s="235"/>
      <c r="F301" s="250"/>
      <c r="G301" s="250"/>
      <c r="H301" s="236"/>
      <c r="I301" s="130"/>
      <c r="J301" s="235"/>
      <c r="K301" s="236"/>
      <c r="L301" s="130"/>
      <c r="M301" s="235"/>
      <c r="N301" s="236"/>
      <c r="O301" s="129"/>
      <c r="P301" s="246">
        <v>0</v>
      </c>
      <c r="Q301" s="247"/>
      <c r="R301" s="129"/>
      <c r="S301" s="243"/>
      <c r="T301" s="244"/>
      <c r="U301" s="244"/>
      <c r="V301" s="244"/>
      <c r="W301" s="245"/>
      <c r="X301" s="7"/>
      <c r="AX301" s="101"/>
      <c r="AY301" s="101"/>
      <c r="AZ301" s="102">
        <f t="shared" si="27"/>
        <v>0</v>
      </c>
      <c r="BA301" s="101">
        <f t="shared" si="28"/>
        <v>0</v>
      </c>
      <c r="BB301" s="103">
        <f t="shared" si="29"/>
        <v>0</v>
      </c>
      <c r="BC301" s="1">
        <f t="shared" si="30"/>
        <v>0</v>
      </c>
      <c r="BD301" s="1">
        <f t="shared" si="31"/>
        <v>0</v>
      </c>
      <c r="BE301" s="1">
        <f t="shared" si="32"/>
        <v>0</v>
      </c>
    </row>
    <row r="302" spans="2:57" ht="14.4" thickBot="1" x14ac:dyDescent="0.3">
      <c r="B302" s="4"/>
      <c r="C302" s="131"/>
      <c r="D302" s="132"/>
      <c r="E302" s="235"/>
      <c r="F302" s="250"/>
      <c r="G302" s="250"/>
      <c r="H302" s="236"/>
      <c r="I302" s="130"/>
      <c r="J302" s="235"/>
      <c r="K302" s="236"/>
      <c r="L302" s="130"/>
      <c r="M302" s="235"/>
      <c r="N302" s="236"/>
      <c r="O302" s="129"/>
      <c r="P302" s="246">
        <v>0</v>
      </c>
      <c r="Q302" s="247"/>
      <c r="R302" s="129"/>
      <c r="S302" s="243"/>
      <c r="T302" s="244"/>
      <c r="U302" s="244"/>
      <c r="V302" s="244"/>
      <c r="W302" s="245"/>
      <c r="X302" s="7"/>
      <c r="AX302" s="101"/>
      <c r="AY302" s="101"/>
      <c r="AZ302" s="102">
        <f t="shared" si="27"/>
        <v>0</v>
      </c>
      <c r="BA302" s="101">
        <f t="shared" si="28"/>
        <v>0</v>
      </c>
      <c r="BB302" s="103">
        <f t="shared" si="29"/>
        <v>0</v>
      </c>
      <c r="BC302" s="1">
        <f t="shared" si="30"/>
        <v>0</v>
      </c>
      <c r="BD302" s="1">
        <f t="shared" si="31"/>
        <v>0</v>
      </c>
      <c r="BE302" s="1">
        <f t="shared" si="32"/>
        <v>0</v>
      </c>
    </row>
    <row r="303" spans="2:57" ht="14.4" thickBot="1" x14ac:dyDescent="0.3">
      <c r="B303" s="4"/>
      <c r="C303" s="131"/>
      <c r="D303" s="132"/>
      <c r="E303" s="235"/>
      <c r="F303" s="250"/>
      <c r="G303" s="250"/>
      <c r="H303" s="236"/>
      <c r="I303" s="130"/>
      <c r="J303" s="235"/>
      <c r="K303" s="236"/>
      <c r="L303" s="130"/>
      <c r="M303" s="235"/>
      <c r="N303" s="236"/>
      <c r="O303" s="129"/>
      <c r="P303" s="246">
        <v>0</v>
      </c>
      <c r="Q303" s="247"/>
      <c r="R303" s="129"/>
      <c r="S303" s="243"/>
      <c r="T303" s="244"/>
      <c r="U303" s="244"/>
      <c r="V303" s="244"/>
      <c r="W303" s="245"/>
      <c r="X303" s="7"/>
      <c r="AX303" s="101"/>
      <c r="AY303" s="101"/>
      <c r="AZ303" s="102">
        <f t="shared" si="27"/>
        <v>0</v>
      </c>
      <c r="BA303" s="101">
        <f t="shared" si="28"/>
        <v>0</v>
      </c>
      <c r="BB303" s="103">
        <f t="shared" si="29"/>
        <v>0</v>
      </c>
      <c r="BC303" s="1">
        <f t="shared" si="30"/>
        <v>0</v>
      </c>
      <c r="BD303" s="1">
        <f t="shared" si="31"/>
        <v>0</v>
      </c>
      <c r="BE303" s="1">
        <f t="shared" si="32"/>
        <v>0</v>
      </c>
    </row>
    <row r="304" spans="2:57" ht="14.4" thickBot="1" x14ac:dyDescent="0.3">
      <c r="B304" s="4"/>
      <c r="C304" s="131"/>
      <c r="D304" s="132"/>
      <c r="E304" s="235"/>
      <c r="F304" s="250"/>
      <c r="G304" s="250"/>
      <c r="H304" s="236"/>
      <c r="I304" s="130"/>
      <c r="J304" s="235"/>
      <c r="K304" s="236"/>
      <c r="L304" s="130"/>
      <c r="M304" s="235"/>
      <c r="N304" s="236"/>
      <c r="O304" s="129"/>
      <c r="P304" s="246">
        <v>0</v>
      </c>
      <c r="Q304" s="247"/>
      <c r="R304" s="129"/>
      <c r="S304" s="243"/>
      <c r="T304" s="244"/>
      <c r="U304" s="244"/>
      <c r="V304" s="244"/>
      <c r="W304" s="245"/>
      <c r="X304" s="7"/>
      <c r="AX304" s="101"/>
      <c r="AY304" s="101"/>
      <c r="AZ304" s="102">
        <f t="shared" si="27"/>
        <v>0</v>
      </c>
      <c r="BA304" s="101">
        <f t="shared" si="28"/>
        <v>0</v>
      </c>
      <c r="BB304" s="103">
        <f t="shared" si="29"/>
        <v>0</v>
      </c>
      <c r="BC304" s="1">
        <f t="shared" si="30"/>
        <v>0</v>
      </c>
      <c r="BD304" s="1">
        <f t="shared" si="31"/>
        <v>0</v>
      </c>
      <c r="BE304" s="1">
        <f t="shared" si="32"/>
        <v>0</v>
      </c>
    </row>
    <row r="305" spans="2:57" ht="14.4" thickBot="1" x14ac:dyDescent="0.3">
      <c r="B305" s="4"/>
      <c r="C305" s="131"/>
      <c r="D305" s="132"/>
      <c r="E305" s="235"/>
      <c r="F305" s="250"/>
      <c r="G305" s="250"/>
      <c r="H305" s="236"/>
      <c r="I305" s="130"/>
      <c r="J305" s="235"/>
      <c r="K305" s="236"/>
      <c r="L305" s="130"/>
      <c r="M305" s="235"/>
      <c r="N305" s="236"/>
      <c r="O305" s="129"/>
      <c r="P305" s="246">
        <v>0</v>
      </c>
      <c r="Q305" s="247"/>
      <c r="R305" s="129"/>
      <c r="S305" s="243"/>
      <c r="T305" s="244"/>
      <c r="U305" s="244"/>
      <c r="V305" s="244"/>
      <c r="W305" s="245"/>
      <c r="X305" s="7"/>
      <c r="AX305" s="101"/>
      <c r="AY305" s="101"/>
      <c r="AZ305" s="102">
        <f t="shared" si="27"/>
        <v>0</v>
      </c>
      <c r="BA305" s="101">
        <f t="shared" si="28"/>
        <v>0</v>
      </c>
      <c r="BB305" s="103">
        <f t="shared" si="29"/>
        <v>0</v>
      </c>
      <c r="BC305" s="1">
        <f t="shared" si="30"/>
        <v>0</v>
      </c>
      <c r="BD305" s="1">
        <f t="shared" si="31"/>
        <v>0</v>
      </c>
      <c r="BE305" s="1">
        <f t="shared" si="32"/>
        <v>0</v>
      </c>
    </row>
    <row r="306" spans="2:57" ht="14.4" thickBot="1" x14ac:dyDescent="0.3">
      <c r="B306" s="4"/>
      <c r="C306" s="131"/>
      <c r="D306" s="132"/>
      <c r="E306" s="235"/>
      <c r="F306" s="250"/>
      <c r="G306" s="250"/>
      <c r="H306" s="236"/>
      <c r="I306" s="130"/>
      <c r="J306" s="235"/>
      <c r="K306" s="236"/>
      <c r="L306" s="130"/>
      <c r="M306" s="235"/>
      <c r="N306" s="236"/>
      <c r="O306" s="129"/>
      <c r="P306" s="246">
        <v>0</v>
      </c>
      <c r="Q306" s="247"/>
      <c r="R306" s="129"/>
      <c r="S306" s="243"/>
      <c r="T306" s="244"/>
      <c r="U306" s="244"/>
      <c r="V306" s="244"/>
      <c r="W306" s="245"/>
      <c r="X306" s="7"/>
      <c r="AX306" s="101"/>
      <c r="AY306" s="101"/>
      <c r="AZ306" s="102">
        <f t="shared" si="27"/>
        <v>0</v>
      </c>
      <c r="BA306" s="101">
        <f t="shared" si="28"/>
        <v>0</v>
      </c>
      <c r="BB306" s="103">
        <f t="shared" si="29"/>
        <v>0</v>
      </c>
      <c r="BC306" s="1">
        <f t="shared" si="30"/>
        <v>0</v>
      </c>
      <c r="BD306" s="1">
        <f t="shared" si="31"/>
        <v>0</v>
      </c>
      <c r="BE306" s="1">
        <f t="shared" si="32"/>
        <v>0</v>
      </c>
    </row>
    <row r="307" spans="2:57" ht="14.4" thickBot="1" x14ac:dyDescent="0.3">
      <c r="B307" s="4"/>
      <c r="C307" s="131"/>
      <c r="D307" s="132"/>
      <c r="E307" s="235"/>
      <c r="F307" s="250"/>
      <c r="G307" s="250"/>
      <c r="H307" s="236"/>
      <c r="I307" s="130"/>
      <c r="J307" s="235"/>
      <c r="K307" s="236"/>
      <c r="L307" s="130"/>
      <c r="M307" s="235"/>
      <c r="N307" s="236"/>
      <c r="O307" s="129"/>
      <c r="P307" s="246">
        <v>0</v>
      </c>
      <c r="Q307" s="247"/>
      <c r="R307" s="129"/>
      <c r="S307" s="243"/>
      <c r="T307" s="244"/>
      <c r="U307" s="244"/>
      <c r="V307" s="244"/>
      <c r="W307" s="245"/>
      <c r="X307" s="7"/>
      <c r="AX307" s="101"/>
      <c r="AY307" s="101"/>
      <c r="AZ307" s="102">
        <f t="shared" si="27"/>
        <v>0</v>
      </c>
      <c r="BA307" s="101">
        <f t="shared" si="28"/>
        <v>0</v>
      </c>
      <c r="BB307" s="103">
        <f t="shared" si="29"/>
        <v>0</v>
      </c>
      <c r="BC307" s="1">
        <f t="shared" si="30"/>
        <v>0</v>
      </c>
      <c r="BD307" s="1">
        <f t="shared" si="31"/>
        <v>0</v>
      </c>
      <c r="BE307" s="1">
        <f t="shared" si="32"/>
        <v>0</v>
      </c>
    </row>
    <row r="308" spans="2:57" ht="14.4" thickBot="1" x14ac:dyDescent="0.3">
      <c r="B308" s="4"/>
      <c r="C308" s="131"/>
      <c r="D308" s="132"/>
      <c r="E308" s="235"/>
      <c r="F308" s="250"/>
      <c r="G308" s="250"/>
      <c r="H308" s="236"/>
      <c r="I308" s="130"/>
      <c r="J308" s="235"/>
      <c r="K308" s="236"/>
      <c r="L308" s="130"/>
      <c r="M308" s="235"/>
      <c r="N308" s="236"/>
      <c r="O308" s="129"/>
      <c r="P308" s="246">
        <v>0</v>
      </c>
      <c r="Q308" s="247"/>
      <c r="R308" s="129"/>
      <c r="S308" s="243"/>
      <c r="T308" s="244"/>
      <c r="U308" s="244"/>
      <c r="V308" s="244"/>
      <c r="W308" s="245"/>
      <c r="X308" s="7"/>
      <c r="AX308" s="101"/>
      <c r="AY308" s="101"/>
      <c r="AZ308" s="102">
        <f t="shared" si="27"/>
        <v>0</v>
      </c>
      <c r="BA308" s="101">
        <f t="shared" si="28"/>
        <v>0</v>
      </c>
      <c r="BB308" s="103">
        <f t="shared" si="29"/>
        <v>0</v>
      </c>
      <c r="BC308" s="1">
        <f t="shared" si="30"/>
        <v>0</v>
      </c>
      <c r="BD308" s="1">
        <f t="shared" si="31"/>
        <v>0</v>
      </c>
      <c r="BE308" s="1">
        <f t="shared" si="32"/>
        <v>0</v>
      </c>
    </row>
    <row r="309" spans="2:57" ht="14.4" thickBot="1" x14ac:dyDescent="0.3">
      <c r="B309" s="4"/>
      <c r="C309" s="131"/>
      <c r="D309" s="132"/>
      <c r="E309" s="235"/>
      <c r="F309" s="250"/>
      <c r="G309" s="250"/>
      <c r="H309" s="236"/>
      <c r="I309" s="130"/>
      <c r="J309" s="235"/>
      <c r="K309" s="236"/>
      <c r="L309" s="130"/>
      <c r="M309" s="235"/>
      <c r="N309" s="236"/>
      <c r="O309" s="129"/>
      <c r="P309" s="246">
        <v>0</v>
      </c>
      <c r="Q309" s="247"/>
      <c r="R309" s="129"/>
      <c r="S309" s="243"/>
      <c r="T309" s="244"/>
      <c r="U309" s="244"/>
      <c r="V309" s="244"/>
      <c r="W309" s="245"/>
      <c r="X309" s="7"/>
      <c r="AX309" s="101"/>
      <c r="AY309" s="101"/>
      <c r="AZ309" s="102">
        <f t="shared" si="27"/>
        <v>0</v>
      </c>
      <c r="BA309" s="101">
        <f t="shared" si="28"/>
        <v>0</v>
      </c>
      <c r="BB309" s="103">
        <f t="shared" si="29"/>
        <v>0</v>
      </c>
      <c r="BC309" s="1">
        <f t="shared" si="30"/>
        <v>0</v>
      </c>
      <c r="BD309" s="1">
        <f t="shared" si="31"/>
        <v>0</v>
      </c>
      <c r="BE309" s="1">
        <f t="shared" si="32"/>
        <v>0</v>
      </c>
    </row>
    <row r="310" spans="2:57" ht="14.4" thickBot="1" x14ac:dyDescent="0.3">
      <c r="B310" s="4"/>
      <c r="C310" s="131"/>
      <c r="D310" s="132"/>
      <c r="E310" s="235"/>
      <c r="F310" s="250"/>
      <c r="G310" s="250"/>
      <c r="H310" s="236"/>
      <c r="I310" s="130"/>
      <c r="J310" s="235"/>
      <c r="K310" s="236"/>
      <c r="L310" s="130"/>
      <c r="M310" s="235"/>
      <c r="N310" s="236"/>
      <c r="O310" s="129"/>
      <c r="P310" s="246">
        <v>0</v>
      </c>
      <c r="Q310" s="247"/>
      <c r="R310" s="129"/>
      <c r="S310" s="243"/>
      <c r="T310" s="244"/>
      <c r="U310" s="244"/>
      <c r="V310" s="244"/>
      <c r="W310" s="245"/>
      <c r="X310" s="7"/>
      <c r="AX310" s="101"/>
      <c r="AY310" s="101"/>
      <c r="AZ310" s="102">
        <f t="shared" si="27"/>
        <v>0</v>
      </c>
      <c r="BA310" s="101">
        <f t="shared" si="28"/>
        <v>0</v>
      </c>
      <c r="BB310" s="103">
        <f t="shared" si="29"/>
        <v>0</v>
      </c>
      <c r="BC310" s="1">
        <f t="shared" si="30"/>
        <v>0</v>
      </c>
      <c r="BD310" s="1">
        <f t="shared" si="31"/>
        <v>0</v>
      </c>
      <c r="BE310" s="1">
        <f t="shared" si="32"/>
        <v>0</v>
      </c>
    </row>
    <row r="311" spans="2:57" ht="14.4" thickBot="1" x14ac:dyDescent="0.3">
      <c r="B311" s="4"/>
      <c r="C311" s="131"/>
      <c r="D311" s="132"/>
      <c r="E311" s="235"/>
      <c r="F311" s="250"/>
      <c r="G311" s="250"/>
      <c r="H311" s="236"/>
      <c r="I311" s="130"/>
      <c r="J311" s="235"/>
      <c r="K311" s="236"/>
      <c r="L311" s="130"/>
      <c r="M311" s="235"/>
      <c r="N311" s="236"/>
      <c r="O311" s="129"/>
      <c r="P311" s="246">
        <v>0</v>
      </c>
      <c r="Q311" s="247"/>
      <c r="R311" s="129"/>
      <c r="S311" s="243"/>
      <c r="T311" s="244"/>
      <c r="U311" s="244"/>
      <c r="V311" s="244"/>
      <c r="W311" s="245"/>
      <c r="X311" s="7"/>
      <c r="AX311" s="101"/>
      <c r="AY311" s="101"/>
      <c r="AZ311" s="102">
        <f t="shared" si="27"/>
        <v>0</v>
      </c>
      <c r="BA311" s="101">
        <f t="shared" si="28"/>
        <v>0</v>
      </c>
      <c r="BB311" s="103">
        <f t="shared" si="29"/>
        <v>0</v>
      </c>
      <c r="BC311" s="1">
        <f t="shared" si="30"/>
        <v>0</v>
      </c>
      <c r="BD311" s="1">
        <f t="shared" si="31"/>
        <v>0</v>
      </c>
      <c r="BE311" s="1">
        <f t="shared" si="32"/>
        <v>0</v>
      </c>
    </row>
    <row r="312" spans="2:57" ht="14.4" thickBot="1" x14ac:dyDescent="0.3">
      <c r="B312" s="4"/>
      <c r="C312" s="131"/>
      <c r="D312" s="132"/>
      <c r="E312" s="235"/>
      <c r="F312" s="250"/>
      <c r="G312" s="250"/>
      <c r="H312" s="236"/>
      <c r="I312" s="130"/>
      <c r="J312" s="235"/>
      <c r="K312" s="236"/>
      <c r="L312" s="130"/>
      <c r="M312" s="235"/>
      <c r="N312" s="236"/>
      <c r="O312" s="129"/>
      <c r="P312" s="246">
        <v>0</v>
      </c>
      <c r="Q312" s="247"/>
      <c r="R312" s="129"/>
      <c r="S312" s="243"/>
      <c r="T312" s="244"/>
      <c r="U312" s="244"/>
      <c r="V312" s="244"/>
      <c r="W312" s="245"/>
      <c r="X312" s="7"/>
      <c r="AX312" s="101"/>
      <c r="AY312" s="101"/>
      <c r="AZ312" s="102">
        <f t="shared" si="27"/>
        <v>0</v>
      </c>
      <c r="BA312" s="101">
        <f t="shared" si="28"/>
        <v>0</v>
      </c>
      <c r="BB312" s="103">
        <f t="shared" si="29"/>
        <v>0</v>
      </c>
      <c r="BC312" s="1">
        <f t="shared" si="30"/>
        <v>0</v>
      </c>
      <c r="BD312" s="1">
        <f t="shared" si="31"/>
        <v>0</v>
      </c>
      <c r="BE312" s="1">
        <f t="shared" si="32"/>
        <v>0</v>
      </c>
    </row>
    <row r="313" spans="2:57" ht="14.4" thickBot="1" x14ac:dyDescent="0.3">
      <c r="B313" s="4"/>
      <c r="C313" s="131"/>
      <c r="D313" s="132"/>
      <c r="E313" s="235"/>
      <c r="F313" s="250"/>
      <c r="G313" s="250"/>
      <c r="H313" s="236"/>
      <c r="I313" s="130"/>
      <c r="J313" s="235"/>
      <c r="K313" s="236"/>
      <c r="L313" s="130"/>
      <c r="M313" s="235"/>
      <c r="N313" s="236"/>
      <c r="O313" s="129"/>
      <c r="P313" s="246">
        <v>0</v>
      </c>
      <c r="Q313" s="247"/>
      <c r="R313" s="129"/>
      <c r="S313" s="243"/>
      <c r="T313" s="244"/>
      <c r="U313" s="244"/>
      <c r="V313" s="244"/>
      <c r="W313" s="245"/>
      <c r="X313" s="7"/>
      <c r="AX313" s="101"/>
      <c r="AY313" s="101"/>
      <c r="AZ313" s="102">
        <f t="shared" si="27"/>
        <v>0</v>
      </c>
      <c r="BA313" s="101">
        <f t="shared" si="28"/>
        <v>0</v>
      </c>
      <c r="BB313" s="103">
        <f t="shared" si="29"/>
        <v>0</v>
      </c>
      <c r="BC313" s="1">
        <f t="shared" si="30"/>
        <v>0</v>
      </c>
      <c r="BD313" s="1">
        <f t="shared" si="31"/>
        <v>0</v>
      </c>
      <c r="BE313" s="1">
        <f t="shared" si="32"/>
        <v>0</v>
      </c>
    </row>
    <row r="314" spans="2:57" ht="14.4" thickBot="1" x14ac:dyDescent="0.3">
      <c r="B314" s="4"/>
      <c r="C314" s="131"/>
      <c r="D314" s="132"/>
      <c r="E314" s="235"/>
      <c r="F314" s="250"/>
      <c r="G314" s="250"/>
      <c r="H314" s="236"/>
      <c r="I314" s="130"/>
      <c r="J314" s="235"/>
      <c r="K314" s="236"/>
      <c r="L314" s="130"/>
      <c r="M314" s="235"/>
      <c r="N314" s="236"/>
      <c r="O314" s="129"/>
      <c r="P314" s="246">
        <v>0</v>
      </c>
      <c r="Q314" s="247"/>
      <c r="R314" s="129"/>
      <c r="S314" s="243"/>
      <c r="T314" s="244"/>
      <c r="U314" s="244"/>
      <c r="V314" s="244"/>
      <c r="W314" s="245"/>
      <c r="X314" s="7"/>
      <c r="AX314" s="101"/>
      <c r="AY314" s="101"/>
      <c r="AZ314" s="102">
        <f t="shared" si="27"/>
        <v>0</v>
      </c>
      <c r="BA314" s="101">
        <f t="shared" si="28"/>
        <v>0</v>
      </c>
      <c r="BB314" s="103">
        <f t="shared" si="29"/>
        <v>0</v>
      </c>
      <c r="BC314" s="1">
        <f t="shared" si="30"/>
        <v>0</v>
      </c>
      <c r="BD314" s="1">
        <f t="shared" si="31"/>
        <v>0</v>
      </c>
      <c r="BE314" s="1">
        <f t="shared" si="32"/>
        <v>0</v>
      </c>
    </row>
    <row r="315" spans="2:57" ht="14.4" thickBot="1" x14ac:dyDescent="0.3">
      <c r="B315" s="4"/>
      <c r="C315" s="131"/>
      <c r="D315" s="132"/>
      <c r="E315" s="235"/>
      <c r="F315" s="250"/>
      <c r="G315" s="250"/>
      <c r="H315" s="236"/>
      <c r="I315" s="130"/>
      <c r="J315" s="235"/>
      <c r="K315" s="236"/>
      <c r="L315" s="130"/>
      <c r="M315" s="235"/>
      <c r="N315" s="236"/>
      <c r="O315" s="129"/>
      <c r="P315" s="246">
        <v>0</v>
      </c>
      <c r="Q315" s="247"/>
      <c r="R315" s="129"/>
      <c r="S315" s="243"/>
      <c r="T315" s="244"/>
      <c r="U315" s="244"/>
      <c r="V315" s="244"/>
      <c r="W315" s="245"/>
      <c r="X315" s="7"/>
      <c r="AX315" s="101"/>
      <c r="AY315" s="101"/>
      <c r="AZ315" s="102">
        <f t="shared" si="27"/>
        <v>0</v>
      </c>
      <c r="BA315" s="101">
        <f t="shared" si="28"/>
        <v>0</v>
      </c>
      <c r="BB315" s="103">
        <f t="shared" si="29"/>
        <v>0</v>
      </c>
      <c r="BC315" s="1">
        <f t="shared" si="30"/>
        <v>0</v>
      </c>
      <c r="BD315" s="1">
        <f t="shared" si="31"/>
        <v>0</v>
      </c>
      <c r="BE315" s="1">
        <f t="shared" si="32"/>
        <v>0</v>
      </c>
    </row>
    <row r="316" spans="2:57" ht="14.4" thickBot="1" x14ac:dyDescent="0.3">
      <c r="B316" s="4"/>
      <c r="C316" s="131"/>
      <c r="D316" s="132"/>
      <c r="E316" s="235"/>
      <c r="F316" s="250"/>
      <c r="G316" s="250"/>
      <c r="H316" s="236"/>
      <c r="I316" s="130"/>
      <c r="J316" s="235"/>
      <c r="K316" s="236"/>
      <c r="L316" s="130"/>
      <c r="M316" s="235"/>
      <c r="N316" s="236"/>
      <c r="O316" s="129"/>
      <c r="P316" s="246">
        <v>0</v>
      </c>
      <c r="Q316" s="247"/>
      <c r="R316" s="129"/>
      <c r="S316" s="243"/>
      <c r="T316" s="244"/>
      <c r="U316" s="244"/>
      <c r="V316" s="244"/>
      <c r="W316" s="245"/>
      <c r="X316" s="7"/>
      <c r="AX316" s="101"/>
      <c r="AY316" s="101"/>
      <c r="AZ316" s="102">
        <f t="shared" si="27"/>
        <v>0</v>
      </c>
      <c r="BA316" s="101">
        <f t="shared" si="28"/>
        <v>0</v>
      </c>
      <c r="BB316" s="103">
        <f t="shared" si="29"/>
        <v>0</v>
      </c>
      <c r="BC316" s="1">
        <f t="shared" si="30"/>
        <v>0</v>
      </c>
      <c r="BD316" s="1">
        <f t="shared" si="31"/>
        <v>0</v>
      </c>
      <c r="BE316" s="1">
        <f t="shared" si="32"/>
        <v>0</v>
      </c>
    </row>
    <row r="317" spans="2:57" ht="14.4" thickBot="1" x14ac:dyDescent="0.3">
      <c r="B317" s="4"/>
      <c r="C317" s="131"/>
      <c r="D317" s="132"/>
      <c r="E317" s="235"/>
      <c r="F317" s="250"/>
      <c r="G317" s="250"/>
      <c r="H317" s="236"/>
      <c r="I317" s="130"/>
      <c r="J317" s="235"/>
      <c r="K317" s="236"/>
      <c r="L317" s="130"/>
      <c r="M317" s="235"/>
      <c r="N317" s="236"/>
      <c r="O317" s="129"/>
      <c r="P317" s="246">
        <v>0</v>
      </c>
      <c r="Q317" s="247"/>
      <c r="R317" s="129"/>
      <c r="S317" s="243"/>
      <c r="T317" s="244"/>
      <c r="U317" s="244"/>
      <c r="V317" s="244"/>
      <c r="W317" s="245"/>
      <c r="X317" s="7"/>
      <c r="AX317" s="101"/>
      <c r="AY317" s="101"/>
      <c r="AZ317" s="102">
        <f t="shared" si="27"/>
        <v>0</v>
      </c>
      <c r="BA317" s="101">
        <f t="shared" si="28"/>
        <v>0</v>
      </c>
      <c r="BB317" s="103">
        <f t="shared" si="29"/>
        <v>0</v>
      </c>
      <c r="BC317" s="1">
        <f t="shared" si="30"/>
        <v>0</v>
      </c>
      <c r="BD317" s="1">
        <f t="shared" si="31"/>
        <v>0</v>
      </c>
      <c r="BE317" s="1">
        <f t="shared" si="32"/>
        <v>0</v>
      </c>
    </row>
    <row r="318" spans="2:57" ht="14.4" thickBot="1" x14ac:dyDescent="0.3">
      <c r="B318" s="4"/>
      <c r="C318" s="131"/>
      <c r="D318" s="132"/>
      <c r="E318" s="235"/>
      <c r="F318" s="250"/>
      <c r="G318" s="250"/>
      <c r="H318" s="236"/>
      <c r="I318" s="130"/>
      <c r="J318" s="235"/>
      <c r="K318" s="236"/>
      <c r="L318" s="130"/>
      <c r="M318" s="235"/>
      <c r="N318" s="236"/>
      <c r="O318" s="129"/>
      <c r="P318" s="246">
        <v>0</v>
      </c>
      <c r="Q318" s="247"/>
      <c r="R318" s="129"/>
      <c r="S318" s="243"/>
      <c r="T318" s="244"/>
      <c r="U318" s="244"/>
      <c r="V318" s="244"/>
      <c r="W318" s="245"/>
      <c r="X318" s="7"/>
      <c r="AX318" s="101"/>
      <c r="AY318" s="101"/>
      <c r="AZ318" s="102">
        <f t="shared" si="27"/>
        <v>0</v>
      </c>
      <c r="BA318" s="101">
        <f t="shared" si="28"/>
        <v>0</v>
      </c>
      <c r="BB318" s="103">
        <f t="shared" si="29"/>
        <v>0</v>
      </c>
      <c r="BC318" s="1">
        <f t="shared" si="30"/>
        <v>0</v>
      </c>
      <c r="BD318" s="1">
        <f t="shared" si="31"/>
        <v>0</v>
      </c>
      <c r="BE318" s="1">
        <f t="shared" si="32"/>
        <v>0</v>
      </c>
    </row>
    <row r="319" spans="2:57" ht="14.4" thickBot="1" x14ac:dyDescent="0.3">
      <c r="B319" s="4"/>
      <c r="C319" s="131"/>
      <c r="D319" s="132"/>
      <c r="E319" s="235"/>
      <c r="F319" s="250"/>
      <c r="G319" s="250"/>
      <c r="H319" s="236"/>
      <c r="I319" s="130"/>
      <c r="J319" s="235"/>
      <c r="K319" s="236"/>
      <c r="L319" s="130"/>
      <c r="M319" s="235"/>
      <c r="N319" s="236"/>
      <c r="O319" s="129"/>
      <c r="P319" s="246">
        <v>0</v>
      </c>
      <c r="Q319" s="247"/>
      <c r="R319" s="129"/>
      <c r="S319" s="243"/>
      <c r="T319" s="244"/>
      <c r="U319" s="244"/>
      <c r="V319" s="244"/>
      <c r="W319" s="245"/>
      <c r="X319" s="7"/>
      <c r="AX319" s="101"/>
      <c r="AY319" s="101"/>
      <c r="AZ319" s="102">
        <f t="shared" si="27"/>
        <v>0</v>
      </c>
      <c r="BA319" s="101">
        <f t="shared" si="28"/>
        <v>0</v>
      </c>
      <c r="BB319" s="103">
        <f t="shared" si="29"/>
        <v>0</v>
      </c>
      <c r="BC319" s="1">
        <f t="shared" si="30"/>
        <v>0</v>
      </c>
      <c r="BD319" s="1">
        <f t="shared" si="31"/>
        <v>0</v>
      </c>
      <c r="BE319" s="1">
        <f t="shared" si="32"/>
        <v>0</v>
      </c>
    </row>
    <row r="320" spans="2:57" ht="14.4" thickBot="1" x14ac:dyDescent="0.3">
      <c r="B320" s="4"/>
      <c r="C320" s="131"/>
      <c r="D320" s="132"/>
      <c r="E320" s="235"/>
      <c r="F320" s="250"/>
      <c r="G320" s="250"/>
      <c r="H320" s="236"/>
      <c r="I320" s="130"/>
      <c r="J320" s="235"/>
      <c r="K320" s="236"/>
      <c r="L320" s="130"/>
      <c r="M320" s="235"/>
      <c r="N320" s="236"/>
      <c r="O320" s="129"/>
      <c r="P320" s="246">
        <v>0</v>
      </c>
      <c r="Q320" s="247"/>
      <c r="R320" s="129"/>
      <c r="S320" s="243"/>
      <c r="T320" s="244"/>
      <c r="U320" s="244"/>
      <c r="V320" s="244"/>
      <c r="W320" s="245"/>
      <c r="X320" s="7"/>
      <c r="AX320" s="101"/>
      <c r="AY320" s="101"/>
      <c r="AZ320" s="102">
        <f t="shared" si="27"/>
        <v>0</v>
      </c>
      <c r="BA320" s="101">
        <f t="shared" si="28"/>
        <v>0</v>
      </c>
      <c r="BB320" s="103">
        <f t="shared" si="29"/>
        <v>0</v>
      </c>
      <c r="BC320" s="1">
        <f t="shared" si="30"/>
        <v>0</v>
      </c>
      <c r="BD320" s="1">
        <f t="shared" si="31"/>
        <v>0</v>
      </c>
      <c r="BE320" s="1">
        <f t="shared" si="32"/>
        <v>0</v>
      </c>
    </row>
    <row r="321" spans="2:57" ht="14.4" thickBot="1" x14ac:dyDescent="0.3">
      <c r="B321" s="4"/>
      <c r="C321" s="131"/>
      <c r="D321" s="132"/>
      <c r="E321" s="235"/>
      <c r="F321" s="250"/>
      <c r="G321" s="250"/>
      <c r="H321" s="236"/>
      <c r="I321" s="130"/>
      <c r="J321" s="235"/>
      <c r="K321" s="236"/>
      <c r="L321" s="130"/>
      <c r="M321" s="235"/>
      <c r="N321" s="236"/>
      <c r="O321" s="129"/>
      <c r="P321" s="246">
        <v>0</v>
      </c>
      <c r="Q321" s="247"/>
      <c r="R321" s="129"/>
      <c r="S321" s="243"/>
      <c r="T321" s="244"/>
      <c r="U321" s="244"/>
      <c r="V321" s="244"/>
      <c r="W321" s="245"/>
      <c r="X321" s="7"/>
      <c r="AX321" s="101"/>
      <c r="AY321" s="101"/>
      <c r="AZ321" s="102">
        <f t="shared" si="27"/>
        <v>0</v>
      </c>
      <c r="BA321" s="101">
        <f t="shared" si="28"/>
        <v>0</v>
      </c>
      <c r="BB321" s="103">
        <f t="shared" si="29"/>
        <v>0</v>
      </c>
      <c r="BC321" s="1">
        <f t="shared" si="30"/>
        <v>0</v>
      </c>
      <c r="BD321" s="1">
        <f t="shared" si="31"/>
        <v>0</v>
      </c>
      <c r="BE321" s="1">
        <f t="shared" si="32"/>
        <v>0</v>
      </c>
    </row>
    <row r="322" spans="2:57" ht="14.4" thickBot="1" x14ac:dyDescent="0.3">
      <c r="B322" s="4"/>
      <c r="C322" s="131"/>
      <c r="D322" s="132"/>
      <c r="E322" s="235"/>
      <c r="F322" s="250"/>
      <c r="G322" s="250"/>
      <c r="H322" s="236"/>
      <c r="I322" s="130"/>
      <c r="J322" s="235"/>
      <c r="K322" s="236"/>
      <c r="L322" s="130"/>
      <c r="M322" s="235"/>
      <c r="N322" s="236"/>
      <c r="O322" s="129"/>
      <c r="P322" s="246">
        <v>0</v>
      </c>
      <c r="Q322" s="247"/>
      <c r="R322" s="129"/>
      <c r="S322" s="243"/>
      <c r="T322" s="244"/>
      <c r="U322" s="244"/>
      <c r="V322" s="244"/>
      <c r="W322" s="245"/>
      <c r="X322" s="7"/>
      <c r="AX322" s="101"/>
      <c r="AY322" s="101"/>
      <c r="AZ322" s="102">
        <f t="shared" si="27"/>
        <v>0</v>
      </c>
      <c r="BA322" s="101">
        <f t="shared" si="28"/>
        <v>0</v>
      </c>
      <c r="BB322" s="103">
        <f t="shared" si="29"/>
        <v>0</v>
      </c>
      <c r="BC322" s="1">
        <f t="shared" si="30"/>
        <v>0</v>
      </c>
      <c r="BD322" s="1">
        <f t="shared" si="31"/>
        <v>0</v>
      </c>
      <c r="BE322" s="1">
        <f t="shared" si="32"/>
        <v>0</v>
      </c>
    </row>
    <row r="323" spans="2:57" ht="14.4" thickBot="1" x14ac:dyDescent="0.3">
      <c r="B323" s="4"/>
      <c r="C323" s="131"/>
      <c r="D323" s="132"/>
      <c r="E323" s="235"/>
      <c r="F323" s="250"/>
      <c r="G323" s="250"/>
      <c r="H323" s="236"/>
      <c r="I323" s="130"/>
      <c r="J323" s="235"/>
      <c r="K323" s="236"/>
      <c r="L323" s="130"/>
      <c r="M323" s="235"/>
      <c r="N323" s="236"/>
      <c r="O323" s="129"/>
      <c r="P323" s="246">
        <v>0</v>
      </c>
      <c r="Q323" s="247"/>
      <c r="R323" s="129"/>
      <c r="S323" s="243"/>
      <c r="T323" s="244"/>
      <c r="U323" s="244"/>
      <c r="V323" s="244"/>
      <c r="W323" s="245"/>
      <c r="X323" s="7"/>
      <c r="AX323" s="101"/>
      <c r="AY323" s="101"/>
      <c r="AZ323" s="102">
        <f t="shared" si="27"/>
        <v>0</v>
      </c>
      <c r="BA323" s="101">
        <f t="shared" si="28"/>
        <v>0</v>
      </c>
      <c r="BB323" s="103">
        <f t="shared" si="29"/>
        <v>0</v>
      </c>
      <c r="BC323" s="1">
        <f t="shared" si="30"/>
        <v>0</v>
      </c>
      <c r="BD323" s="1">
        <f t="shared" si="31"/>
        <v>0</v>
      </c>
      <c r="BE323" s="1">
        <f t="shared" si="32"/>
        <v>0</v>
      </c>
    </row>
    <row r="324" spans="2:57" ht="14.4" thickBot="1" x14ac:dyDescent="0.3">
      <c r="B324" s="4"/>
      <c r="C324" s="131"/>
      <c r="D324" s="132"/>
      <c r="E324" s="235"/>
      <c r="F324" s="250"/>
      <c r="G324" s="250"/>
      <c r="H324" s="236"/>
      <c r="I324" s="130"/>
      <c r="J324" s="235"/>
      <c r="K324" s="236"/>
      <c r="L324" s="130"/>
      <c r="M324" s="235"/>
      <c r="N324" s="236"/>
      <c r="O324" s="129"/>
      <c r="P324" s="246">
        <v>0</v>
      </c>
      <c r="Q324" s="247"/>
      <c r="R324" s="129"/>
      <c r="S324" s="243"/>
      <c r="T324" s="244"/>
      <c r="U324" s="244"/>
      <c r="V324" s="244"/>
      <c r="W324" s="245"/>
      <c r="X324" s="7"/>
      <c r="AX324" s="101"/>
      <c r="AY324" s="101"/>
      <c r="AZ324" s="102">
        <f t="shared" si="27"/>
        <v>0</v>
      </c>
      <c r="BA324" s="101">
        <f t="shared" si="28"/>
        <v>0</v>
      </c>
      <c r="BB324" s="103">
        <f t="shared" si="29"/>
        <v>0</v>
      </c>
      <c r="BC324" s="1">
        <f t="shared" si="30"/>
        <v>0</v>
      </c>
      <c r="BD324" s="1">
        <f t="shared" si="31"/>
        <v>0</v>
      </c>
      <c r="BE324" s="1">
        <f t="shared" si="32"/>
        <v>0</v>
      </c>
    </row>
    <row r="325" spans="2:57" ht="14.4" thickBot="1" x14ac:dyDescent="0.3">
      <c r="B325" s="4"/>
      <c r="C325" s="131"/>
      <c r="D325" s="132"/>
      <c r="E325" s="235"/>
      <c r="F325" s="250"/>
      <c r="G325" s="250"/>
      <c r="H325" s="236"/>
      <c r="I325" s="130"/>
      <c r="J325" s="235"/>
      <c r="K325" s="236"/>
      <c r="L325" s="130"/>
      <c r="M325" s="235"/>
      <c r="N325" s="236"/>
      <c r="O325" s="129"/>
      <c r="P325" s="246">
        <v>0</v>
      </c>
      <c r="Q325" s="247"/>
      <c r="R325" s="129"/>
      <c r="S325" s="243"/>
      <c r="T325" s="244"/>
      <c r="U325" s="244"/>
      <c r="V325" s="244"/>
      <c r="W325" s="245"/>
      <c r="X325" s="7"/>
      <c r="AX325" s="101"/>
      <c r="AY325" s="101"/>
      <c r="AZ325" s="102">
        <f t="shared" si="27"/>
        <v>0</v>
      </c>
      <c r="BA325" s="101">
        <f t="shared" si="28"/>
        <v>0</v>
      </c>
      <c r="BB325" s="103">
        <f t="shared" si="29"/>
        <v>0</v>
      </c>
      <c r="BC325" s="1">
        <f t="shared" si="30"/>
        <v>0</v>
      </c>
      <c r="BD325" s="1">
        <f t="shared" si="31"/>
        <v>0</v>
      </c>
      <c r="BE325" s="1">
        <f t="shared" si="32"/>
        <v>0</v>
      </c>
    </row>
    <row r="326" spans="2:57" ht="14.4" thickBot="1" x14ac:dyDescent="0.3">
      <c r="B326" s="4"/>
      <c r="C326" s="131"/>
      <c r="D326" s="132"/>
      <c r="E326" s="235"/>
      <c r="F326" s="250"/>
      <c r="G326" s="250"/>
      <c r="H326" s="236"/>
      <c r="I326" s="130"/>
      <c r="J326" s="235"/>
      <c r="K326" s="236"/>
      <c r="L326" s="130"/>
      <c r="M326" s="235"/>
      <c r="N326" s="236"/>
      <c r="O326" s="129"/>
      <c r="P326" s="246">
        <v>0</v>
      </c>
      <c r="Q326" s="247"/>
      <c r="R326" s="129"/>
      <c r="S326" s="243"/>
      <c r="T326" s="244"/>
      <c r="U326" s="244"/>
      <c r="V326" s="244"/>
      <c r="W326" s="245"/>
      <c r="X326" s="7"/>
      <c r="AX326" s="101"/>
      <c r="AY326" s="101"/>
      <c r="AZ326" s="102">
        <f t="shared" si="27"/>
        <v>0</v>
      </c>
      <c r="BA326" s="101">
        <f t="shared" si="28"/>
        <v>0</v>
      </c>
      <c r="BB326" s="103">
        <f t="shared" si="29"/>
        <v>0</v>
      </c>
      <c r="BC326" s="1">
        <f t="shared" si="30"/>
        <v>0</v>
      </c>
      <c r="BD326" s="1">
        <f t="shared" si="31"/>
        <v>0</v>
      </c>
      <c r="BE326" s="1">
        <f t="shared" si="32"/>
        <v>0</v>
      </c>
    </row>
    <row r="327" spans="2:57" ht="14.4" thickBot="1" x14ac:dyDescent="0.3">
      <c r="B327" s="4"/>
      <c r="C327" s="131"/>
      <c r="D327" s="132"/>
      <c r="E327" s="235"/>
      <c r="F327" s="250"/>
      <c r="G327" s="250"/>
      <c r="H327" s="236"/>
      <c r="I327" s="130"/>
      <c r="J327" s="235"/>
      <c r="K327" s="236"/>
      <c r="L327" s="130"/>
      <c r="M327" s="235"/>
      <c r="N327" s="236"/>
      <c r="O327" s="129"/>
      <c r="P327" s="246">
        <v>0</v>
      </c>
      <c r="Q327" s="247"/>
      <c r="R327" s="129"/>
      <c r="S327" s="243"/>
      <c r="T327" s="244"/>
      <c r="U327" s="244"/>
      <c r="V327" s="244"/>
      <c r="W327" s="245"/>
      <c r="X327" s="7"/>
      <c r="AX327" s="101"/>
      <c r="AY327" s="101"/>
      <c r="AZ327" s="102">
        <f t="shared" si="27"/>
        <v>0</v>
      </c>
      <c r="BA327" s="101">
        <f t="shared" si="28"/>
        <v>0</v>
      </c>
      <c r="BB327" s="103">
        <f t="shared" si="29"/>
        <v>0</v>
      </c>
      <c r="BC327" s="1">
        <f t="shared" si="30"/>
        <v>0</v>
      </c>
      <c r="BD327" s="1">
        <f t="shared" si="31"/>
        <v>0</v>
      </c>
      <c r="BE327" s="1">
        <f t="shared" si="32"/>
        <v>0</v>
      </c>
    </row>
    <row r="328" spans="2:57" ht="14.4" thickBot="1" x14ac:dyDescent="0.3">
      <c r="B328" s="4"/>
      <c r="C328" s="131"/>
      <c r="D328" s="132"/>
      <c r="E328" s="235"/>
      <c r="F328" s="250"/>
      <c r="G328" s="250"/>
      <c r="H328" s="236"/>
      <c r="I328" s="130"/>
      <c r="J328" s="235"/>
      <c r="K328" s="236"/>
      <c r="L328" s="130"/>
      <c r="M328" s="235"/>
      <c r="N328" s="236"/>
      <c r="O328" s="129"/>
      <c r="P328" s="246">
        <v>0</v>
      </c>
      <c r="Q328" s="247"/>
      <c r="R328" s="129"/>
      <c r="S328" s="243"/>
      <c r="T328" s="244"/>
      <c r="U328" s="244"/>
      <c r="V328" s="244"/>
      <c r="W328" s="245"/>
      <c r="X328" s="7"/>
      <c r="AX328" s="101"/>
      <c r="AY328" s="101"/>
      <c r="AZ328" s="102">
        <f t="shared" ref="AZ328:AZ371" si="33">+C328</f>
        <v>0</v>
      </c>
      <c r="BA328" s="101">
        <f t="shared" ref="BA328:BA371" si="34">+J328</f>
        <v>0</v>
      </c>
      <c r="BB328" s="103">
        <f t="shared" ref="BB328:BB371" si="35">+P328</f>
        <v>0</v>
      </c>
      <c r="BC328" s="1">
        <f t="shared" ref="BC328:BC371" si="36">SUMIFS($BB$71:$BB$371,$AZ$71:$AZ$371,$AX328,$BA$71:$BA$371,"Despesas")</f>
        <v>0</v>
      </c>
      <c r="BD328" s="1">
        <f t="shared" ref="BD328:BD371" si="37">SUMIFS($BB$71:$BB$371,$AZ$71:$AZ$371,$AX328,$BA$71:$BA$371,"Dívidas")</f>
        <v>0</v>
      </c>
      <c r="BE328" s="1">
        <f t="shared" ref="BE328:BE371" si="38">SUMIFS($BB$71:$BB$371,$AZ$71:$AZ$371,$AX328,$BA$71:$BA$371,"Investimentos")</f>
        <v>0</v>
      </c>
    </row>
    <row r="329" spans="2:57" ht="14.4" thickBot="1" x14ac:dyDescent="0.3">
      <c r="B329" s="4"/>
      <c r="C329" s="131"/>
      <c r="D329" s="132"/>
      <c r="E329" s="235"/>
      <c r="F329" s="250"/>
      <c r="G329" s="250"/>
      <c r="H329" s="236"/>
      <c r="I329" s="130"/>
      <c r="J329" s="235"/>
      <c r="K329" s="236"/>
      <c r="L329" s="130"/>
      <c r="M329" s="235"/>
      <c r="N329" s="236"/>
      <c r="O329" s="129"/>
      <c r="P329" s="246">
        <v>0</v>
      </c>
      <c r="Q329" s="247"/>
      <c r="R329" s="129"/>
      <c r="S329" s="243"/>
      <c r="T329" s="244"/>
      <c r="U329" s="244"/>
      <c r="V329" s="244"/>
      <c r="W329" s="245"/>
      <c r="X329" s="7"/>
      <c r="AX329" s="101"/>
      <c r="AY329" s="101"/>
      <c r="AZ329" s="102">
        <f t="shared" si="33"/>
        <v>0</v>
      </c>
      <c r="BA329" s="101">
        <f t="shared" si="34"/>
        <v>0</v>
      </c>
      <c r="BB329" s="103">
        <f t="shared" si="35"/>
        <v>0</v>
      </c>
      <c r="BC329" s="1">
        <f t="shared" si="36"/>
        <v>0</v>
      </c>
      <c r="BD329" s="1">
        <f t="shared" si="37"/>
        <v>0</v>
      </c>
      <c r="BE329" s="1">
        <f t="shared" si="38"/>
        <v>0</v>
      </c>
    </row>
    <row r="330" spans="2:57" ht="14.4" thickBot="1" x14ac:dyDescent="0.3">
      <c r="B330" s="4"/>
      <c r="C330" s="131"/>
      <c r="D330" s="132"/>
      <c r="E330" s="235"/>
      <c r="F330" s="250"/>
      <c r="G330" s="250"/>
      <c r="H330" s="236"/>
      <c r="I330" s="130"/>
      <c r="J330" s="235"/>
      <c r="K330" s="236"/>
      <c r="L330" s="130"/>
      <c r="M330" s="235"/>
      <c r="N330" s="236"/>
      <c r="O330" s="129"/>
      <c r="P330" s="246">
        <v>0</v>
      </c>
      <c r="Q330" s="247"/>
      <c r="R330" s="129"/>
      <c r="S330" s="243"/>
      <c r="T330" s="244"/>
      <c r="U330" s="244"/>
      <c r="V330" s="244"/>
      <c r="W330" s="245"/>
      <c r="X330" s="7"/>
      <c r="AX330" s="101"/>
      <c r="AY330" s="101"/>
      <c r="AZ330" s="102">
        <f t="shared" si="33"/>
        <v>0</v>
      </c>
      <c r="BA330" s="101">
        <f t="shared" si="34"/>
        <v>0</v>
      </c>
      <c r="BB330" s="103">
        <f t="shared" si="35"/>
        <v>0</v>
      </c>
      <c r="BC330" s="1">
        <f t="shared" si="36"/>
        <v>0</v>
      </c>
      <c r="BD330" s="1">
        <f t="shared" si="37"/>
        <v>0</v>
      </c>
      <c r="BE330" s="1">
        <f t="shared" si="38"/>
        <v>0</v>
      </c>
    </row>
    <row r="331" spans="2:57" ht="14.4" thickBot="1" x14ac:dyDescent="0.3">
      <c r="B331" s="4"/>
      <c r="C331" s="131"/>
      <c r="D331" s="132"/>
      <c r="E331" s="235"/>
      <c r="F331" s="250"/>
      <c r="G331" s="250"/>
      <c r="H331" s="236"/>
      <c r="I331" s="130"/>
      <c r="J331" s="235"/>
      <c r="K331" s="236"/>
      <c r="L331" s="130"/>
      <c r="M331" s="235"/>
      <c r="N331" s="236"/>
      <c r="O331" s="129"/>
      <c r="P331" s="246">
        <v>0</v>
      </c>
      <c r="Q331" s="247"/>
      <c r="R331" s="129"/>
      <c r="S331" s="243"/>
      <c r="T331" s="244"/>
      <c r="U331" s="244"/>
      <c r="V331" s="244"/>
      <c r="W331" s="245"/>
      <c r="X331" s="7"/>
      <c r="AX331" s="101"/>
      <c r="AY331" s="101"/>
      <c r="AZ331" s="102">
        <f t="shared" si="33"/>
        <v>0</v>
      </c>
      <c r="BA331" s="101">
        <f t="shared" si="34"/>
        <v>0</v>
      </c>
      <c r="BB331" s="103">
        <f t="shared" si="35"/>
        <v>0</v>
      </c>
      <c r="BC331" s="1">
        <f t="shared" si="36"/>
        <v>0</v>
      </c>
      <c r="BD331" s="1">
        <f t="shared" si="37"/>
        <v>0</v>
      </c>
      <c r="BE331" s="1">
        <f t="shared" si="38"/>
        <v>0</v>
      </c>
    </row>
    <row r="332" spans="2:57" ht="14.4" thickBot="1" x14ac:dyDescent="0.3">
      <c r="B332" s="4"/>
      <c r="C332" s="131"/>
      <c r="D332" s="132"/>
      <c r="E332" s="235"/>
      <c r="F332" s="250"/>
      <c r="G332" s="250"/>
      <c r="H332" s="236"/>
      <c r="I332" s="130"/>
      <c r="J332" s="235"/>
      <c r="K332" s="236"/>
      <c r="L332" s="130"/>
      <c r="M332" s="235"/>
      <c r="N332" s="236"/>
      <c r="O332" s="129"/>
      <c r="P332" s="246">
        <v>0</v>
      </c>
      <c r="Q332" s="247"/>
      <c r="R332" s="129"/>
      <c r="S332" s="243"/>
      <c r="T332" s="244"/>
      <c r="U332" s="244"/>
      <c r="V332" s="244"/>
      <c r="W332" s="245"/>
      <c r="X332" s="7"/>
      <c r="AX332" s="101"/>
      <c r="AY332" s="101"/>
      <c r="AZ332" s="102">
        <f t="shared" si="33"/>
        <v>0</v>
      </c>
      <c r="BA332" s="101">
        <f t="shared" si="34"/>
        <v>0</v>
      </c>
      <c r="BB332" s="103">
        <f t="shared" si="35"/>
        <v>0</v>
      </c>
      <c r="BC332" s="1">
        <f t="shared" si="36"/>
        <v>0</v>
      </c>
      <c r="BD332" s="1">
        <f t="shared" si="37"/>
        <v>0</v>
      </c>
      <c r="BE332" s="1">
        <f t="shared" si="38"/>
        <v>0</v>
      </c>
    </row>
    <row r="333" spans="2:57" ht="14.4" thickBot="1" x14ac:dyDescent="0.3">
      <c r="B333" s="4"/>
      <c r="C333" s="131"/>
      <c r="D333" s="132"/>
      <c r="E333" s="235"/>
      <c r="F333" s="250"/>
      <c r="G333" s="250"/>
      <c r="H333" s="236"/>
      <c r="I333" s="130"/>
      <c r="J333" s="235"/>
      <c r="K333" s="236"/>
      <c r="L333" s="130"/>
      <c r="M333" s="235"/>
      <c r="N333" s="236"/>
      <c r="O333" s="129"/>
      <c r="P333" s="246">
        <v>0</v>
      </c>
      <c r="Q333" s="247"/>
      <c r="R333" s="129"/>
      <c r="S333" s="243"/>
      <c r="T333" s="244"/>
      <c r="U333" s="244"/>
      <c r="V333" s="244"/>
      <c r="W333" s="245"/>
      <c r="X333" s="7"/>
      <c r="AX333" s="101"/>
      <c r="AY333" s="101"/>
      <c r="AZ333" s="102">
        <f t="shared" si="33"/>
        <v>0</v>
      </c>
      <c r="BA333" s="101">
        <f t="shared" si="34"/>
        <v>0</v>
      </c>
      <c r="BB333" s="103">
        <f t="shared" si="35"/>
        <v>0</v>
      </c>
      <c r="BC333" s="1">
        <f t="shared" si="36"/>
        <v>0</v>
      </c>
      <c r="BD333" s="1">
        <f t="shared" si="37"/>
        <v>0</v>
      </c>
      <c r="BE333" s="1">
        <f t="shared" si="38"/>
        <v>0</v>
      </c>
    </row>
    <row r="334" spans="2:57" ht="14.4" thickBot="1" x14ac:dyDescent="0.3">
      <c r="B334" s="4"/>
      <c r="C334" s="131"/>
      <c r="D334" s="132"/>
      <c r="E334" s="235"/>
      <c r="F334" s="250"/>
      <c r="G334" s="250"/>
      <c r="H334" s="236"/>
      <c r="I334" s="130"/>
      <c r="J334" s="235"/>
      <c r="K334" s="236"/>
      <c r="L334" s="130"/>
      <c r="M334" s="235"/>
      <c r="N334" s="236"/>
      <c r="O334" s="129"/>
      <c r="P334" s="246">
        <v>0</v>
      </c>
      <c r="Q334" s="247"/>
      <c r="R334" s="129"/>
      <c r="S334" s="243"/>
      <c r="T334" s="244"/>
      <c r="U334" s="244"/>
      <c r="V334" s="244"/>
      <c r="W334" s="245"/>
      <c r="X334" s="7"/>
      <c r="AX334" s="101"/>
      <c r="AY334" s="101"/>
      <c r="AZ334" s="102">
        <f t="shared" si="33"/>
        <v>0</v>
      </c>
      <c r="BA334" s="101">
        <f t="shared" si="34"/>
        <v>0</v>
      </c>
      <c r="BB334" s="103">
        <f t="shared" si="35"/>
        <v>0</v>
      </c>
      <c r="BC334" s="1">
        <f t="shared" si="36"/>
        <v>0</v>
      </c>
      <c r="BD334" s="1">
        <f t="shared" si="37"/>
        <v>0</v>
      </c>
      <c r="BE334" s="1">
        <f t="shared" si="38"/>
        <v>0</v>
      </c>
    </row>
    <row r="335" spans="2:57" ht="14.4" thickBot="1" x14ac:dyDescent="0.3">
      <c r="B335" s="4"/>
      <c r="C335" s="131"/>
      <c r="D335" s="132"/>
      <c r="E335" s="235"/>
      <c r="F335" s="250"/>
      <c r="G335" s="250"/>
      <c r="H335" s="236"/>
      <c r="I335" s="130"/>
      <c r="J335" s="235"/>
      <c r="K335" s="236"/>
      <c r="L335" s="130"/>
      <c r="M335" s="235"/>
      <c r="N335" s="236"/>
      <c r="O335" s="129"/>
      <c r="P335" s="246">
        <v>0</v>
      </c>
      <c r="Q335" s="247"/>
      <c r="R335" s="129"/>
      <c r="S335" s="243"/>
      <c r="T335" s="244"/>
      <c r="U335" s="244"/>
      <c r="V335" s="244"/>
      <c r="W335" s="245"/>
      <c r="X335" s="7"/>
      <c r="AX335" s="101"/>
      <c r="AY335" s="101"/>
      <c r="AZ335" s="102">
        <f t="shared" si="33"/>
        <v>0</v>
      </c>
      <c r="BA335" s="101">
        <f t="shared" si="34"/>
        <v>0</v>
      </c>
      <c r="BB335" s="103">
        <f t="shared" si="35"/>
        <v>0</v>
      </c>
      <c r="BC335" s="1">
        <f t="shared" si="36"/>
        <v>0</v>
      </c>
      <c r="BD335" s="1">
        <f t="shared" si="37"/>
        <v>0</v>
      </c>
      <c r="BE335" s="1">
        <f t="shared" si="38"/>
        <v>0</v>
      </c>
    </row>
    <row r="336" spans="2:57" ht="14.4" thickBot="1" x14ac:dyDescent="0.3">
      <c r="B336" s="4"/>
      <c r="C336" s="131"/>
      <c r="D336" s="132"/>
      <c r="E336" s="235"/>
      <c r="F336" s="250"/>
      <c r="G336" s="250"/>
      <c r="H336" s="236"/>
      <c r="I336" s="130"/>
      <c r="J336" s="235"/>
      <c r="K336" s="236"/>
      <c r="L336" s="130"/>
      <c r="M336" s="235"/>
      <c r="N336" s="236"/>
      <c r="O336" s="129"/>
      <c r="P336" s="246">
        <v>0</v>
      </c>
      <c r="Q336" s="247"/>
      <c r="R336" s="129"/>
      <c r="S336" s="243"/>
      <c r="T336" s="244"/>
      <c r="U336" s="244"/>
      <c r="V336" s="244"/>
      <c r="W336" s="245"/>
      <c r="X336" s="7"/>
      <c r="AX336" s="101"/>
      <c r="AY336" s="101"/>
      <c r="AZ336" s="102">
        <f t="shared" si="33"/>
        <v>0</v>
      </c>
      <c r="BA336" s="101">
        <f t="shared" si="34"/>
        <v>0</v>
      </c>
      <c r="BB336" s="103">
        <f t="shared" si="35"/>
        <v>0</v>
      </c>
      <c r="BC336" s="1">
        <f t="shared" si="36"/>
        <v>0</v>
      </c>
      <c r="BD336" s="1">
        <f t="shared" si="37"/>
        <v>0</v>
      </c>
      <c r="BE336" s="1">
        <f t="shared" si="38"/>
        <v>0</v>
      </c>
    </row>
    <row r="337" spans="2:57" ht="14.4" thickBot="1" x14ac:dyDescent="0.3">
      <c r="B337" s="4"/>
      <c r="C337" s="131"/>
      <c r="D337" s="132"/>
      <c r="E337" s="235"/>
      <c r="F337" s="250"/>
      <c r="G337" s="250"/>
      <c r="H337" s="236"/>
      <c r="I337" s="130"/>
      <c r="J337" s="235"/>
      <c r="K337" s="236"/>
      <c r="L337" s="130"/>
      <c r="M337" s="235"/>
      <c r="N337" s="236"/>
      <c r="O337" s="129"/>
      <c r="P337" s="246">
        <v>0</v>
      </c>
      <c r="Q337" s="247"/>
      <c r="R337" s="129"/>
      <c r="S337" s="243"/>
      <c r="T337" s="244"/>
      <c r="U337" s="244"/>
      <c r="V337" s="244"/>
      <c r="W337" s="245"/>
      <c r="X337" s="7"/>
      <c r="AX337" s="101"/>
      <c r="AY337" s="101"/>
      <c r="AZ337" s="102">
        <f t="shared" si="33"/>
        <v>0</v>
      </c>
      <c r="BA337" s="101">
        <f t="shared" si="34"/>
        <v>0</v>
      </c>
      <c r="BB337" s="103">
        <f t="shared" si="35"/>
        <v>0</v>
      </c>
      <c r="BC337" s="1">
        <f t="shared" si="36"/>
        <v>0</v>
      </c>
      <c r="BD337" s="1">
        <f t="shared" si="37"/>
        <v>0</v>
      </c>
      <c r="BE337" s="1">
        <f t="shared" si="38"/>
        <v>0</v>
      </c>
    </row>
    <row r="338" spans="2:57" ht="14.4" thickBot="1" x14ac:dyDescent="0.3">
      <c r="B338" s="4"/>
      <c r="C338" s="131"/>
      <c r="D338" s="132"/>
      <c r="E338" s="235"/>
      <c r="F338" s="250"/>
      <c r="G338" s="250"/>
      <c r="H338" s="236"/>
      <c r="I338" s="130"/>
      <c r="J338" s="235"/>
      <c r="K338" s="236"/>
      <c r="L338" s="130"/>
      <c r="M338" s="235"/>
      <c r="N338" s="236"/>
      <c r="O338" s="129"/>
      <c r="P338" s="246">
        <v>0</v>
      </c>
      <c r="Q338" s="247"/>
      <c r="R338" s="129"/>
      <c r="S338" s="243"/>
      <c r="T338" s="244"/>
      <c r="U338" s="244"/>
      <c r="V338" s="244"/>
      <c r="W338" s="245"/>
      <c r="X338" s="7"/>
      <c r="AX338" s="101"/>
      <c r="AY338" s="101"/>
      <c r="AZ338" s="102">
        <f t="shared" si="33"/>
        <v>0</v>
      </c>
      <c r="BA338" s="101">
        <f t="shared" si="34"/>
        <v>0</v>
      </c>
      <c r="BB338" s="103">
        <f t="shared" si="35"/>
        <v>0</v>
      </c>
      <c r="BC338" s="1">
        <f t="shared" si="36"/>
        <v>0</v>
      </c>
      <c r="BD338" s="1">
        <f t="shared" si="37"/>
        <v>0</v>
      </c>
      <c r="BE338" s="1">
        <f t="shared" si="38"/>
        <v>0</v>
      </c>
    </row>
    <row r="339" spans="2:57" ht="14.4" thickBot="1" x14ac:dyDescent="0.3">
      <c r="B339" s="4"/>
      <c r="C339" s="131"/>
      <c r="D339" s="132"/>
      <c r="E339" s="235"/>
      <c r="F339" s="250"/>
      <c r="G339" s="250"/>
      <c r="H339" s="236"/>
      <c r="I339" s="130"/>
      <c r="J339" s="235"/>
      <c r="K339" s="236"/>
      <c r="L339" s="130"/>
      <c r="M339" s="235"/>
      <c r="N339" s="236"/>
      <c r="O339" s="129"/>
      <c r="P339" s="246">
        <v>0</v>
      </c>
      <c r="Q339" s="247"/>
      <c r="R339" s="129"/>
      <c r="S339" s="243"/>
      <c r="T339" s="244"/>
      <c r="U339" s="244"/>
      <c r="V339" s="244"/>
      <c r="W339" s="245"/>
      <c r="X339" s="7"/>
      <c r="AX339" s="101"/>
      <c r="AY339" s="101"/>
      <c r="AZ339" s="102">
        <f t="shared" si="33"/>
        <v>0</v>
      </c>
      <c r="BA339" s="101">
        <f t="shared" si="34"/>
        <v>0</v>
      </c>
      <c r="BB339" s="103">
        <f t="shared" si="35"/>
        <v>0</v>
      </c>
      <c r="BC339" s="1">
        <f t="shared" si="36"/>
        <v>0</v>
      </c>
      <c r="BD339" s="1">
        <f t="shared" si="37"/>
        <v>0</v>
      </c>
      <c r="BE339" s="1">
        <f t="shared" si="38"/>
        <v>0</v>
      </c>
    </row>
    <row r="340" spans="2:57" ht="14.4" thickBot="1" x14ac:dyDescent="0.3">
      <c r="B340" s="4"/>
      <c r="C340" s="131"/>
      <c r="D340" s="132"/>
      <c r="E340" s="235"/>
      <c r="F340" s="250"/>
      <c r="G340" s="250"/>
      <c r="H340" s="236"/>
      <c r="I340" s="130"/>
      <c r="J340" s="235"/>
      <c r="K340" s="236"/>
      <c r="L340" s="130"/>
      <c r="M340" s="235"/>
      <c r="N340" s="236"/>
      <c r="O340" s="129"/>
      <c r="P340" s="246">
        <v>0</v>
      </c>
      <c r="Q340" s="247"/>
      <c r="R340" s="129"/>
      <c r="S340" s="243"/>
      <c r="T340" s="244"/>
      <c r="U340" s="244"/>
      <c r="V340" s="244"/>
      <c r="W340" s="245"/>
      <c r="X340" s="7"/>
      <c r="AX340" s="101"/>
      <c r="AY340" s="101"/>
      <c r="AZ340" s="102">
        <f t="shared" si="33"/>
        <v>0</v>
      </c>
      <c r="BA340" s="101">
        <f t="shared" si="34"/>
        <v>0</v>
      </c>
      <c r="BB340" s="103">
        <f t="shared" si="35"/>
        <v>0</v>
      </c>
      <c r="BC340" s="1">
        <f t="shared" si="36"/>
        <v>0</v>
      </c>
      <c r="BD340" s="1">
        <f t="shared" si="37"/>
        <v>0</v>
      </c>
      <c r="BE340" s="1">
        <f t="shared" si="38"/>
        <v>0</v>
      </c>
    </row>
    <row r="341" spans="2:57" ht="14.4" thickBot="1" x14ac:dyDescent="0.3">
      <c r="B341" s="4"/>
      <c r="C341" s="131"/>
      <c r="D341" s="132"/>
      <c r="E341" s="235"/>
      <c r="F341" s="250"/>
      <c r="G341" s="250"/>
      <c r="H341" s="236"/>
      <c r="I341" s="130"/>
      <c r="J341" s="235"/>
      <c r="K341" s="236"/>
      <c r="L341" s="130"/>
      <c r="M341" s="235"/>
      <c r="N341" s="236"/>
      <c r="O341" s="129"/>
      <c r="P341" s="246">
        <v>0</v>
      </c>
      <c r="Q341" s="247"/>
      <c r="R341" s="129"/>
      <c r="S341" s="243"/>
      <c r="T341" s="244"/>
      <c r="U341" s="244"/>
      <c r="V341" s="244"/>
      <c r="W341" s="245"/>
      <c r="X341" s="7"/>
      <c r="AX341" s="101"/>
      <c r="AY341" s="101"/>
      <c r="AZ341" s="102">
        <f t="shared" si="33"/>
        <v>0</v>
      </c>
      <c r="BA341" s="101">
        <f t="shared" si="34"/>
        <v>0</v>
      </c>
      <c r="BB341" s="103">
        <f t="shared" si="35"/>
        <v>0</v>
      </c>
      <c r="BC341" s="1">
        <f t="shared" si="36"/>
        <v>0</v>
      </c>
      <c r="BD341" s="1">
        <f t="shared" si="37"/>
        <v>0</v>
      </c>
      <c r="BE341" s="1">
        <f t="shared" si="38"/>
        <v>0</v>
      </c>
    </row>
    <row r="342" spans="2:57" ht="14.4" thickBot="1" x14ac:dyDescent="0.3">
      <c r="B342" s="4"/>
      <c r="C342" s="131"/>
      <c r="D342" s="132"/>
      <c r="E342" s="235"/>
      <c r="F342" s="250"/>
      <c r="G342" s="250"/>
      <c r="H342" s="236"/>
      <c r="I342" s="130"/>
      <c r="J342" s="235"/>
      <c r="K342" s="236"/>
      <c r="L342" s="130"/>
      <c r="M342" s="235"/>
      <c r="N342" s="236"/>
      <c r="O342" s="129"/>
      <c r="P342" s="246">
        <v>0</v>
      </c>
      <c r="Q342" s="247"/>
      <c r="R342" s="129"/>
      <c r="S342" s="243"/>
      <c r="T342" s="244"/>
      <c r="U342" s="244"/>
      <c r="V342" s="244"/>
      <c r="W342" s="245"/>
      <c r="X342" s="7"/>
      <c r="AX342" s="101"/>
      <c r="AY342" s="101"/>
      <c r="AZ342" s="102">
        <f t="shared" si="33"/>
        <v>0</v>
      </c>
      <c r="BA342" s="101">
        <f t="shared" si="34"/>
        <v>0</v>
      </c>
      <c r="BB342" s="103">
        <f t="shared" si="35"/>
        <v>0</v>
      </c>
      <c r="BC342" s="1">
        <f t="shared" si="36"/>
        <v>0</v>
      </c>
      <c r="BD342" s="1">
        <f t="shared" si="37"/>
        <v>0</v>
      </c>
      <c r="BE342" s="1">
        <f t="shared" si="38"/>
        <v>0</v>
      </c>
    </row>
    <row r="343" spans="2:57" ht="14.4" thickBot="1" x14ac:dyDescent="0.3">
      <c r="B343" s="4"/>
      <c r="C343" s="131"/>
      <c r="D343" s="132"/>
      <c r="E343" s="235"/>
      <c r="F343" s="250"/>
      <c r="G343" s="250"/>
      <c r="H343" s="236"/>
      <c r="I343" s="130"/>
      <c r="J343" s="235"/>
      <c r="K343" s="236"/>
      <c r="L343" s="130"/>
      <c r="M343" s="235"/>
      <c r="N343" s="236"/>
      <c r="O343" s="129"/>
      <c r="P343" s="246">
        <v>0</v>
      </c>
      <c r="Q343" s="247"/>
      <c r="R343" s="129"/>
      <c r="S343" s="243"/>
      <c r="T343" s="244"/>
      <c r="U343" s="244"/>
      <c r="V343" s="244"/>
      <c r="W343" s="245"/>
      <c r="X343" s="7"/>
      <c r="AX343" s="101"/>
      <c r="AY343" s="101"/>
      <c r="AZ343" s="102">
        <f t="shared" si="33"/>
        <v>0</v>
      </c>
      <c r="BA343" s="101">
        <f t="shared" si="34"/>
        <v>0</v>
      </c>
      <c r="BB343" s="103">
        <f t="shared" si="35"/>
        <v>0</v>
      </c>
      <c r="BC343" s="1">
        <f t="shared" si="36"/>
        <v>0</v>
      </c>
      <c r="BD343" s="1">
        <f t="shared" si="37"/>
        <v>0</v>
      </c>
      <c r="BE343" s="1">
        <f t="shared" si="38"/>
        <v>0</v>
      </c>
    </row>
    <row r="344" spans="2:57" ht="14.4" thickBot="1" x14ac:dyDescent="0.3">
      <c r="B344" s="4"/>
      <c r="C344" s="131"/>
      <c r="D344" s="132"/>
      <c r="E344" s="235"/>
      <c r="F344" s="250"/>
      <c r="G344" s="250"/>
      <c r="H344" s="236"/>
      <c r="I344" s="130"/>
      <c r="J344" s="235"/>
      <c r="K344" s="236"/>
      <c r="L344" s="130"/>
      <c r="M344" s="235"/>
      <c r="N344" s="236"/>
      <c r="O344" s="129"/>
      <c r="P344" s="246">
        <v>0</v>
      </c>
      <c r="Q344" s="247"/>
      <c r="R344" s="129"/>
      <c r="S344" s="243"/>
      <c r="T344" s="244"/>
      <c r="U344" s="244"/>
      <c r="V344" s="244"/>
      <c r="W344" s="245"/>
      <c r="X344" s="7"/>
      <c r="AX344" s="101"/>
      <c r="AY344" s="101"/>
      <c r="AZ344" s="102">
        <f t="shared" si="33"/>
        <v>0</v>
      </c>
      <c r="BA344" s="101">
        <f t="shared" si="34"/>
        <v>0</v>
      </c>
      <c r="BB344" s="103">
        <f t="shared" si="35"/>
        <v>0</v>
      </c>
      <c r="BC344" s="1">
        <f t="shared" si="36"/>
        <v>0</v>
      </c>
      <c r="BD344" s="1">
        <f t="shared" si="37"/>
        <v>0</v>
      </c>
      <c r="BE344" s="1">
        <f t="shared" si="38"/>
        <v>0</v>
      </c>
    </row>
    <row r="345" spans="2:57" ht="14.4" thickBot="1" x14ac:dyDescent="0.3">
      <c r="B345" s="4"/>
      <c r="C345" s="131"/>
      <c r="D345" s="132"/>
      <c r="E345" s="235"/>
      <c r="F345" s="250"/>
      <c r="G345" s="250"/>
      <c r="H345" s="236"/>
      <c r="I345" s="130"/>
      <c r="J345" s="235"/>
      <c r="K345" s="236"/>
      <c r="L345" s="130"/>
      <c r="M345" s="235"/>
      <c r="N345" s="236"/>
      <c r="O345" s="129"/>
      <c r="P345" s="246">
        <v>0</v>
      </c>
      <c r="Q345" s="247"/>
      <c r="R345" s="129"/>
      <c r="S345" s="243"/>
      <c r="T345" s="244"/>
      <c r="U345" s="244"/>
      <c r="V345" s="244"/>
      <c r="W345" s="245"/>
      <c r="X345" s="7"/>
      <c r="AX345" s="101"/>
      <c r="AY345" s="101"/>
      <c r="AZ345" s="102">
        <f t="shared" si="33"/>
        <v>0</v>
      </c>
      <c r="BA345" s="101">
        <f t="shared" si="34"/>
        <v>0</v>
      </c>
      <c r="BB345" s="103">
        <f t="shared" si="35"/>
        <v>0</v>
      </c>
      <c r="BC345" s="1">
        <f t="shared" si="36"/>
        <v>0</v>
      </c>
      <c r="BD345" s="1">
        <f t="shared" si="37"/>
        <v>0</v>
      </c>
      <c r="BE345" s="1">
        <f t="shared" si="38"/>
        <v>0</v>
      </c>
    </row>
    <row r="346" spans="2:57" ht="14.4" thickBot="1" x14ac:dyDescent="0.3">
      <c r="B346" s="4"/>
      <c r="C346" s="131"/>
      <c r="D346" s="132"/>
      <c r="E346" s="235"/>
      <c r="F346" s="250"/>
      <c r="G346" s="250"/>
      <c r="H346" s="236"/>
      <c r="I346" s="130"/>
      <c r="J346" s="235"/>
      <c r="K346" s="236"/>
      <c r="L346" s="130"/>
      <c r="M346" s="235"/>
      <c r="N346" s="236"/>
      <c r="O346" s="129"/>
      <c r="P346" s="246">
        <v>0</v>
      </c>
      <c r="Q346" s="247"/>
      <c r="R346" s="129"/>
      <c r="S346" s="243"/>
      <c r="T346" s="244"/>
      <c r="U346" s="244"/>
      <c r="V346" s="244"/>
      <c r="W346" s="245"/>
      <c r="X346" s="7"/>
      <c r="AX346" s="101"/>
      <c r="AY346" s="101"/>
      <c r="AZ346" s="102">
        <f t="shared" si="33"/>
        <v>0</v>
      </c>
      <c r="BA346" s="101">
        <f t="shared" si="34"/>
        <v>0</v>
      </c>
      <c r="BB346" s="103">
        <f t="shared" si="35"/>
        <v>0</v>
      </c>
      <c r="BC346" s="1">
        <f t="shared" si="36"/>
        <v>0</v>
      </c>
      <c r="BD346" s="1">
        <f t="shared" si="37"/>
        <v>0</v>
      </c>
      <c r="BE346" s="1">
        <f t="shared" si="38"/>
        <v>0</v>
      </c>
    </row>
    <row r="347" spans="2:57" ht="14.4" thickBot="1" x14ac:dyDescent="0.3">
      <c r="B347" s="4"/>
      <c r="C347" s="131"/>
      <c r="D347" s="132"/>
      <c r="E347" s="235"/>
      <c r="F347" s="250"/>
      <c r="G347" s="250"/>
      <c r="H347" s="236"/>
      <c r="I347" s="130"/>
      <c r="J347" s="235"/>
      <c r="K347" s="236"/>
      <c r="L347" s="130"/>
      <c r="M347" s="235"/>
      <c r="N347" s="236"/>
      <c r="O347" s="129"/>
      <c r="P347" s="246">
        <v>0</v>
      </c>
      <c r="Q347" s="247"/>
      <c r="R347" s="129"/>
      <c r="S347" s="243"/>
      <c r="T347" s="244"/>
      <c r="U347" s="244"/>
      <c r="V347" s="244"/>
      <c r="W347" s="245"/>
      <c r="X347" s="7"/>
      <c r="AX347" s="101"/>
      <c r="AY347" s="101"/>
      <c r="AZ347" s="102">
        <f t="shared" si="33"/>
        <v>0</v>
      </c>
      <c r="BA347" s="101">
        <f t="shared" si="34"/>
        <v>0</v>
      </c>
      <c r="BB347" s="103">
        <f t="shared" si="35"/>
        <v>0</v>
      </c>
      <c r="BC347" s="1">
        <f t="shared" si="36"/>
        <v>0</v>
      </c>
      <c r="BD347" s="1">
        <f t="shared" si="37"/>
        <v>0</v>
      </c>
      <c r="BE347" s="1">
        <f t="shared" si="38"/>
        <v>0</v>
      </c>
    </row>
    <row r="348" spans="2:57" ht="14.4" thickBot="1" x14ac:dyDescent="0.3">
      <c r="B348" s="4"/>
      <c r="C348" s="131"/>
      <c r="D348" s="132"/>
      <c r="E348" s="235"/>
      <c r="F348" s="250"/>
      <c r="G348" s="250"/>
      <c r="H348" s="236"/>
      <c r="I348" s="130"/>
      <c r="J348" s="235"/>
      <c r="K348" s="236"/>
      <c r="L348" s="130"/>
      <c r="M348" s="235"/>
      <c r="N348" s="236"/>
      <c r="O348" s="129"/>
      <c r="P348" s="246">
        <v>0</v>
      </c>
      <c r="Q348" s="247"/>
      <c r="R348" s="129"/>
      <c r="S348" s="243"/>
      <c r="T348" s="244"/>
      <c r="U348" s="244"/>
      <c r="V348" s="244"/>
      <c r="W348" s="245"/>
      <c r="X348" s="7"/>
      <c r="AX348" s="101"/>
      <c r="AY348" s="101"/>
      <c r="AZ348" s="102">
        <f t="shared" si="33"/>
        <v>0</v>
      </c>
      <c r="BA348" s="101">
        <f t="shared" si="34"/>
        <v>0</v>
      </c>
      <c r="BB348" s="103">
        <f t="shared" si="35"/>
        <v>0</v>
      </c>
      <c r="BC348" s="1">
        <f t="shared" si="36"/>
        <v>0</v>
      </c>
      <c r="BD348" s="1">
        <f t="shared" si="37"/>
        <v>0</v>
      </c>
      <c r="BE348" s="1">
        <f t="shared" si="38"/>
        <v>0</v>
      </c>
    </row>
    <row r="349" spans="2:57" ht="14.4" thickBot="1" x14ac:dyDescent="0.3">
      <c r="B349" s="4"/>
      <c r="C349" s="131"/>
      <c r="D349" s="132"/>
      <c r="E349" s="235"/>
      <c r="F349" s="250"/>
      <c r="G349" s="250"/>
      <c r="H349" s="236"/>
      <c r="I349" s="130"/>
      <c r="J349" s="235"/>
      <c r="K349" s="236"/>
      <c r="L349" s="130"/>
      <c r="M349" s="235"/>
      <c r="N349" s="236"/>
      <c r="O349" s="129"/>
      <c r="P349" s="246">
        <v>0</v>
      </c>
      <c r="Q349" s="247"/>
      <c r="R349" s="129"/>
      <c r="S349" s="243"/>
      <c r="T349" s="244"/>
      <c r="U349" s="244"/>
      <c r="V349" s="244"/>
      <c r="W349" s="245"/>
      <c r="X349" s="7"/>
      <c r="AX349" s="101"/>
      <c r="AY349" s="101"/>
      <c r="AZ349" s="102">
        <f t="shared" si="33"/>
        <v>0</v>
      </c>
      <c r="BA349" s="101">
        <f t="shared" si="34"/>
        <v>0</v>
      </c>
      <c r="BB349" s="103">
        <f t="shared" si="35"/>
        <v>0</v>
      </c>
      <c r="BC349" s="1">
        <f t="shared" si="36"/>
        <v>0</v>
      </c>
      <c r="BD349" s="1">
        <f t="shared" si="37"/>
        <v>0</v>
      </c>
      <c r="BE349" s="1">
        <f t="shared" si="38"/>
        <v>0</v>
      </c>
    </row>
    <row r="350" spans="2:57" ht="14.4" thickBot="1" x14ac:dyDescent="0.3">
      <c r="B350" s="4"/>
      <c r="C350" s="131"/>
      <c r="D350" s="132"/>
      <c r="E350" s="235"/>
      <c r="F350" s="250"/>
      <c r="G350" s="250"/>
      <c r="H350" s="236"/>
      <c r="I350" s="130"/>
      <c r="J350" s="235"/>
      <c r="K350" s="236"/>
      <c r="L350" s="130"/>
      <c r="M350" s="235"/>
      <c r="N350" s="236"/>
      <c r="O350" s="129"/>
      <c r="P350" s="246">
        <v>0</v>
      </c>
      <c r="Q350" s="247"/>
      <c r="R350" s="129"/>
      <c r="S350" s="243"/>
      <c r="T350" s="244"/>
      <c r="U350" s="244"/>
      <c r="V350" s="244"/>
      <c r="W350" s="245"/>
      <c r="X350" s="7"/>
      <c r="AX350" s="101"/>
      <c r="AY350" s="101"/>
      <c r="AZ350" s="102">
        <f t="shared" si="33"/>
        <v>0</v>
      </c>
      <c r="BA350" s="101">
        <f t="shared" si="34"/>
        <v>0</v>
      </c>
      <c r="BB350" s="103">
        <f t="shared" si="35"/>
        <v>0</v>
      </c>
      <c r="BC350" s="1">
        <f t="shared" si="36"/>
        <v>0</v>
      </c>
      <c r="BD350" s="1">
        <f t="shared" si="37"/>
        <v>0</v>
      </c>
      <c r="BE350" s="1">
        <f t="shared" si="38"/>
        <v>0</v>
      </c>
    </row>
    <row r="351" spans="2:57" ht="14.4" thickBot="1" x14ac:dyDescent="0.3">
      <c r="B351" s="4"/>
      <c r="C351" s="131"/>
      <c r="D351" s="132"/>
      <c r="E351" s="235"/>
      <c r="F351" s="250"/>
      <c r="G351" s="250"/>
      <c r="H351" s="236"/>
      <c r="I351" s="130"/>
      <c r="J351" s="235"/>
      <c r="K351" s="236"/>
      <c r="L351" s="130"/>
      <c r="M351" s="235"/>
      <c r="N351" s="236"/>
      <c r="O351" s="129"/>
      <c r="P351" s="246">
        <v>0</v>
      </c>
      <c r="Q351" s="247"/>
      <c r="R351" s="129"/>
      <c r="S351" s="243"/>
      <c r="T351" s="244"/>
      <c r="U351" s="244"/>
      <c r="V351" s="244"/>
      <c r="W351" s="245"/>
      <c r="X351" s="7"/>
      <c r="AX351" s="101"/>
      <c r="AY351" s="101"/>
      <c r="AZ351" s="102">
        <f t="shared" si="33"/>
        <v>0</v>
      </c>
      <c r="BA351" s="101">
        <f t="shared" si="34"/>
        <v>0</v>
      </c>
      <c r="BB351" s="103">
        <f t="shared" si="35"/>
        <v>0</v>
      </c>
      <c r="BC351" s="1">
        <f t="shared" si="36"/>
        <v>0</v>
      </c>
      <c r="BD351" s="1">
        <f t="shared" si="37"/>
        <v>0</v>
      </c>
      <c r="BE351" s="1">
        <f t="shared" si="38"/>
        <v>0</v>
      </c>
    </row>
    <row r="352" spans="2:57" ht="14.4" thickBot="1" x14ac:dyDescent="0.3">
      <c r="B352" s="4"/>
      <c r="C352" s="131"/>
      <c r="D352" s="132"/>
      <c r="E352" s="235"/>
      <c r="F352" s="250"/>
      <c r="G352" s="250"/>
      <c r="H352" s="236"/>
      <c r="I352" s="130"/>
      <c r="J352" s="235"/>
      <c r="K352" s="236"/>
      <c r="L352" s="130"/>
      <c r="M352" s="235"/>
      <c r="N352" s="236"/>
      <c r="O352" s="129"/>
      <c r="P352" s="246">
        <v>0</v>
      </c>
      <c r="Q352" s="247"/>
      <c r="R352" s="129"/>
      <c r="S352" s="243"/>
      <c r="T352" s="244"/>
      <c r="U352" s="244"/>
      <c r="V352" s="244"/>
      <c r="W352" s="245"/>
      <c r="X352" s="7"/>
      <c r="AX352" s="101"/>
      <c r="AY352" s="101"/>
      <c r="AZ352" s="102">
        <f t="shared" si="33"/>
        <v>0</v>
      </c>
      <c r="BA352" s="101">
        <f t="shared" si="34"/>
        <v>0</v>
      </c>
      <c r="BB352" s="103">
        <f t="shared" si="35"/>
        <v>0</v>
      </c>
      <c r="BC352" s="1">
        <f t="shared" si="36"/>
        <v>0</v>
      </c>
      <c r="BD352" s="1">
        <f t="shared" si="37"/>
        <v>0</v>
      </c>
      <c r="BE352" s="1">
        <f t="shared" si="38"/>
        <v>0</v>
      </c>
    </row>
    <row r="353" spans="2:57" ht="14.4" thickBot="1" x14ac:dyDescent="0.3">
      <c r="B353" s="4"/>
      <c r="C353" s="131"/>
      <c r="D353" s="132"/>
      <c r="E353" s="235"/>
      <c r="F353" s="250"/>
      <c r="G353" s="250"/>
      <c r="H353" s="236"/>
      <c r="I353" s="130"/>
      <c r="J353" s="235"/>
      <c r="K353" s="236"/>
      <c r="L353" s="130"/>
      <c r="M353" s="235"/>
      <c r="N353" s="236"/>
      <c r="O353" s="129"/>
      <c r="P353" s="246">
        <v>0</v>
      </c>
      <c r="Q353" s="247"/>
      <c r="R353" s="129"/>
      <c r="S353" s="243"/>
      <c r="T353" s="244"/>
      <c r="U353" s="244"/>
      <c r="V353" s="244"/>
      <c r="W353" s="245"/>
      <c r="X353" s="7"/>
      <c r="AX353" s="101"/>
      <c r="AY353" s="101"/>
      <c r="AZ353" s="102">
        <f t="shared" si="33"/>
        <v>0</v>
      </c>
      <c r="BA353" s="101">
        <f t="shared" si="34"/>
        <v>0</v>
      </c>
      <c r="BB353" s="103">
        <f t="shared" si="35"/>
        <v>0</v>
      </c>
      <c r="BC353" s="1">
        <f t="shared" si="36"/>
        <v>0</v>
      </c>
      <c r="BD353" s="1">
        <f t="shared" si="37"/>
        <v>0</v>
      </c>
      <c r="BE353" s="1">
        <f t="shared" si="38"/>
        <v>0</v>
      </c>
    </row>
    <row r="354" spans="2:57" ht="14.4" thickBot="1" x14ac:dyDescent="0.3">
      <c r="B354" s="4"/>
      <c r="C354" s="131"/>
      <c r="D354" s="132"/>
      <c r="E354" s="235"/>
      <c r="F354" s="250"/>
      <c r="G354" s="250"/>
      <c r="H354" s="236"/>
      <c r="I354" s="130"/>
      <c r="J354" s="235"/>
      <c r="K354" s="236"/>
      <c r="L354" s="130"/>
      <c r="M354" s="235"/>
      <c r="N354" s="236"/>
      <c r="O354" s="129"/>
      <c r="P354" s="246">
        <v>0</v>
      </c>
      <c r="Q354" s="247"/>
      <c r="R354" s="129"/>
      <c r="S354" s="243"/>
      <c r="T354" s="244"/>
      <c r="U354" s="244"/>
      <c r="V354" s="244"/>
      <c r="W354" s="245"/>
      <c r="X354" s="7"/>
      <c r="AX354" s="101"/>
      <c r="AY354" s="101"/>
      <c r="AZ354" s="102">
        <f t="shared" si="33"/>
        <v>0</v>
      </c>
      <c r="BA354" s="101">
        <f t="shared" si="34"/>
        <v>0</v>
      </c>
      <c r="BB354" s="103">
        <f t="shared" si="35"/>
        <v>0</v>
      </c>
      <c r="BC354" s="1">
        <f t="shared" si="36"/>
        <v>0</v>
      </c>
      <c r="BD354" s="1">
        <f t="shared" si="37"/>
        <v>0</v>
      </c>
      <c r="BE354" s="1">
        <f t="shared" si="38"/>
        <v>0</v>
      </c>
    </row>
    <row r="355" spans="2:57" ht="14.4" thickBot="1" x14ac:dyDescent="0.3">
      <c r="B355" s="4"/>
      <c r="C355" s="131"/>
      <c r="D355" s="132"/>
      <c r="E355" s="235"/>
      <c r="F355" s="250"/>
      <c r="G355" s="250"/>
      <c r="H355" s="236"/>
      <c r="I355" s="130"/>
      <c r="J355" s="235"/>
      <c r="K355" s="236"/>
      <c r="L355" s="130"/>
      <c r="M355" s="235"/>
      <c r="N355" s="236"/>
      <c r="O355" s="129"/>
      <c r="P355" s="246">
        <v>0</v>
      </c>
      <c r="Q355" s="247"/>
      <c r="R355" s="129"/>
      <c r="S355" s="243"/>
      <c r="T355" s="244"/>
      <c r="U355" s="244"/>
      <c r="V355" s="244"/>
      <c r="W355" s="245"/>
      <c r="X355" s="7"/>
      <c r="AX355" s="101"/>
      <c r="AY355" s="101"/>
      <c r="AZ355" s="102">
        <f t="shared" si="33"/>
        <v>0</v>
      </c>
      <c r="BA355" s="101">
        <f t="shared" si="34"/>
        <v>0</v>
      </c>
      <c r="BB355" s="103">
        <f t="shared" si="35"/>
        <v>0</v>
      </c>
      <c r="BC355" s="1">
        <f t="shared" si="36"/>
        <v>0</v>
      </c>
      <c r="BD355" s="1">
        <f t="shared" si="37"/>
        <v>0</v>
      </c>
      <c r="BE355" s="1">
        <f t="shared" si="38"/>
        <v>0</v>
      </c>
    </row>
    <row r="356" spans="2:57" ht="14.4" thickBot="1" x14ac:dyDescent="0.3">
      <c r="B356" s="4"/>
      <c r="C356" s="131"/>
      <c r="D356" s="132"/>
      <c r="E356" s="235"/>
      <c r="F356" s="250"/>
      <c r="G356" s="250"/>
      <c r="H356" s="236"/>
      <c r="I356" s="130"/>
      <c r="J356" s="235"/>
      <c r="K356" s="236"/>
      <c r="L356" s="130"/>
      <c r="M356" s="235"/>
      <c r="N356" s="236"/>
      <c r="O356" s="129"/>
      <c r="P356" s="246">
        <v>0</v>
      </c>
      <c r="Q356" s="247"/>
      <c r="R356" s="129"/>
      <c r="S356" s="243"/>
      <c r="T356" s="244"/>
      <c r="U356" s="244"/>
      <c r="V356" s="244"/>
      <c r="W356" s="245"/>
      <c r="X356" s="7"/>
      <c r="AX356" s="101"/>
      <c r="AY356" s="101"/>
      <c r="AZ356" s="102">
        <f t="shared" si="33"/>
        <v>0</v>
      </c>
      <c r="BA356" s="101">
        <f t="shared" si="34"/>
        <v>0</v>
      </c>
      <c r="BB356" s="103">
        <f t="shared" si="35"/>
        <v>0</v>
      </c>
      <c r="BC356" s="1">
        <f t="shared" si="36"/>
        <v>0</v>
      </c>
      <c r="BD356" s="1">
        <f t="shared" si="37"/>
        <v>0</v>
      </c>
      <c r="BE356" s="1">
        <f t="shared" si="38"/>
        <v>0</v>
      </c>
    </row>
    <row r="357" spans="2:57" ht="14.4" thickBot="1" x14ac:dyDescent="0.3">
      <c r="B357" s="4"/>
      <c r="C357" s="131"/>
      <c r="D357" s="132"/>
      <c r="E357" s="235"/>
      <c r="F357" s="250"/>
      <c r="G357" s="250"/>
      <c r="H357" s="236"/>
      <c r="I357" s="130"/>
      <c r="J357" s="235"/>
      <c r="K357" s="236"/>
      <c r="L357" s="130"/>
      <c r="M357" s="235"/>
      <c r="N357" s="236"/>
      <c r="O357" s="129"/>
      <c r="P357" s="246">
        <v>0</v>
      </c>
      <c r="Q357" s="247"/>
      <c r="R357" s="129"/>
      <c r="S357" s="243"/>
      <c r="T357" s="244"/>
      <c r="U357" s="244"/>
      <c r="V357" s="244"/>
      <c r="W357" s="245"/>
      <c r="X357" s="7"/>
      <c r="AX357" s="101"/>
      <c r="AY357" s="101"/>
      <c r="AZ357" s="102">
        <f t="shared" si="33"/>
        <v>0</v>
      </c>
      <c r="BA357" s="101">
        <f t="shared" si="34"/>
        <v>0</v>
      </c>
      <c r="BB357" s="103">
        <f t="shared" si="35"/>
        <v>0</v>
      </c>
      <c r="BC357" s="1">
        <f t="shared" si="36"/>
        <v>0</v>
      </c>
      <c r="BD357" s="1">
        <f t="shared" si="37"/>
        <v>0</v>
      </c>
      <c r="BE357" s="1">
        <f t="shared" si="38"/>
        <v>0</v>
      </c>
    </row>
    <row r="358" spans="2:57" ht="14.4" thickBot="1" x14ac:dyDescent="0.3">
      <c r="B358" s="4"/>
      <c r="C358" s="131"/>
      <c r="D358" s="132"/>
      <c r="E358" s="235"/>
      <c r="F358" s="250"/>
      <c r="G358" s="250"/>
      <c r="H358" s="236"/>
      <c r="I358" s="130"/>
      <c r="J358" s="235"/>
      <c r="K358" s="236"/>
      <c r="L358" s="130"/>
      <c r="M358" s="235"/>
      <c r="N358" s="236"/>
      <c r="O358" s="129"/>
      <c r="P358" s="246">
        <v>0</v>
      </c>
      <c r="Q358" s="247"/>
      <c r="R358" s="129"/>
      <c r="S358" s="243"/>
      <c r="T358" s="244"/>
      <c r="U358" s="244"/>
      <c r="V358" s="244"/>
      <c r="W358" s="245"/>
      <c r="X358" s="7"/>
      <c r="AX358" s="101"/>
      <c r="AY358" s="101"/>
      <c r="AZ358" s="102">
        <f t="shared" si="33"/>
        <v>0</v>
      </c>
      <c r="BA358" s="101">
        <f t="shared" si="34"/>
        <v>0</v>
      </c>
      <c r="BB358" s="103">
        <f t="shared" si="35"/>
        <v>0</v>
      </c>
      <c r="BC358" s="1">
        <f t="shared" si="36"/>
        <v>0</v>
      </c>
      <c r="BD358" s="1">
        <f t="shared" si="37"/>
        <v>0</v>
      </c>
      <c r="BE358" s="1">
        <f t="shared" si="38"/>
        <v>0</v>
      </c>
    </row>
    <row r="359" spans="2:57" ht="14.4" thickBot="1" x14ac:dyDescent="0.3">
      <c r="B359" s="4"/>
      <c r="C359" s="131"/>
      <c r="D359" s="132"/>
      <c r="E359" s="235"/>
      <c r="F359" s="250"/>
      <c r="G359" s="250"/>
      <c r="H359" s="236"/>
      <c r="I359" s="130"/>
      <c r="J359" s="235"/>
      <c r="K359" s="236"/>
      <c r="L359" s="130"/>
      <c r="M359" s="235"/>
      <c r="N359" s="236"/>
      <c r="O359" s="129"/>
      <c r="P359" s="246">
        <v>0</v>
      </c>
      <c r="Q359" s="247"/>
      <c r="R359" s="129"/>
      <c r="S359" s="243"/>
      <c r="T359" s="244"/>
      <c r="U359" s="244"/>
      <c r="V359" s="244"/>
      <c r="W359" s="245"/>
      <c r="X359" s="7"/>
      <c r="AX359" s="101"/>
      <c r="AY359" s="101"/>
      <c r="AZ359" s="102">
        <f t="shared" si="33"/>
        <v>0</v>
      </c>
      <c r="BA359" s="101">
        <f t="shared" si="34"/>
        <v>0</v>
      </c>
      <c r="BB359" s="103">
        <f t="shared" si="35"/>
        <v>0</v>
      </c>
      <c r="BC359" s="1">
        <f t="shared" si="36"/>
        <v>0</v>
      </c>
      <c r="BD359" s="1">
        <f t="shared" si="37"/>
        <v>0</v>
      </c>
      <c r="BE359" s="1">
        <f t="shared" si="38"/>
        <v>0</v>
      </c>
    </row>
    <row r="360" spans="2:57" ht="14.4" thickBot="1" x14ac:dyDescent="0.3">
      <c r="B360" s="4"/>
      <c r="C360" s="131"/>
      <c r="D360" s="132"/>
      <c r="E360" s="235"/>
      <c r="F360" s="250"/>
      <c r="G360" s="250"/>
      <c r="H360" s="236"/>
      <c r="I360" s="130"/>
      <c r="J360" s="235"/>
      <c r="K360" s="236"/>
      <c r="L360" s="130"/>
      <c r="M360" s="235"/>
      <c r="N360" s="236"/>
      <c r="O360" s="129"/>
      <c r="P360" s="246">
        <v>0</v>
      </c>
      <c r="Q360" s="247"/>
      <c r="R360" s="129"/>
      <c r="S360" s="243"/>
      <c r="T360" s="244"/>
      <c r="U360" s="244"/>
      <c r="V360" s="244"/>
      <c r="W360" s="245"/>
      <c r="X360" s="7"/>
      <c r="AX360" s="101"/>
      <c r="AY360" s="101"/>
      <c r="AZ360" s="102">
        <f t="shared" si="33"/>
        <v>0</v>
      </c>
      <c r="BA360" s="101">
        <f t="shared" si="34"/>
        <v>0</v>
      </c>
      <c r="BB360" s="103">
        <f t="shared" si="35"/>
        <v>0</v>
      </c>
      <c r="BC360" s="1">
        <f t="shared" si="36"/>
        <v>0</v>
      </c>
      <c r="BD360" s="1">
        <f t="shared" si="37"/>
        <v>0</v>
      </c>
      <c r="BE360" s="1">
        <f t="shared" si="38"/>
        <v>0</v>
      </c>
    </row>
    <row r="361" spans="2:57" ht="14.4" thickBot="1" x14ac:dyDescent="0.3">
      <c r="B361" s="4"/>
      <c r="C361" s="131"/>
      <c r="D361" s="132"/>
      <c r="E361" s="235"/>
      <c r="F361" s="250"/>
      <c r="G361" s="250"/>
      <c r="H361" s="236"/>
      <c r="I361" s="130"/>
      <c r="J361" s="235"/>
      <c r="K361" s="236"/>
      <c r="L361" s="130"/>
      <c r="M361" s="235"/>
      <c r="N361" s="236"/>
      <c r="O361" s="129"/>
      <c r="P361" s="246">
        <v>0</v>
      </c>
      <c r="Q361" s="247"/>
      <c r="R361" s="129"/>
      <c r="S361" s="243"/>
      <c r="T361" s="244"/>
      <c r="U361" s="244"/>
      <c r="V361" s="244"/>
      <c r="W361" s="245"/>
      <c r="X361" s="7"/>
      <c r="AX361" s="101"/>
      <c r="AY361" s="101"/>
      <c r="AZ361" s="102">
        <f t="shared" si="33"/>
        <v>0</v>
      </c>
      <c r="BA361" s="101">
        <f t="shared" si="34"/>
        <v>0</v>
      </c>
      <c r="BB361" s="103">
        <f t="shared" si="35"/>
        <v>0</v>
      </c>
      <c r="BC361" s="1">
        <f t="shared" si="36"/>
        <v>0</v>
      </c>
      <c r="BD361" s="1">
        <f t="shared" si="37"/>
        <v>0</v>
      </c>
      <c r="BE361" s="1">
        <f t="shared" si="38"/>
        <v>0</v>
      </c>
    </row>
    <row r="362" spans="2:57" ht="14.4" thickBot="1" x14ac:dyDescent="0.3">
      <c r="B362" s="4"/>
      <c r="C362" s="131"/>
      <c r="D362" s="132"/>
      <c r="E362" s="235"/>
      <c r="F362" s="250"/>
      <c r="G362" s="250"/>
      <c r="H362" s="236"/>
      <c r="I362" s="130"/>
      <c r="J362" s="235"/>
      <c r="K362" s="236"/>
      <c r="L362" s="130"/>
      <c r="M362" s="235"/>
      <c r="N362" s="236"/>
      <c r="O362" s="129"/>
      <c r="P362" s="246">
        <v>0</v>
      </c>
      <c r="Q362" s="247"/>
      <c r="R362" s="129"/>
      <c r="S362" s="243"/>
      <c r="T362" s="244"/>
      <c r="U362" s="244"/>
      <c r="V362" s="244"/>
      <c r="W362" s="245"/>
      <c r="X362" s="7"/>
      <c r="AX362" s="101"/>
      <c r="AY362" s="101"/>
      <c r="AZ362" s="102">
        <f t="shared" si="33"/>
        <v>0</v>
      </c>
      <c r="BA362" s="101">
        <f t="shared" si="34"/>
        <v>0</v>
      </c>
      <c r="BB362" s="103">
        <f t="shared" si="35"/>
        <v>0</v>
      </c>
      <c r="BC362" s="1">
        <f t="shared" si="36"/>
        <v>0</v>
      </c>
      <c r="BD362" s="1">
        <f t="shared" si="37"/>
        <v>0</v>
      </c>
      <c r="BE362" s="1">
        <f t="shared" si="38"/>
        <v>0</v>
      </c>
    </row>
    <row r="363" spans="2:57" ht="14.4" thickBot="1" x14ac:dyDescent="0.3">
      <c r="B363" s="4"/>
      <c r="C363" s="131"/>
      <c r="D363" s="132"/>
      <c r="E363" s="235"/>
      <c r="F363" s="250"/>
      <c r="G363" s="250"/>
      <c r="H363" s="236"/>
      <c r="I363" s="130"/>
      <c r="J363" s="235"/>
      <c r="K363" s="236"/>
      <c r="L363" s="130"/>
      <c r="M363" s="235"/>
      <c r="N363" s="236"/>
      <c r="O363" s="129"/>
      <c r="P363" s="246">
        <v>0</v>
      </c>
      <c r="Q363" s="247"/>
      <c r="R363" s="129"/>
      <c r="S363" s="243"/>
      <c r="T363" s="244"/>
      <c r="U363" s="244"/>
      <c r="V363" s="244"/>
      <c r="W363" s="245"/>
      <c r="X363" s="7"/>
      <c r="AX363" s="101"/>
      <c r="AY363" s="101"/>
      <c r="AZ363" s="102">
        <f t="shared" si="33"/>
        <v>0</v>
      </c>
      <c r="BA363" s="101">
        <f t="shared" si="34"/>
        <v>0</v>
      </c>
      <c r="BB363" s="103">
        <f t="shared" si="35"/>
        <v>0</v>
      </c>
      <c r="BC363" s="1">
        <f t="shared" si="36"/>
        <v>0</v>
      </c>
      <c r="BD363" s="1">
        <f t="shared" si="37"/>
        <v>0</v>
      </c>
      <c r="BE363" s="1">
        <f t="shared" si="38"/>
        <v>0</v>
      </c>
    </row>
    <row r="364" spans="2:57" ht="14.4" thickBot="1" x14ac:dyDescent="0.3">
      <c r="B364" s="4"/>
      <c r="C364" s="131"/>
      <c r="D364" s="132"/>
      <c r="E364" s="235"/>
      <c r="F364" s="250"/>
      <c r="G364" s="250"/>
      <c r="H364" s="236"/>
      <c r="I364" s="130"/>
      <c r="J364" s="235"/>
      <c r="K364" s="236"/>
      <c r="L364" s="130"/>
      <c r="M364" s="235"/>
      <c r="N364" s="236"/>
      <c r="O364" s="129"/>
      <c r="P364" s="246">
        <v>0</v>
      </c>
      <c r="Q364" s="247"/>
      <c r="R364" s="129"/>
      <c r="S364" s="243"/>
      <c r="T364" s="244"/>
      <c r="U364" s="244"/>
      <c r="V364" s="244"/>
      <c r="W364" s="245"/>
      <c r="X364" s="7"/>
      <c r="AX364" s="101"/>
      <c r="AY364" s="101"/>
      <c r="AZ364" s="102">
        <f t="shared" si="33"/>
        <v>0</v>
      </c>
      <c r="BA364" s="101">
        <f t="shared" si="34"/>
        <v>0</v>
      </c>
      <c r="BB364" s="103">
        <f t="shared" si="35"/>
        <v>0</v>
      </c>
      <c r="BC364" s="1">
        <f t="shared" si="36"/>
        <v>0</v>
      </c>
      <c r="BD364" s="1">
        <f t="shared" si="37"/>
        <v>0</v>
      </c>
      <c r="BE364" s="1">
        <f t="shared" si="38"/>
        <v>0</v>
      </c>
    </row>
    <row r="365" spans="2:57" ht="14.4" thickBot="1" x14ac:dyDescent="0.3">
      <c r="B365" s="4"/>
      <c r="C365" s="131"/>
      <c r="D365" s="132"/>
      <c r="E365" s="235"/>
      <c r="F365" s="250"/>
      <c r="G365" s="250"/>
      <c r="H365" s="236"/>
      <c r="I365" s="130"/>
      <c r="J365" s="235"/>
      <c r="K365" s="236"/>
      <c r="L365" s="130"/>
      <c r="M365" s="235"/>
      <c r="N365" s="236"/>
      <c r="O365" s="129"/>
      <c r="P365" s="246">
        <v>0</v>
      </c>
      <c r="Q365" s="247"/>
      <c r="R365" s="129"/>
      <c r="S365" s="243"/>
      <c r="T365" s="244"/>
      <c r="U365" s="244"/>
      <c r="V365" s="244"/>
      <c r="W365" s="245"/>
      <c r="X365" s="7"/>
      <c r="AX365" s="101"/>
      <c r="AY365" s="101"/>
      <c r="AZ365" s="102">
        <f t="shared" si="33"/>
        <v>0</v>
      </c>
      <c r="BA365" s="101">
        <f t="shared" si="34"/>
        <v>0</v>
      </c>
      <c r="BB365" s="103">
        <f t="shared" si="35"/>
        <v>0</v>
      </c>
      <c r="BC365" s="1">
        <f t="shared" si="36"/>
        <v>0</v>
      </c>
      <c r="BD365" s="1">
        <f t="shared" si="37"/>
        <v>0</v>
      </c>
      <c r="BE365" s="1">
        <f t="shared" si="38"/>
        <v>0</v>
      </c>
    </row>
    <row r="366" spans="2:57" ht="14.4" thickBot="1" x14ac:dyDescent="0.3">
      <c r="B366" s="4"/>
      <c r="C366" s="131"/>
      <c r="D366" s="132"/>
      <c r="E366" s="235"/>
      <c r="F366" s="250"/>
      <c r="G366" s="250"/>
      <c r="H366" s="236"/>
      <c r="I366" s="130"/>
      <c r="J366" s="235"/>
      <c r="K366" s="236"/>
      <c r="L366" s="130"/>
      <c r="M366" s="235"/>
      <c r="N366" s="236"/>
      <c r="O366" s="129"/>
      <c r="P366" s="246">
        <v>0</v>
      </c>
      <c r="Q366" s="247"/>
      <c r="R366" s="129"/>
      <c r="S366" s="243"/>
      <c r="T366" s="244"/>
      <c r="U366" s="244"/>
      <c r="V366" s="244"/>
      <c r="W366" s="245"/>
      <c r="X366" s="7"/>
      <c r="AX366" s="101"/>
      <c r="AY366" s="101"/>
      <c r="AZ366" s="102">
        <f t="shared" si="33"/>
        <v>0</v>
      </c>
      <c r="BA366" s="101">
        <f t="shared" si="34"/>
        <v>0</v>
      </c>
      <c r="BB366" s="103">
        <f t="shared" si="35"/>
        <v>0</v>
      </c>
      <c r="BC366" s="1">
        <f t="shared" si="36"/>
        <v>0</v>
      </c>
      <c r="BD366" s="1">
        <f t="shared" si="37"/>
        <v>0</v>
      </c>
      <c r="BE366" s="1">
        <f t="shared" si="38"/>
        <v>0</v>
      </c>
    </row>
    <row r="367" spans="2:57" ht="14.4" thickBot="1" x14ac:dyDescent="0.3">
      <c r="B367" s="4"/>
      <c r="C367" s="131"/>
      <c r="D367" s="132"/>
      <c r="E367" s="235"/>
      <c r="F367" s="250"/>
      <c r="G367" s="250"/>
      <c r="H367" s="236"/>
      <c r="I367" s="130"/>
      <c r="J367" s="235"/>
      <c r="K367" s="236"/>
      <c r="L367" s="130"/>
      <c r="M367" s="235"/>
      <c r="N367" s="236"/>
      <c r="O367" s="129"/>
      <c r="P367" s="246">
        <v>0</v>
      </c>
      <c r="Q367" s="247"/>
      <c r="R367" s="129"/>
      <c r="S367" s="243"/>
      <c r="T367" s="244"/>
      <c r="U367" s="244"/>
      <c r="V367" s="244"/>
      <c r="W367" s="245"/>
      <c r="X367" s="7"/>
      <c r="AX367" s="101"/>
      <c r="AY367" s="101"/>
      <c r="AZ367" s="102">
        <f t="shared" si="33"/>
        <v>0</v>
      </c>
      <c r="BA367" s="101">
        <f t="shared" si="34"/>
        <v>0</v>
      </c>
      <c r="BB367" s="103">
        <f t="shared" si="35"/>
        <v>0</v>
      </c>
      <c r="BC367" s="1">
        <f t="shared" si="36"/>
        <v>0</v>
      </c>
      <c r="BD367" s="1">
        <f t="shared" si="37"/>
        <v>0</v>
      </c>
      <c r="BE367" s="1">
        <f t="shared" si="38"/>
        <v>0</v>
      </c>
    </row>
    <row r="368" spans="2:57" ht="14.4" thickBot="1" x14ac:dyDescent="0.3">
      <c r="B368" s="4"/>
      <c r="C368" s="131"/>
      <c r="D368" s="132"/>
      <c r="E368" s="235"/>
      <c r="F368" s="250"/>
      <c r="G368" s="250"/>
      <c r="H368" s="236"/>
      <c r="I368" s="130"/>
      <c r="J368" s="235"/>
      <c r="K368" s="236"/>
      <c r="L368" s="130"/>
      <c r="M368" s="235"/>
      <c r="N368" s="236"/>
      <c r="O368" s="129"/>
      <c r="P368" s="246">
        <v>0</v>
      </c>
      <c r="Q368" s="247"/>
      <c r="R368" s="129"/>
      <c r="S368" s="243"/>
      <c r="T368" s="244"/>
      <c r="U368" s="244"/>
      <c r="V368" s="244"/>
      <c r="W368" s="245"/>
      <c r="X368" s="7"/>
      <c r="AX368" s="101"/>
      <c r="AY368" s="101"/>
      <c r="AZ368" s="102">
        <f t="shared" si="33"/>
        <v>0</v>
      </c>
      <c r="BA368" s="101">
        <f t="shared" si="34"/>
        <v>0</v>
      </c>
      <c r="BB368" s="103">
        <f t="shared" si="35"/>
        <v>0</v>
      </c>
      <c r="BC368" s="1">
        <f t="shared" si="36"/>
        <v>0</v>
      </c>
      <c r="BD368" s="1">
        <f t="shared" si="37"/>
        <v>0</v>
      </c>
      <c r="BE368" s="1">
        <f t="shared" si="38"/>
        <v>0</v>
      </c>
    </row>
    <row r="369" spans="2:57" ht="14.4" thickBot="1" x14ac:dyDescent="0.3">
      <c r="B369" s="4"/>
      <c r="C369" s="131"/>
      <c r="D369" s="132"/>
      <c r="E369" s="235"/>
      <c r="F369" s="250"/>
      <c r="G369" s="250"/>
      <c r="H369" s="236"/>
      <c r="I369" s="130"/>
      <c r="J369" s="235"/>
      <c r="K369" s="236"/>
      <c r="L369" s="130"/>
      <c r="M369" s="235"/>
      <c r="N369" s="236"/>
      <c r="O369" s="129"/>
      <c r="P369" s="246">
        <v>0</v>
      </c>
      <c r="Q369" s="247"/>
      <c r="R369" s="129"/>
      <c r="S369" s="243"/>
      <c r="T369" s="244"/>
      <c r="U369" s="244"/>
      <c r="V369" s="244"/>
      <c r="W369" s="245"/>
      <c r="X369" s="7"/>
      <c r="AX369" s="101"/>
      <c r="AY369" s="101"/>
      <c r="AZ369" s="102">
        <f t="shared" si="33"/>
        <v>0</v>
      </c>
      <c r="BA369" s="101">
        <f t="shared" si="34"/>
        <v>0</v>
      </c>
      <c r="BB369" s="103">
        <f t="shared" si="35"/>
        <v>0</v>
      </c>
      <c r="BC369" s="1">
        <f t="shared" si="36"/>
        <v>0</v>
      </c>
      <c r="BD369" s="1">
        <f t="shared" si="37"/>
        <v>0</v>
      </c>
      <c r="BE369" s="1">
        <f t="shared" si="38"/>
        <v>0</v>
      </c>
    </row>
    <row r="370" spans="2:57" ht="14.4" thickBot="1" x14ac:dyDescent="0.3">
      <c r="B370" s="4"/>
      <c r="C370" s="131"/>
      <c r="D370" s="132"/>
      <c r="E370" s="235"/>
      <c r="F370" s="250"/>
      <c r="G370" s="250"/>
      <c r="H370" s="236"/>
      <c r="I370" s="130"/>
      <c r="J370" s="235"/>
      <c r="K370" s="236"/>
      <c r="L370" s="130"/>
      <c r="M370" s="235"/>
      <c r="N370" s="236"/>
      <c r="O370" s="129"/>
      <c r="P370" s="246">
        <v>0</v>
      </c>
      <c r="Q370" s="247"/>
      <c r="R370" s="129"/>
      <c r="S370" s="243"/>
      <c r="T370" s="244"/>
      <c r="U370" s="244"/>
      <c r="V370" s="244"/>
      <c r="W370" s="245"/>
      <c r="X370" s="7"/>
      <c r="AX370" s="101"/>
      <c r="AY370" s="101"/>
      <c r="AZ370" s="102">
        <f t="shared" si="33"/>
        <v>0</v>
      </c>
      <c r="BA370" s="101">
        <f t="shared" si="34"/>
        <v>0</v>
      </c>
      <c r="BB370" s="103">
        <f t="shared" si="35"/>
        <v>0</v>
      </c>
      <c r="BC370" s="1">
        <f t="shared" si="36"/>
        <v>0</v>
      </c>
      <c r="BD370" s="1">
        <f t="shared" si="37"/>
        <v>0</v>
      </c>
      <c r="BE370" s="1">
        <f t="shared" si="38"/>
        <v>0</v>
      </c>
    </row>
    <row r="371" spans="2:57" ht="14.4" thickBot="1" x14ac:dyDescent="0.3">
      <c r="B371" s="4"/>
      <c r="C371" s="131"/>
      <c r="D371" s="132"/>
      <c r="E371" s="235"/>
      <c r="F371" s="250"/>
      <c r="G371" s="250"/>
      <c r="H371" s="236"/>
      <c r="I371" s="130"/>
      <c r="J371" s="235"/>
      <c r="K371" s="236"/>
      <c r="L371" s="130"/>
      <c r="M371" s="235"/>
      <c r="N371" s="236"/>
      <c r="O371" s="129"/>
      <c r="P371" s="246">
        <v>0</v>
      </c>
      <c r="Q371" s="247"/>
      <c r="R371" s="129"/>
      <c r="S371" s="243"/>
      <c r="T371" s="244"/>
      <c r="U371" s="244"/>
      <c r="V371" s="244"/>
      <c r="W371" s="245"/>
      <c r="X371" s="7"/>
      <c r="AX371" s="101"/>
      <c r="AY371" s="101"/>
      <c r="AZ371" s="102">
        <f t="shared" si="33"/>
        <v>0</v>
      </c>
      <c r="BA371" s="101">
        <f t="shared" si="34"/>
        <v>0</v>
      </c>
      <c r="BB371" s="103">
        <f t="shared" si="35"/>
        <v>0</v>
      </c>
      <c r="BC371" s="1">
        <f t="shared" si="36"/>
        <v>0</v>
      </c>
      <c r="BD371" s="1">
        <f t="shared" si="37"/>
        <v>0</v>
      </c>
      <c r="BE371" s="1">
        <f t="shared" si="38"/>
        <v>0</v>
      </c>
    </row>
  </sheetData>
  <mergeCells count="1551">
    <mergeCell ref="E370:H370"/>
    <mergeCell ref="J370:K370"/>
    <mergeCell ref="M370:N370"/>
    <mergeCell ref="P370:Q370"/>
    <mergeCell ref="S370:W370"/>
    <mergeCell ref="E371:H371"/>
    <mergeCell ref="J371:K371"/>
    <mergeCell ref="M371:N371"/>
    <mergeCell ref="P371:Q371"/>
    <mergeCell ref="S371:W371"/>
    <mergeCell ref="E368:H368"/>
    <mergeCell ref="J368:K368"/>
    <mergeCell ref="M368:N368"/>
    <mergeCell ref="P368:Q368"/>
    <mergeCell ref="S368:W368"/>
    <mergeCell ref="E369:H369"/>
    <mergeCell ref="J369:K369"/>
    <mergeCell ref="M369:N369"/>
    <mergeCell ref="P369:Q369"/>
    <mergeCell ref="S369:W369"/>
    <mergeCell ref="E366:H366"/>
    <mergeCell ref="J366:K366"/>
    <mergeCell ref="M366:N366"/>
    <mergeCell ref="P366:Q366"/>
    <mergeCell ref="S366:W366"/>
    <mergeCell ref="E367:H367"/>
    <mergeCell ref="J367:K367"/>
    <mergeCell ref="M367:N367"/>
    <mergeCell ref="P367:Q367"/>
    <mergeCell ref="S367:W367"/>
    <mergeCell ref="E364:H364"/>
    <mergeCell ref="J364:K364"/>
    <mergeCell ref="M364:N364"/>
    <mergeCell ref="P364:Q364"/>
    <mergeCell ref="S364:W364"/>
    <mergeCell ref="E365:H365"/>
    <mergeCell ref="J365:K365"/>
    <mergeCell ref="M365:N365"/>
    <mergeCell ref="P365:Q365"/>
    <mergeCell ref="S365:W365"/>
    <mergeCell ref="E362:H362"/>
    <mergeCell ref="J362:K362"/>
    <mergeCell ref="M362:N362"/>
    <mergeCell ref="P362:Q362"/>
    <mergeCell ref="S362:W362"/>
    <mergeCell ref="E363:H363"/>
    <mergeCell ref="J363:K363"/>
    <mergeCell ref="M363:N363"/>
    <mergeCell ref="P363:Q363"/>
    <mergeCell ref="S363:W363"/>
    <mergeCell ref="E360:H360"/>
    <mergeCell ref="J360:K360"/>
    <mergeCell ref="M360:N360"/>
    <mergeCell ref="P360:Q360"/>
    <mergeCell ref="S360:W360"/>
    <mergeCell ref="E361:H361"/>
    <mergeCell ref="J361:K361"/>
    <mergeCell ref="M361:N361"/>
    <mergeCell ref="P361:Q361"/>
    <mergeCell ref="S361:W361"/>
    <mergeCell ref="E358:H358"/>
    <mergeCell ref="J358:K358"/>
    <mergeCell ref="M358:N358"/>
    <mergeCell ref="P358:Q358"/>
    <mergeCell ref="S358:W358"/>
    <mergeCell ref="E359:H359"/>
    <mergeCell ref="J359:K359"/>
    <mergeCell ref="M359:N359"/>
    <mergeCell ref="P359:Q359"/>
    <mergeCell ref="S359:W359"/>
    <mergeCell ref="E356:H356"/>
    <mergeCell ref="J356:K356"/>
    <mergeCell ref="M356:N356"/>
    <mergeCell ref="P356:Q356"/>
    <mergeCell ref="S356:W356"/>
    <mergeCell ref="E357:H357"/>
    <mergeCell ref="J357:K357"/>
    <mergeCell ref="M357:N357"/>
    <mergeCell ref="P357:Q357"/>
    <mergeCell ref="S357:W357"/>
    <mergeCell ref="E354:H354"/>
    <mergeCell ref="J354:K354"/>
    <mergeCell ref="M354:N354"/>
    <mergeCell ref="P354:Q354"/>
    <mergeCell ref="S354:W354"/>
    <mergeCell ref="E355:H355"/>
    <mergeCell ref="J355:K355"/>
    <mergeCell ref="M355:N355"/>
    <mergeCell ref="P355:Q355"/>
    <mergeCell ref="S355:W355"/>
    <mergeCell ref="E352:H352"/>
    <mergeCell ref="J352:K352"/>
    <mergeCell ref="M352:N352"/>
    <mergeCell ref="P352:Q352"/>
    <mergeCell ref="S352:W352"/>
    <mergeCell ref="E353:H353"/>
    <mergeCell ref="J353:K353"/>
    <mergeCell ref="M353:N353"/>
    <mergeCell ref="P353:Q353"/>
    <mergeCell ref="S353:W353"/>
    <mergeCell ref="E350:H350"/>
    <mergeCell ref="J350:K350"/>
    <mergeCell ref="M350:N350"/>
    <mergeCell ref="P350:Q350"/>
    <mergeCell ref="S350:W350"/>
    <mergeCell ref="E351:H351"/>
    <mergeCell ref="J351:K351"/>
    <mergeCell ref="M351:N351"/>
    <mergeCell ref="P351:Q351"/>
    <mergeCell ref="S351:W351"/>
    <mergeCell ref="E348:H348"/>
    <mergeCell ref="J348:K348"/>
    <mergeCell ref="M348:N348"/>
    <mergeCell ref="P348:Q348"/>
    <mergeCell ref="S348:W348"/>
    <mergeCell ref="E349:H349"/>
    <mergeCell ref="J349:K349"/>
    <mergeCell ref="M349:N349"/>
    <mergeCell ref="P349:Q349"/>
    <mergeCell ref="S349:W349"/>
    <mergeCell ref="E346:H346"/>
    <mergeCell ref="J346:K346"/>
    <mergeCell ref="M346:N346"/>
    <mergeCell ref="P346:Q346"/>
    <mergeCell ref="S346:W346"/>
    <mergeCell ref="E347:H347"/>
    <mergeCell ref="J347:K347"/>
    <mergeCell ref="M347:N347"/>
    <mergeCell ref="P347:Q347"/>
    <mergeCell ref="S347:W347"/>
    <mergeCell ref="E344:H344"/>
    <mergeCell ref="J344:K344"/>
    <mergeCell ref="M344:N344"/>
    <mergeCell ref="P344:Q344"/>
    <mergeCell ref="S344:W344"/>
    <mergeCell ref="E345:H345"/>
    <mergeCell ref="J345:K345"/>
    <mergeCell ref="M345:N345"/>
    <mergeCell ref="P345:Q345"/>
    <mergeCell ref="S345:W345"/>
    <mergeCell ref="E342:H342"/>
    <mergeCell ref="J342:K342"/>
    <mergeCell ref="M342:N342"/>
    <mergeCell ref="P342:Q342"/>
    <mergeCell ref="S342:W342"/>
    <mergeCell ref="E343:H343"/>
    <mergeCell ref="J343:K343"/>
    <mergeCell ref="M343:N343"/>
    <mergeCell ref="P343:Q343"/>
    <mergeCell ref="S343:W343"/>
    <mergeCell ref="E340:H340"/>
    <mergeCell ref="J340:K340"/>
    <mergeCell ref="M340:N340"/>
    <mergeCell ref="P340:Q340"/>
    <mergeCell ref="S340:W340"/>
    <mergeCell ref="E341:H341"/>
    <mergeCell ref="J341:K341"/>
    <mergeCell ref="M341:N341"/>
    <mergeCell ref="P341:Q341"/>
    <mergeCell ref="S341:W341"/>
    <mergeCell ref="E338:H338"/>
    <mergeCell ref="J338:K338"/>
    <mergeCell ref="M338:N338"/>
    <mergeCell ref="P338:Q338"/>
    <mergeCell ref="S338:W338"/>
    <mergeCell ref="E339:H339"/>
    <mergeCell ref="J339:K339"/>
    <mergeCell ref="M339:N339"/>
    <mergeCell ref="P339:Q339"/>
    <mergeCell ref="S339:W339"/>
    <mergeCell ref="E336:H336"/>
    <mergeCell ref="J336:K336"/>
    <mergeCell ref="M336:N336"/>
    <mergeCell ref="P336:Q336"/>
    <mergeCell ref="S336:W336"/>
    <mergeCell ref="E337:H337"/>
    <mergeCell ref="J337:K337"/>
    <mergeCell ref="M337:N337"/>
    <mergeCell ref="P337:Q337"/>
    <mergeCell ref="S337:W337"/>
    <mergeCell ref="E334:H334"/>
    <mergeCell ref="J334:K334"/>
    <mergeCell ref="M334:N334"/>
    <mergeCell ref="P334:Q334"/>
    <mergeCell ref="S334:W334"/>
    <mergeCell ref="E335:H335"/>
    <mergeCell ref="J335:K335"/>
    <mergeCell ref="M335:N335"/>
    <mergeCell ref="P335:Q335"/>
    <mergeCell ref="S335:W335"/>
    <mergeCell ref="E332:H332"/>
    <mergeCell ref="J332:K332"/>
    <mergeCell ref="M332:N332"/>
    <mergeCell ref="P332:Q332"/>
    <mergeCell ref="S332:W332"/>
    <mergeCell ref="E333:H333"/>
    <mergeCell ref="J333:K333"/>
    <mergeCell ref="M333:N333"/>
    <mergeCell ref="P333:Q333"/>
    <mergeCell ref="S333:W333"/>
    <mergeCell ref="E330:H330"/>
    <mergeCell ref="J330:K330"/>
    <mergeCell ref="M330:N330"/>
    <mergeCell ref="P330:Q330"/>
    <mergeCell ref="S330:W330"/>
    <mergeCell ref="E331:H331"/>
    <mergeCell ref="J331:K331"/>
    <mergeCell ref="M331:N331"/>
    <mergeCell ref="P331:Q331"/>
    <mergeCell ref="S331:W331"/>
    <mergeCell ref="E328:H328"/>
    <mergeCell ref="J328:K328"/>
    <mergeCell ref="M328:N328"/>
    <mergeCell ref="P328:Q328"/>
    <mergeCell ref="S328:W328"/>
    <mergeCell ref="E329:H329"/>
    <mergeCell ref="J329:K329"/>
    <mergeCell ref="M329:N329"/>
    <mergeCell ref="P329:Q329"/>
    <mergeCell ref="S329:W329"/>
    <mergeCell ref="E326:H326"/>
    <mergeCell ref="J326:K326"/>
    <mergeCell ref="M326:N326"/>
    <mergeCell ref="P326:Q326"/>
    <mergeCell ref="S326:W326"/>
    <mergeCell ref="E327:H327"/>
    <mergeCell ref="J327:K327"/>
    <mergeCell ref="M327:N327"/>
    <mergeCell ref="P327:Q327"/>
    <mergeCell ref="S327:W327"/>
    <mergeCell ref="E324:H324"/>
    <mergeCell ref="J324:K324"/>
    <mergeCell ref="M324:N324"/>
    <mergeCell ref="P324:Q324"/>
    <mergeCell ref="S324:W324"/>
    <mergeCell ref="E325:H325"/>
    <mergeCell ref="J325:K325"/>
    <mergeCell ref="M325:N325"/>
    <mergeCell ref="P325:Q325"/>
    <mergeCell ref="S325:W325"/>
    <mergeCell ref="E322:H322"/>
    <mergeCell ref="J322:K322"/>
    <mergeCell ref="M322:N322"/>
    <mergeCell ref="P322:Q322"/>
    <mergeCell ref="S322:W322"/>
    <mergeCell ref="E323:H323"/>
    <mergeCell ref="J323:K323"/>
    <mergeCell ref="M323:N323"/>
    <mergeCell ref="P323:Q323"/>
    <mergeCell ref="S323:W323"/>
    <mergeCell ref="E320:H320"/>
    <mergeCell ref="J320:K320"/>
    <mergeCell ref="M320:N320"/>
    <mergeCell ref="P320:Q320"/>
    <mergeCell ref="S320:W320"/>
    <mergeCell ref="E321:H321"/>
    <mergeCell ref="J321:K321"/>
    <mergeCell ref="M321:N321"/>
    <mergeCell ref="P321:Q321"/>
    <mergeCell ref="S321:W321"/>
    <mergeCell ref="E318:H318"/>
    <mergeCell ref="J318:K318"/>
    <mergeCell ref="M318:N318"/>
    <mergeCell ref="P318:Q318"/>
    <mergeCell ref="S318:W318"/>
    <mergeCell ref="E319:H319"/>
    <mergeCell ref="J319:K319"/>
    <mergeCell ref="M319:N319"/>
    <mergeCell ref="P319:Q319"/>
    <mergeCell ref="S319:W319"/>
    <mergeCell ref="E316:H316"/>
    <mergeCell ref="J316:K316"/>
    <mergeCell ref="M316:N316"/>
    <mergeCell ref="P316:Q316"/>
    <mergeCell ref="S316:W316"/>
    <mergeCell ref="E317:H317"/>
    <mergeCell ref="J317:K317"/>
    <mergeCell ref="M317:N317"/>
    <mergeCell ref="P317:Q317"/>
    <mergeCell ref="S317:W317"/>
    <mergeCell ref="E314:H314"/>
    <mergeCell ref="J314:K314"/>
    <mergeCell ref="M314:N314"/>
    <mergeCell ref="P314:Q314"/>
    <mergeCell ref="S314:W314"/>
    <mergeCell ref="E315:H315"/>
    <mergeCell ref="J315:K315"/>
    <mergeCell ref="M315:N315"/>
    <mergeCell ref="P315:Q315"/>
    <mergeCell ref="S315:W315"/>
    <mergeCell ref="E312:H312"/>
    <mergeCell ref="J312:K312"/>
    <mergeCell ref="M312:N312"/>
    <mergeCell ref="P312:Q312"/>
    <mergeCell ref="S312:W312"/>
    <mergeCell ref="E313:H313"/>
    <mergeCell ref="J313:K313"/>
    <mergeCell ref="M313:N313"/>
    <mergeCell ref="P313:Q313"/>
    <mergeCell ref="S313:W313"/>
    <mergeCell ref="E310:H310"/>
    <mergeCell ref="J310:K310"/>
    <mergeCell ref="M310:N310"/>
    <mergeCell ref="P310:Q310"/>
    <mergeCell ref="S310:W310"/>
    <mergeCell ref="E311:H311"/>
    <mergeCell ref="J311:K311"/>
    <mergeCell ref="M311:N311"/>
    <mergeCell ref="P311:Q311"/>
    <mergeCell ref="S311:W311"/>
    <mergeCell ref="E308:H308"/>
    <mergeCell ref="J308:K308"/>
    <mergeCell ref="M308:N308"/>
    <mergeCell ref="P308:Q308"/>
    <mergeCell ref="S308:W308"/>
    <mergeCell ref="E309:H309"/>
    <mergeCell ref="J309:K309"/>
    <mergeCell ref="M309:N309"/>
    <mergeCell ref="P309:Q309"/>
    <mergeCell ref="S309:W309"/>
    <mergeCell ref="E306:H306"/>
    <mergeCell ref="J306:K306"/>
    <mergeCell ref="M306:N306"/>
    <mergeCell ref="P306:Q306"/>
    <mergeCell ref="S306:W306"/>
    <mergeCell ref="E307:H307"/>
    <mergeCell ref="J307:K307"/>
    <mergeCell ref="M307:N307"/>
    <mergeCell ref="P307:Q307"/>
    <mergeCell ref="S307:W307"/>
    <mergeCell ref="E304:H304"/>
    <mergeCell ref="J304:K304"/>
    <mergeCell ref="M304:N304"/>
    <mergeCell ref="P304:Q304"/>
    <mergeCell ref="S304:W304"/>
    <mergeCell ref="E305:H305"/>
    <mergeCell ref="J305:K305"/>
    <mergeCell ref="M305:N305"/>
    <mergeCell ref="P305:Q305"/>
    <mergeCell ref="S305:W305"/>
    <mergeCell ref="E302:H302"/>
    <mergeCell ref="J302:K302"/>
    <mergeCell ref="M302:N302"/>
    <mergeCell ref="P302:Q302"/>
    <mergeCell ref="S302:W302"/>
    <mergeCell ref="E303:H303"/>
    <mergeCell ref="J303:K303"/>
    <mergeCell ref="M303:N303"/>
    <mergeCell ref="P303:Q303"/>
    <mergeCell ref="S303:W303"/>
    <mergeCell ref="E300:H300"/>
    <mergeCell ref="J300:K300"/>
    <mergeCell ref="M300:N300"/>
    <mergeCell ref="P300:Q300"/>
    <mergeCell ref="S300:W300"/>
    <mergeCell ref="E301:H301"/>
    <mergeCell ref="J301:K301"/>
    <mergeCell ref="M301:N301"/>
    <mergeCell ref="P301:Q301"/>
    <mergeCell ref="S301:W301"/>
    <mergeCell ref="E298:H298"/>
    <mergeCell ref="J298:K298"/>
    <mergeCell ref="M298:N298"/>
    <mergeCell ref="P298:Q298"/>
    <mergeCell ref="S298:W298"/>
    <mergeCell ref="E299:H299"/>
    <mergeCell ref="J299:K299"/>
    <mergeCell ref="M299:N299"/>
    <mergeCell ref="P299:Q299"/>
    <mergeCell ref="S299:W299"/>
    <mergeCell ref="E296:H296"/>
    <mergeCell ref="J296:K296"/>
    <mergeCell ref="M296:N296"/>
    <mergeCell ref="P296:Q296"/>
    <mergeCell ref="S296:W296"/>
    <mergeCell ref="E297:H297"/>
    <mergeCell ref="J297:K297"/>
    <mergeCell ref="M297:N297"/>
    <mergeCell ref="P297:Q297"/>
    <mergeCell ref="S297:W297"/>
    <mergeCell ref="E294:H294"/>
    <mergeCell ref="J294:K294"/>
    <mergeCell ref="M294:N294"/>
    <mergeCell ref="P294:Q294"/>
    <mergeCell ref="S294:W294"/>
    <mergeCell ref="E295:H295"/>
    <mergeCell ref="J295:K295"/>
    <mergeCell ref="M295:N295"/>
    <mergeCell ref="P295:Q295"/>
    <mergeCell ref="S295:W295"/>
    <mergeCell ref="E292:H292"/>
    <mergeCell ref="J292:K292"/>
    <mergeCell ref="M292:N292"/>
    <mergeCell ref="P292:Q292"/>
    <mergeCell ref="S292:W292"/>
    <mergeCell ref="E293:H293"/>
    <mergeCell ref="J293:K293"/>
    <mergeCell ref="M293:N293"/>
    <mergeCell ref="P293:Q293"/>
    <mergeCell ref="S293:W293"/>
    <mergeCell ref="E290:H290"/>
    <mergeCell ref="J290:K290"/>
    <mergeCell ref="M290:N290"/>
    <mergeCell ref="P290:Q290"/>
    <mergeCell ref="S290:W290"/>
    <mergeCell ref="E291:H291"/>
    <mergeCell ref="J291:K291"/>
    <mergeCell ref="M291:N291"/>
    <mergeCell ref="P291:Q291"/>
    <mergeCell ref="S291:W291"/>
    <mergeCell ref="E288:H288"/>
    <mergeCell ref="J288:K288"/>
    <mergeCell ref="M288:N288"/>
    <mergeCell ref="P288:Q288"/>
    <mergeCell ref="S288:W288"/>
    <mergeCell ref="E289:H289"/>
    <mergeCell ref="J289:K289"/>
    <mergeCell ref="M289:N289"/>
    <mergeCell ref="P289:Q289"/>
    <mergeCell ref="S289:W289"/>
    <mergeCell ref="E286:H286"/>
    <mergeCell ref="J286:K286"/>
    <mergeCell ref="M286:N286"/>
    <mergeCell ref="P286:Q286"/>
    <mergeCell ref="S286:W286"/>
    <mergeCell ref="E287:H287"/>
    <mergeCell ref="J287:K287"/>
    <mergeCell ref="M287:N287"/>
    <mergeCell ref="P287:Q287"/>
    <mergeCell ref="S287:W287"/>
    <mergeCell ref="E284:H284"/>
    <mergeCell ref="J284:K284"/>
    <mergeCell ref="M284:N284"/>
    <mergeCell ref="P284:Q284"/>
    <mergeCell ref="S284:W284"/>
    <mergeCell ref="E285:H285"/>
    <mergeCell ref="J285:K285"/>
    <mergeCell ref="M285:N285"/>
    <mergeCell ref="P285:Q285"/>
    <mergeCell ref="S285:W285"/>
    <mergeCell ref="E282:H282"/>
    <mergeCell ref="J282:K282"/>
    <mergeCell ref="M282:N282"/>
    <mergeCell ref="P282:Q282"/>
    <mergeCell ref="S282:W282"/>
    <mergeCell ref="E283:H283"/>
    <mergeCell ref="J283:K283"/>
    <mergeCell ref="M283:N283"/>
    <mergeCell ref="P283:Q283"/>
    <mergeCell ref="S283:W283"/>
    <mergeCell ref="E280:H280"/>
    <mergeCell ref="J280:K280"/>
    <mergeCell ref="M280:N280"/>
    <mergeCell ref="P280:Q280"/>
    <mergeCell ref="S280:W280"/>
    <mergeCell ref="E281:H281"/>
    <mergeCell ref="J281:K281"/>
    <mergeCell ref="M281:N281"/>
    <mergeCell ref="P281:Q281"/>
    <mergeCell ref="S281:W281"/>
    <mergeCell ref="E278:H278"/>
    <mergeCell ref="J278:K278"/>
    <mergeCell ref="M278:N278"/>
    <mergeCell ref="P278:Q278"/>
    <mergeCell ref="S278:W278"/>
    <mergeCell ref="E279:H279"/>
    <mergeCell ref="J279:K279"/>
    <mergeCell ref="M279:N279"/>
    <mergeCell ref="P279:Q279"/>
    <mergeCell ref="S279:W279"/>
    <mergeCell ref="E276:H276"/>
    <mergeCell ref="J276:K276"/>
    <mergeCell ref="M276:N276"/>
    <mergeCell ref="P276:Q276"/>
    <mergeCell ref="S276:W276"/>
    <mergeCell ref="E277:H277"/>
    <mergeCell ref="J277:K277"/>
    <mergeCell ref="M277:N277"/>
    <mergeCell ref="P277:Q277"/>
    <mergeCell ref="S277:W277"/>
    <mergeCell ref="E274:H274"/>
    <mergeCell ref="J274:K274"/>
    <mergeCell ref="M274:N274"/>
    <mergeCell ref="P274:Q274"/>
    <mergeCell ref="S274:W274"/>
    <mergeCell ref="E275:H275"/>
    <mergeCell ref="J275:K275"/>
    <mergeCell ref="M275:N275"/>
    <mergeCell ref="P275:Q275"/>
    <mergeCell ref="S275:W275"/>
    <mergeCell ref="E272:H272"/>
    <mergeCell ref="J272:K272"/>
    <mergeCell ref="M272:N272"/>
    <mergeCell ref="P272:Q272"/>
    <mergeCell ref="S272:W272"/>
    <mergeCell ref="E273:H273"/>
    <mergeCell ref="J273:K273"/>
    <mergeCell ref="M273:N273"/>
    <mergeCell ref="P273:Q273"/>
    <mergeCell ref="S273:W273"/>
    <mergeCell ref="E270:H270"/>
    <mergeCell ref="J270:K270"/>
    <mergeCell ref="M270:N270"/>
    <mergeCell ref="P270:Q270"/>
    <mergeCell ref="S270:W270"/>
    <mergeCell ref="E271:H271"/>
    <mergeCell ref="J271:K271"/>
    <mergeCell ref="M271:N271"/>
    <mergeCell ref="P271:Q271"/>
    <mergeCell ref="S271:W271"/>
    <mergeCell ref="E268:H268"/>
    <mergeCell ref="J268:K268"/>
    <mergeCell ref="M268:N268"/>
    <mergeCell ref="P268:Q268"/>
    <mergeCell ref="S268:W268"/>
    <mergeCell ref="E269:H269"/>
    <mergeCell ref="J269:K269"/>
    <mergeCell ref="M269:N269"/>
    <mergeCell ref="P269:Q269"/>
    <mergeCell ref="S269:W269"/>
    <mergeCell ref="E266:H266"/>
    <mergeCell ref="J266:K266"/>
    <mergeCell ref="M266:N266"/>
    <mergeCell ref="P266:Q266"/>
    <mergeCell ref="S266:W266"/>
    <mergeCell ref="E267:H267"/>
    <mergeCell ref="J267:K267"/>
    <mergeCell ref="M267:N267"/>
    <mergeCell ref="P267:Q267"/>
    <mergeCell ref="S267:W267"/>
    <mergeCell ref="E264:H264"/>
    <mergeCell ref="J264:K264"/>
    <mergeCell ref="M264:N264"/>
    <mergeCell ref="P264:Q264"/>
    <mergeCell ref="S264:W264"/>
    <mergeCell ref="E265:H265"/>
    <mergeCell ref="J265:K265"/>
    <mergeCell ref="M265:N265"/>
    <mergeCell ref="P265:Q265"/>
    <mergeCell ref="S265:W265"/>
    <mergeCell ref="E262:H262"/>
    <mergeCell ref="J262:K262"/>
    <mergeCell ref="M262:N262"/>
    <mergeCell ref="P262:Q262"/>
    <mergeCell ref="S262:W262"/>
    <mergeCell ref="E263:H263"/>
    <mergeCell ref="J263:K263"/>
    <mergeCell ref="M263:N263"/>
    <mergeCell ref="P263:Q263"/>
    <mergeCell ref="S263:W263"/>
    <mergeCell ref="E260:H260"/>
    <mergeCell ref="J260:K260"/>
    <mergeCell ref="M260:N260"/>
    <mergeCell ref="P260:Q260"/>
    <mergeCell ref="S260:W260"/>
    <mergeCell ref="E261:H261"/>
    <mergeCell ref="J261:K261"/>
    <mergeCell ref="M261:N261"/>
    <mergeCell ref="P261:Q261"/>
    <mergeCell ref="S261:W261"/>
    <mergeCell ref="E258:H258"/>
    <mergeCell ref="J258:K258"/>
    <mergeCell ref="M258:N258"/>
    <mergeCell ref="P258:Q258"/>
    <mergeCell ref="S258:W258"/>
    <mergeCell ref="E259:H259"/>
    <mergeCell ref="J259:K259"/>
    <mergeCell ref="M259:N259"/>
    <mergeCell ref="P259:Q259"/>
    <mergeCell ref="S259:W259"/>
    <mergeCell ref="E256:H256"/>
    <mergeCell ref="J256:K256"/>
    <mergeCell ref="M256:N256"/>
    <mergeCell ref="P256:Q256"/>
    <mergeCell ref="S256:W256"/>
    <mergeCell ref="E257:H257"/>
    <mergeCell ref="J257:K257"/>
    <mergeCell ref="M257:N257"/>
    <mergeCell ref="P257:Q257"/>
    <mergeCell ref="S257:W257"/>
    <mergeCell ref="E254:H254"/>
    <mergeCell ref="J254:K254"/>
    <mergeCell ref="M254:N254"/>
    <mergeCell ref="P254:Q254"/>
    <mergeCell ref="S254:W254"/>
    <mergeCell ref="E255:H255"/>
    <mergeCell ref="J255:K255"/>
    <mergeCell ref="M255:N255"/>
    <mergeCell ref="P255:Q255"/>
    <mergeCell ref="S255:W255"/>
    <mergeCell ref="E252:H252"/>
    <mergeCell ref="J252:K252"/>
    <mergeCell ref="M252:N252"/>
    <mergeCell ref="P252:Q252"/>
    <mergeCell ref="S252:W252"/>
    <mergeCell ref="E253:H253"/>
    <mergeCell ref="J253:K253"/>
    <mergeCell ref="M253:N253"/>
    <mergeCell ref="P253:Q253"/>
    <mergeCell ref="S253:W253"/>
    <mergeCell ref="E250:H250"/>
    <mergeCell ref="J250:K250"/>
    <mergeCell ref="M250:N250"/>
    <mergeCell ref="P250:Q250"/>
    <mergeCell ref="S250:W250"/>
    <mergeCell ref="E251:H251"/>
    <mergeCell ref="J251:K251"/>
    <mergeCell ref="M251:N251"/>
    <mergeCell ref="P251:Q251"/>
    <mergeCell ref="S251:W251"/>
    <mergeCell ref="E248:H248"/>
    <mergeCell ref="J248:K248"/>
    <mergeCell ref="M248:N248"/>
    <mergeCell ref="P248:Q248"/>
    <mergeCell ref="S248:W248"/>
    <mergeCell ref="E249:H249"/>
    <mergeCell ref="J249:K249"/>
    <mergeCell ref="M249:N249"/>
    <mergeCell ref="P249:Q249"/>
    <mergeCell ref="S249:W249"/>
    <mergeCell ref="E246:H246"/>
    <mergeCell ref="J246:K246"/>
    <mergeCell ref="M246:N246"/>
    <mergeCell ref="P246:Q246"/>
    <mergeCell ref="S246:W246"/>
    <mergeCell ref="E247:H247"/>
    <mergeCell ref="J247:K247"/>
    <mergeCell ref="M247:N247"/>
    <mergeCell ref="P247:Q247"/>
    <mergeCell ref="S247:W247"/>
    <mergeCell ref="E244:H244"/>
    <mergeCell ref="J244:K244"/>
    <mergeCell ref="M244:N244"/>
    <mergeCell ref="P244:Q244"/>
    <mergeCell ref="S244:W244"/>
    <mergeCell ref="E245:H245"/>
    <mergeCell ref="J245:K245"/>
    <mergeCell ref="M245:N245"/>
    <mergeCell ref="P245:Q245"/>
    <mergeCell ref="S245:W245"/>
    <mergeCell ref="E242:H242"/>
    <mergeCell ref="J242:K242"/>
    <mergeCell ref="M242:N242"/>
    <mergeCell ref="P242:Q242"/>
    <mergeCell ref="S242:W242"/>
    <mergeCell ref="E243:H243"/>
    <mergeCell ref="J243:K243"/>
    <mergeCell ref="M243:N243"/>
    <mergeCell ref="P243:Q243"/>
    <mergeCell ref="S243:W243"/>
    <mergeCell ref="E240:H240"/>
    <mergeCell ref="J240:K240"/>
    <mergeCell ref="M240:N240"/>
    <mergeCell ref="P240:Q240"/>
    <mergeCell ref="S240:W240"/>
    <mergeCell ref="E241:H241"/>
    <mergeCell ref="J241:K241"/>
    <mergeCell ref="M241:N241"/>
    <mergeCell ref="P241:Q241"/>
    <mergeCell ref="S241:W241"/>
    <mergeCell ref="E238:H238"/>
    <mergeCell ref="J238:K238"/>
    <mergeCell ref="M238:N238"/>
    <mergeCell ref="P238:Q238"/>
    <mergeCell ref="S238:W238"/>
    <mergeCell ref="E239:H239"/>
    <mergeCell ref="J239:K239"/>
    <mergeCell ref="M239:N239"/>
    <mergeCell ref="P239:Q239"/>
    <mergeCell ref="S239:W239"/>
    <mergeCell ref="E236:H236"/>
    <mergeCell ref="J236:K236"/>
    <mergeCell ref="M236:N236"/>
    <mergeCell ref="P236:Q236"/>
    <mergeCell ref="S236:W236"/>
    <mergeCell ref="E237:H237"/>
    <mergeCell ref="J237:K237"/>
    <mergeCell ref="M237:N237"/>
    <mergeCell ref="P237:Q237"/>
    <mergeCell ref="S237:W237"/>
    <mergeCell ref="E234:H234"/>
    <mergeCell ref="J234:K234"/>
    <mergeCell ref="M234:N234"/>
    <mergeCell ref="P234:Q234"/>
    <mergeCell ref="S234:W234"/>
    <mergeCell ref="E235:H235"/>
    <mergeCell ref="J235:K235"/>
    <mergeCell ref="M235:N235"/>
    <mergeCell ref="P235:Q235"/>
    <mergeCell ref="S235:W235"/>
    <mergeCell ref="E232:H232"/>
    <mergeCell ref="J232:K232"/>
    <mergeCell ref="M232:N232"/>
    <mergeCell ref="P232:Q232"/>
    <mergeCell ref="S232:W232"/>
    <mergeCell ref="E233:H233"/>
    <mergeCell ref="J233:K233"/>
    <mergeCell ref="M233:N233"/>
    <mergeCell ref="P233:Q233"/>
    <mergeCell ref="S233:W233"/>
    <mergeCell ref="E230:H230"/>
    <mergeCell ref="J230:K230"/>
    <mergeCell ref="M230:N230"/>
    <mergeCell ref="P230:Q230"/>
    <mergeCell ref="S230:W230"/>
    <mergeCell ref="E231:H231"/>
    <mergeCell ref="J231:K231"/>
    <mergeCell ref="M231:N231"/>
    <mergeCell ref="P231:Q231"/>
    <mergeCell ref="S231:W231"/>
    <mergeCell ref="E228:H228"/>
    <mergeCell ref="J228:K228"/>
    <mergeCell ref="M228:N228"/>
    <mergeCell ref="P228:Q228"/>
    <mergeCell ref="S228:W228"/>
    <mergeCell ref="E229:H229"/>
    <mergeCell ref="J229:K229"/>
    <mergeCell ref="M229:N229"/>
    <mergeCell ref="P229:Q229"/>
    <mergeCell ref="S229:W229"/>
    <mergeCell ref="E226:H226"/>
    <mergeCell ref="J226:K226"/>
    <mergeCell ref="M226:N226"/>
    <mergeCell ref="P226:Q226"/>
    <mergeCell ref="S226:W226"/>
    <mergeCell ref="E227:H227"/>
    <mergeCell ref="J227:K227"/>
    <mergeCell ref="M227:N227"/>
    <mergeCell ref="P227:Q227"/>
    <mergeCell ref="S227:W227"/>
    <mergeCell ref="E224:H224"/>
    <mergeCell ref="J224:K224"/>
    <mergeCell ref="M224:N224"/>
    <mergeCell ref="P224:Q224"/>
    <mergeCell ref="S224:W224"/>
    <mergeCell ref="E225:H225"/>
    <mergeCell ref="J225:K225"/>
    <mergeCell ref="M225:N225"/>
    <mergeCell ref="P225:Q225"/>
    <mergeCell ref="S225:W225"/>
    <mergeCell ref="E222:H222"/>
    <mergeCell ref="J222:K222"/>
    <mergeCell ref="M222:N222"/>
    <mergeCell ref="P222:Q222"/>
    <mergeCell ref="S222:W222"/>
    <mergeCell ref="E223:H223"/>
    <mergeCell ref="J223:K223"/>
    <mergeCell ref="M223:N223"/>
    <mergeCell ref="P223:Q223"/>
    <mergeCell ref="S223:W223"/>
    <mergeCell ref="E220:H220"/>
    <mergeCell ref="J220:K220"/>
    <mergeCell ref="M220:N220"/>
    <mergeCell ref="P220:Q220"/>
    <mergeCell ref="S220:W220"/>
    <mergeCell ref="E221:H221"/>
    <mergeCell ref="J221:K221"/>
    <mergeCell ref="M221:N221"/>
    <mergeCell ref="P221:Q221"/>
    <mergeCell ref="S221:W221"/>
    <mergeCell ref="E218:H218"/>
    <mergeCell ref="J218:K218"/>
    <mergeCell ref="M218:N218"/>
    <mergeCell ref="P218:Q218"/>
    <mergeCell ref="S218:W218"/>
    <mergeCell ref="E219:H219"/>
    <mergeCell ref="J219:K219"/>
    <mergeCell ref="M219:N219"/>
    <mergeCell ref="P219:Q219"/>
    <mergeCell ref="S219:W219"/>
    <mergeCell ref="E216:H216"/>
    <mergeCell ref="J216:K216"/>
    <mergeCell ref="M216:N216"/>
    <mergeCell ref="P216:Q216"/>
    <mergeCell ref="S216:W216"/>
    <mergeCell ref="E217:H217"/>
    <mergeCell ref="J217:K217"/>
    <mergeCell ref="M217:N217"/>
    <mergeCell ref="P217:Q217"/>
    <mergeCell ref="S217:W217"/>
    <mergeCell ref="E214:H214"/>
    <mergeCell ref="J214:K214"/>
    <mergeCell ref="M214:N214"/>
    <mergeCell ref="P214:Q214"/>
    <mergeCell ref="S214:W214"/>
    <mergeCell ref="E215:H215"/>
    <mergeCell ref="J215:K215"/>
    <mergeCell ref="M215:N215"/>
    <mergeCell ref="P215:Q215"/>
    <mergeCell ref="S215:W215"/>
    <mergeCell ref="E212:H212"/>
    <mergeCell ref="J212:K212"/>
    <mergeCell ref="M212:N212"/>
    <mergeCell ref="P212:Q212"/>
    <mergeCell ref="S212:W212"/>
    <mergeCell ref="E213:H213"/>
    <mergeCell ref="J213:K213"/>
    <mergeCell ref="M213:N213"/>
    <mergeCell ref="P213:Q213"/>
    <mergeCell ref="S213:W213"/>
    <mergeCell ref="E210:H210"/>
    <mergeCell ref="J210:K210"/>
    <mergeCell ref="M210:N210"/>
    <mergeCell ref="P210:Q210"/>
    <mergeCell ref="S210:W210"/>
    <mergeCell ref="E211:H211"/>
    <mergeCell ref="J211:K211"/>
    <mergeCell ref="M211:N211"/>
    <mergeCell ref="P211:Q211"/>
    <mergeCell ref="S211:W211"/>
    <mergeCell ref="E208:H208"/>
    <mergeCell ref="J208:K208"/>
    <mergeCell ref="M208:N208"/>
    <mergeCell ref="P208:Q208"/>
    <mergeCell ref="S208:W208"/>
    <mergeCell ref="E209:H209"/>
    <mergeCell ref="J209:K209"/>
    <mergeCell ref="M209:N209"/>
    <mergeCell ref="P209:Q209"/>
    <mergeCell ref="S209:W209"/>
    <mergeCell ref="E206:H206"/>
    <mergeCell ref="J206:K206"/>
    <mergeCell ref="M206:N206"/>
    <mergeCell ref="P206:Q206"/>
    <mergeCell ref="S206:W206"/>
    <mergeCell ref="E207:H207"/>
    <mergeCell ref="J207:K207"/>
    <mergeCell ref="M207:N207"/>
    <mergeCell ref="P207:Q207"/>
    <mergeCell ref="S207:W207"/>
    <mergeCell ref="E204:H204"/>
    <mergeCell ref="J204:K204"/>
    <mergeCell ref="M204:N204"/>
    <mergeCell ref="P204:Q204"/>
    <mergeCell ref="S204:W204"/>
    <mergeCell ref="E205:H205"/>
    <mergeCell ref="J205:K205"/>
    <mergeCell ref="M205:N205"/>
    <mergeCell ref="P205:Q205"/>
    <mergeCell ref="S205:W205"/>
    <mergeCell ref="E202:H202"/>
    <mergeCell ref="J202:K202"/>
    <mergeCell ref="M202:N202"/>
    <mergeCell ref="P202:Q202"/>
    <mergeCell ref="S202:W202"/>
    <mergeCell ref="E203:H203"/>
    <mergeCell ref="J203:K203"/>
    <mergeCell ref="M203:N203"/>
    <mergeCell ref="P203:Q203"/>
    <mergeCell ref="S203:W203"/>
    <mergeCell ref="E200:H200"/>
    <mergeCell ref="J200:K200"/>
    <mergeCell ref="M200:N200"/>
    <mergeCell ref="P200:Q200"/>
    <mergeCell ref="S200:W200"/>
    <mergeCell ref="E201:H201"/>
    <mergeCell ref="J201:K201"/>
    <mergeCell ref="M201:N201"/>
    <mergeCell ref="P201:Q201"/>
    <mergeCell ref="S201:W201"/>
    <mergeCell ref="E198:H198"/>
    <mergeCell ref="J198:K198"/>
    <mergeCell ref="M198:N198"/>
    <mergeCell ref="P198:Q198"/>
    <mergeCell ref="S198:W198"/>
    <mergeCell ref="E199:H199"/>
    <mergeCell ref="J199:K199"/>
    <mergeCell ref="M199:N199"/>
    <mergeCell ref="P199:Q199"/>
    <mergeCell ref="S199:W199"/>
    <mergeCell ref="E196:H196"/>
    <mergeCell ref="J196:K196"/>
    <mergeCell ref="M196:N196"/>
    <mergeCell ref="P196:Q196"/>
    <mergeCell ref="S196:W196"/>
    <mergeCell ref="E197:H197"/>
    <mergeCell ref="J197:K197"/>
    <mergeCell ref="M197:N197"/>
    <mergeCell ref="P197:Q197"/>
    <mergeCell ref="S197:W197"/>
    <mergeCell ref="E194:H194"/>
    <mergeCell ref="J194:K194"/>
    <mergeCell ref="M194:N194"/>
    <mergeCell ref="P194:Q194"/>
    <mergeCell ref="S194:W194"/>
    <mergeCell ref="E195:H195"/>
    <mergeCell ref="J195:K195"/>
    <mergeCell ref="M195:N195"/>
    <mergeCell ref="P195:Q195"/>
    <mergeCell ref="S195:W195"/>
    <mergeCell ref="E192:H192"/>
    <mergeCell ref="J192:K192"/>
    <mergeCell ref="M192:N192"/>
    <mergeCell ref="P192:Q192"/>
    <mergeCell ref="S192:W192"/>
    <mergeCell ref="E193:H193"/>
    <mergeCell ref="J193:K193"/>
    <mergeCell ref="M193:N193"/>
    <mergeCell ref="P193:Q193"/>
    <mergeCell ref="S193:W193"/>
    <mergeCell ref="E190:H190"/>
    <mergeCell ref="J190:K190"/>
    <mergeCell ref="M190:N190"/>
    <mergeCell ref="P190:Q190"/>
    <mergeCell ref="S190:W190"/>
    <mergeCell ref="E191:H191"/>
    <mergeCell ref="J191:K191"/>
    <mergeCell ref="M191:N191"/>
    <mergeCell ref="P191:Q191"/>
    <mergeCell ref="S191:W191"/>
    <mergeCell ref="E188:H188"/>
    <mergeCell ref="J188:K188"/>
    <mergeCell ref="M188:N188"/>
    <mergeCell ref="P188:Q188"/>
    <mergeCell ref="S188:W188"/>
    <mergeCell ref="E189:H189"/>
    <mergeCell ref="J189:K189"/>
    <mergeCell ref="M189:N189"/>
    <mergeCell ref="P189:Q189"/>
    <mergeCell ref="S189:W189"/>
    <mergeCell ref="E186:H186"/>
    <mergeCell ref="J186:K186"/>
    <mergeCell ref="M186:N186"/>
    <mergeCell ref="P186:Q186"/>
    <mergeCell ref="S186:W186"/>
    <mergeCell ref="E187:H187"/>
    <mergeCell ref="J187:K187"/>
    <mergeCell ref="M187:N187"/>
    <mergeCell ref="P187:Q187"/>
    <mergeCell ref="S187:W187"/>
    <mergeCell ref="E184:H184"/>
    <mergeCell ref="J184:K184"/>
    <mergeCell ref="M184:N184"/>
    <mergeCell ref="P184:Q184"/>
    <mergeCell ref="S184:W184"/>
    <mergeCell ref="E185:H185"/>
    <mergeCell ref="J185:K185"/>
    <mergeCell ref="M185:N185"/>
    <mergeCell ref="P185:Q185"/>
    <mergeCell ref="S185:W185"/>
    <mergeCell ref="E182:H182"/>
    <mergeCell ref="J182:K182"/>
    <mergeCell ref="M182:N182"/>
    <mergeCell ref="P182:Q182"/>
    <mergeCell ref="S182:W182"/>
    <mergeCell ref="E183:H183"/>
    <mergeCell ref="J183:K183"/>
    <mergeCell ref="M183:N183"/>
    <mergeCell ref="P183:Q183"/>
    <mergeCell ref="S183:W183"/>
    <mergeCell ref="E180:H180"/>
    <mergeCell ref="J180:K180"/>
    <mergeCell ref="M180:N180"/>
    <mergeCell ref="P180:Q180"/>
    <mergeCell ref="S180:W180"/>
    <mergeCell ref="E181:H181"/>
    <mergeCell ref="J181:K181"/>
    <mergeCell ref="M181:N181"/>
    <mergeCell ref="P181:Q181"/>
    <mergeCell ref="S181:W181"/>
    <mergeCell ref="E178:H178"/>
    <mergeCell ref="J178:K178"/>
    <mergeCell ref="M178:N178"/>
    <mergeCell ref="P178:Q178"/>
    <mergeCell ref="S178:W178"/>
    <mergeCell ref="E179:H179"/>
    <mergeCell ref="J179:K179"/>
    <mergeCell ref="M179:N179"/>
    <mergeCell ref="P179:Q179"/>
    <mergeCell ref="S179:W179"/>
    <mergeCell ref="E176:H176"/>
    <mergeCell ref="J176:K176"/>
    <mergeCell ref="M176:N176"/>
    <mergeCell ref="P176:Q176"/>
    <mergeCell ref="S176:W176"/>
    <mergeCell ref="E177:H177"/>
    <mergeCell ref="J177:K177"/>
    <mergeCell ref="M177:N177"/>
    <mergeCell ref="P177:Q177"/>
    <mergeCell ref="S177:W177"/>
    <mergeCell ref="E174:H174"/>
    <mergeCell ref="J174:K174"/>
    <mergeCell ref="M174:N174"/>
    <mergeCell ref="P174:Q174"/>
    <mergeCell ref="S174:W174"/>
    <mergeCell ref="E175:H175"/>
    <mergeCell ref="J175:K175"/>
    <mergeCell ref="M175:N175"/>
    <mergeCell ref="P175:Q175"/>
    <mergeCell ref="S175:W175"/>
    <mergeCell ref="E172:H172"/>
    <mergeCell ref="J172:K172"/>
    <mergeCell ref="M172:N172"/>
    <mergeCell ref="P172:Q172"/>
    <mergeCell ref="S172:W172"/>
    <mergeCell ref="E173:H173"/>
    <mergeCell ref="J173:K173"/>
    <mergeCell ref="M173:N173"/>
    <mergeCell ref="P173:Q173"/>
    <mergeCell ref="S173:W173"/>
    <mergeCell ref="E170:H170"/>
    <mergeCell ref="J170:K170"/>
    <mergeCell ref="M170:N170"/>
    <mergeCell ref="P170:Q170"/>
    <mergeCell ref="S170:W170"/>
    <mergeCell ref="E171:H171"/>
    <mergeCell ref="J171:K171"/>
    <mergeCell ref="M171:N171"/>
    <mergeCell ref="P171:Q171"/>
    <mergeCell ref="S171:W171"/>
    <mergeCell ref="E168:H168"/>
    <mergeCell ref="J168:K168"/>
    <mergeCell ref="M168:N168"/>
    <mergeCell ref="P168:Q168"/>
    <mergeCell ref="S168:W168"/>
    <mergeCell ref="E169:H169"/>
    <mergeCell ref="J169:K169"/>
    <mergeCell ref="M169:N169"/>
    <mergeCell ref="P169:Q169"/>
    <mergeCell ref="S169:W169"/>
    <mergeCell ref="E166:H166"/>
    <mergeCell ref="J166:K166"/>
    <mergeCell ref="M166:N166"/>
    <mergeCell ref="P166:Q166"/>
    <mergeCell ref="S166:W166"/>
    <mergeCell ref="E167:H167"/>
    <mergeCell ref="J167:K167"/>
    <mergeCell ref="M167:N167"/>
    <mergeCell ref="P167:Q167"/>
    <mergeCell ref="S167:W167"/>
    <mergeCell ref="E164:H164"/>
    <mergeCell ref="J164:K164"/>
    <mergeCell ref="M164:N164"/>
    <mergeCell ref="P164:Q164"/>
    <mergeCell ref="S164:W164"/>
    <mergeCell ref="E165:H165"/>
    <mergeCell ref="J165:K165"/>
    <mergeCell ref="M165:N165"/>
    <mergeCell ref="P165:Q165"/>
    <mergeCell ref="S165:W165"/>
    <mergeCell ref="E162:H162"/>
    <mergeCell ref="J162:K162"/>
    <mergeCell ref="M162:N162"/>
    <mergeCell ref="P162:Q162"/>
    <mergeCell ref="S162:W162"/>
    <mergeCell ref="E163:H163"/>
    <mergeCell ref="J163:K163"/>
    <mergeCell ref="M163:N163"/>
    <mergeCell ref="P163:Q163"/>
    <mergeCell ref="S163:W163"/>
    <mergeCell ref="E160:H160"/>
    <mergeCell ref="J160:K160"/>
    <mergeCell ref="M160:N160"/>
    <mergeCell ref="P160:Q160"/>
    <mergeCell ref="S160:W160"/>
    <mergeCell ref="E161:H161"/>
    <mergeCell ref="J161:K161"/>
    <mergeCell ref="M161:N161"/>
    <mergeCell ref="P161:Q161"/>
    <mergeCell ref="S161:W161"/>
    <mergeCell ref="E158:H158"/>
    <mergeCell ref="J158:K158"/>
    <mergeCell ref="M158:N158"/>
    <mergeCell ref="P158:Q158"/>
    <mergeCell ref="S158:W158"/>
    <mergeCell ref="E159:H159"/>
    <mergeCell ref="J159:K159"/>
    <mergeCell ref="M159:N159"/>
    <mergeCell ref="P159:Q159"/>
    <mergeCell ref="S159:W159"/>
    <mergeCell ref="E156:H156"/>
    <mergeCell ref="J156:K156"/>
    <mergeCell ref="M156:N156"/>
    <mergeCell ref="P156:Q156"/>
    <mergeCell ref="S156:W156"/>
    <mergeCell ref="E157:H157"/>
    <mergeCell ref="J157:K157"/>
    <mergeCell ref="M157:N157"/>
    <mergeCell ref="P157:Q157"/>
    <mergeCell ref="S157:W157"/>
    <mergeCell ref="E154:H154"/>
    <mergeCell ref="J154:K154"/>
    <mergeCell ref="M154:N154"/>
    <mergeCell ref="P154:Q154"/>
    <mergeCell ref="S154:W154"/>
    <mergeCell ref="E155:H155"/>
    <mergeCell ref="J155:K155"/>
    <mergeCell ref="M155:N155"/>
    <mergeCell ref="P155:Q155"/>
    <mergeCell ref="S155:W155"/>
    <mergeCell ref="E152:H152"/>
    <mergeCell ref="J152:K152"/>
    <mergeCell ref="M152:N152"/>
    <mergeCell ref="P152:Q152"/>
    <mergeCell ref="S152:W152"/>
    <mergeCell ref="E153:H153"/>
    <mergeCell ref="J153:K153"/>
    <mergeCell ref="M153:N153"/>
    <mergeCell ref="P153:Q153"/>
    <mergeCell ref="S153:W153"/>
    <mergeCell ref="E150:H150"/>
    <mergeCell ref="J150:K150"/>
    <mergeCell ref="M150:N150"/>
    <mergeCell ref="P150:Q150"/>
    <mergeCell ref="S150:W150"/>
    <mergeCell ref="E151:H151"/>
    <mergeCell ref="J151:K151"/>
    <mergeCell ref="M151:N151"/>
    <mergeCell ref="P151:Q151"/>
    <mergeCell ref="S151:W151"/>
    <mergeCell ref="E148:H148"/>
    <mergeCell ref="J148:K148"/>
    <mergeCell ref="M148:N148"/>
    <mergeCell ref="P148:Q148"/>
    <mergeCell ref="S148:W148"/>
    <mergeCell ref="E149:H149"/>
    <mergeCell ref="J149:K149"/>
    <mergeCell ref="M149:N149"/>
    <mergeCell ref="P149:Q149"/>
    <mergeCell ref="S149:W149"/>
    <mergeCell ref="E146:H146"/>
    <mergeCell ref="J146:K146"/>
    <mergeCell ref="M146:N146"/>
    <mergeCell ref="P146:Q146"/>
    <mergeCell ref="S146:W146"/>
    <mergeCell ref="E147:H147"/>
    <mergeCell ref="J147:K147"/>
    <mergeCell ref="M147:N147"/>
    <mergeCell ref="P147:Q147"/>
    <mergeCell ref="S147:W147"/>
    <mergeCell ref="E144:H144"/>
    <mergeCell ref="J144:K144"/>
    <mergeCell ref="M144:N144"/>
    <mergeCell ref="P144:Q144"/>
    <mergeCell ref="S144:W144"/>
    <mergeCell ref="E145:H145"/>
    <mergeCell ref="J145:K145"/>
    <mergeCell ref="M145:N145"/>
    <mergeCell ref="P145:Q145"/>
    <mergeCell ref="S145:W145"/>
    <mergeCell ref="E142:H142"/>
    <mergeCell ref="J142:K142"/>
    <mergeCell ref="M142:N142"/>
    <mergeCell ref="P142:Q142"/>
    <mergeCell ref="S142:W142"/>
    <mergeCell ref="E143:H143"/>
    <mergeCell ref="J143:K143"/>
    <mergeCell ref="M143:N143"/>
    <mergeCell ref="P143:Q143"/>
    <mergeCell ref="S143:W143"/>
    <mergeCell ref="E140:H140"/>
    <mergeCell ref="J140:K140"/>
    <mergeCell ref="M140:N140"/>
    <mergeCell ref="P140:Q140"/>
    <mergeCell ref="S140:W140"/>
    <mergeCell ref="E141:H141"/>
    <mergeCell ref="J141:K141"/>
    <mergeCell ref="M141:N141"/>
    <mergeCell ref="P141:Q141"/>
    <mergeCell ref="S141:W141"/>
    <mergeCell ref="E138:H138"/>
    <mergeCell ref="J138:K138"/>
    <mergeCell ref="M138:N138"/>
    <mergeCell ref="P138:Q138"/>
    <mergeCell ref="S138:W138"/>
    <mergeCell ref="E139:H139"/>
    <mergeCell ref="J139:K139"/>
    <mergeCell ref="M139:N139"/>
    <mergeCell ref="P139:Q139"/>
    <mergeCell ref="S139:W139"/>
    <mergeCell ref="E136:H136"/>
    <mergeCell ref="J136:K136"/>
    <mergeCell ref="M136:N136"/>
    <mergeCell ref="P136:Q136"/>
    <mergeCell ref="S136:W136"/>
    <mergeCell ref="E137:H137"/>
    <mergeCell ref="J137:K137"/>
    <mergeCell ref="M137:N137"/>
    <mergeCell ref="P137:Q137"/>
    <mergeCell ref="S137:W137"/>
    <mergeCell ref="E134:H134"/>
    <mergeCell ref="J134:K134"/>
    <mergeCell ref="M134:N134"/>
    <mergeCell ref="P134:Q134"/>
    <mergeCell ref="S134:W134"/>
    <mergeCell ref="E135:H135"/>
    <mergeCell ref="J135:K135"/>
    <mergeCell ref="M135:N135"/>
    <mergeCell ref="P135:Q135"/>
    <mergeCell ref="S135:W135"/>
    <mergeCell ref="E132:H132"/>
    <mergeCell ref="J132:K132"/>
    <mergeCell ref="M132:N132"/>
    <mergeCell ref="P132:Q132"/>
    <mergeCell ref="S132:W132"/>
    <mergeCell ref="E133:H133"/>
    <mergeCell ref="J133:K133"/>
    <mergeCell ref="M133:N133"/>
    <mergeCell ref="P133:Q133"/>
    <mergeCell ref="S133:W133"/>
    <mergeCell ref="E130:H130"/>
    <mergeCell ref="J130:K130"/>
    <mergeCell ref="M130:N130"/>
    <mergeCell ref="P130:Q130"/>
    <mergeCell ref="S130:W130"/>
    <mergeCell ref="E131:H131"/>
    <mergeCell ref="J131:K131"/>
    <mergeCell ref="M131:N131"/>
    <mergeCell ref="P131:Q131"/>
    <mergeCell ref="S131:W131"/>
    <mergeCell ref="E128:H128"/>
    <mergeCell ref="J128:K128"/>
    <mergeCell ref="M128:N128"/>
    <mergeCell ref="P128:Q128"/>
    <mergeCell ref="S128:W128"/>
    <mergeCell ref="E129:H129"/>
    <mergeCell ref="J129:K129"/>
    <mergeCell ref="M129:N129"/>
    <mergeCell ref="P129:Q129"/>
    <mergeCell ref="S129:W129"/>
    <mergeCell ref="E126:H126"/>
    <mergeCell ref="J126:K126"/>
    <mergeCell ref="M126:N126"/>
    <mergeCell ref="P126:Q126"/>
    <mergeCell ref="S126:W126"/>
    <mergeCell ref="E127:H127"/>
    <mergeCell ref="J127:K127"/>
    <mergeCell ref="M127:N127"/>
    <mergeCell ref="P127:Q127"/>
    <mergeCell ref="S127:W127"/>
    <mergeCell ref="E124:H124"/>
    <mergeCell ref="J124:K124"/>
    <mergeCell ref="M124:N124"/>
    <mergeCell ref="P124:Q124"/>
    <mergeCell ref="S124:W124"/>
    <mergeCell ref="E125:H125"/>
    <mergeCell ref="J125:K125"/>
    <mergeCell ref="M125:N125"/>
    <mergeCell ref="P125:Q125"/>
    <mergeCell ref="S125:W125"/>
    <mergeCell ref="E122:H122"/>
    <mergeCell ref="J122:K122"/>
    <mergeCell ref="M122:N122"/>
    <mergeCell ref="P122:Q122"/>
    <mergeCell ref="S122:W122"/>
    <mergeCell ref="E123:H123"/>
    <mergeCell ref="J123:K123"/>
    <mergeCell ref="M123:N123"/>
    <mergeCell ref="P123:Q123"/>
    <mergeCell ref="S123:W123"/>
    <mergeCell ref="E120:H120"/>
    <mergeCell ref="J120:K120"/>
    <mergeCell ref="M120:N120"/>
    <mergeCell ref="P120:Q120"/>
    <mergeCell ref="S120:W120"/>
    <mergeCell ref="E121:H121"/>
    <mergeCell ref="J121:K121"/>
    <mergeCell ref="M121:N121"/>
    <mergeCell ref="P121:Q121"/>
    <mergeCell ref="S121:W121"/>
    <mergeCell ref="E118:H118"/>
    <mergeCell ref="J118:K118"/>
    <mergeCell ref="M118:N118"/>
    <mergeCell ref="P118:Q118"/>
    <mergeCell ref="S118:W118"/>
    <mergeCell ref="E119:H119"/>
    <mergeCell ref="J119:K119"/>
    <mergeCell ref="M119:N119"/>
    <mergeCell ref="P119:Q119"/>
    <mergeCell ref="S119:W119"/>
    <mergeCell ref="E116:H116"/>
    <mergeCell ref="J116:K116"/>
    <mergeCell ref="M116:N116"/>
    <mergeCell ref="P116:Q116"/>
    <mergeCell ref="S116:W116"/>
    <mergeCell ref="E117:H117"/>
    <mergeCell ref="J117:K117"/>
    <mergeCell ref="M117:N117"/>
    <mergeCell ref="P117:Q117"/>
    <mergeCell ref="S117:W117"/>
    <mergeCell ref="E114:H114"/>
    <mergeCell ref="J114:K114"/>
    <mergeCell ref="M114:N114"/>
    <mergeCell ref="P114:Q114"/>
    <mergeCell ref="S114:W114"/>
    <mergeCell ref="E115:H115"/>
    <mergeCell ref="J115:K115"/>
    <mergeCell ref="M115:N115"/>
    <mergeCell ref="P115:Q115"/>
    <mergeCell ref="S115:W115"/>
    <mergeCell ref="E112:H112"/>
    <mergeCell ref="J112:K112"/>
    <mergeCell ref="M112:N112"/>
    <mergeCell ref="P112:Q112"/>
    <mergeCell ref="S112:W112"/>
    <mergeCell ref="E113:H113"/>
    <mergeCell ref="J113:K113"/>
    <mergeCell ref="M113:N113"/>
    <mergeCell ref="P113:Q113"/>
    <mergeCell ref="S113:W113"/>
    <mergeCell ref="E110:H110"/>
    <mergeCell ref="J110:K110"/>
    <mergeCell ref="M110:N110"/>
    <mergeCell ref="P110:Q110"/>
    <mergeCell ref="S110:W110"/>
    <mergeCell ref="E111:H111"/>
    <mergeCell ref="J111:K111"/>
    <mergeCell ref="M111:N111"/>
    <mergeCell ref="P111:Q111"/>
    <mergeCell ref="S111:W111"/>
    <mergeCell ref="E108:H108"/>
    <mergeCell ref="J108:K108"/>
    <mergeCell ref="M108:N108"/>
    <mergeCell ref="P108:Q108"/>
    <mergeCell ref="S108:W108"/>
    <mergeCell ref="E109:H109"/>
    <mergeCell ref="J109:K109"/>
    <mergeCell ref="M109:N109"/>
    <mergeCell ref="P109:Q109"/>
    <mergeCell ref="S109:W109"/>
    <mergeCell ref="E106:H106"/>
    <mergeCell ref="J106:K106"/>
    <mergeCell ref="M106:N106"/>
    <mergeCell ref="P106:Q106"/>
    <mergeCell ref="S106:W106"/>
    <mergeCell ref="E107:H107"/>
    <mergeCell ref="J107:K107"/>
    <mergeCell ref="M107:N107"/>
    <mergeCell ref="P107:Q107"/>
    <mergeCell ref="S107:W107"/>
    <mergeCell ref="E104:H104"/>
    <mergeCell ref="J104:K104"/>
    <mergeCell ref="M104:N104"/>
    <mergeCell ref="P104:Q104"/>
    <mergeCell ref="S104:W104"/>
    <mergeCell ref="E105:H105"/>
    <mergeCell ref="J105:K105"/>
    <mergeCell ref="M105:N105"/>
    <mergeCell ref="P105:Q105"/>
    <mergeCell ref="S105:W105"/>
    <mergeCell ref="E102:H102"/>
    <mergeCell ref="J102:K102"/>
    <mergeCell ref="M102:N102"/>
    <mergeCell ref="P102:Q102"/>
    <mergeCell ref="S102:W102"/>
    <mergeCell ref="E103:H103"/>
    <mergeCell ref="J103:K103"/>
    <mergeCell ref="M103:N103"/>
    <mergeCell ref="P103:Q103"/>
    <mergeCell ref="S103:W103"/>
    <mergeCell ref="E100:H100"/>
    <mergeCell ref="J100:K100"/>
    <mergeCell ref="M100:N100"/>
    <mergeCell ref="P100:Q100"/>
    <mergeCell ref="S100:W100"/>
    <mergeCell ref="E101:H101"/>
    <mergeCell ref="J101:K101"/>
    <mergeCell ref="M101:N101"/>
    <mergeCell ref="P101:Q101"/>
    <mergeCell ref="S101:W101"/>
    <mergeCell ref="E98:H98"/>
    <mergeCell ref="J98:K98"/>
    <mergeCell ref="M98:N98"/>
    <mergeCell ref="P98:Q98"/>
    <mergeCell ref="S98:W98"/>
    <mergeCell ref="E99:H99"/>
    <mergeCell ref="J99:K99"/>
    <mergeCell ref="M99:N99"/>
    <mergeCell ref="P99:Q99"/>
    <mergeCell ref="S99:W99"/>
    <mergeCell ref="E96:H96"/>
    <mergeCell ref="J96:K96"/>
    <mergeCell ref="M96:N96"/>
    <mergeCell ref="P96:Q96"/>
    <mergeCell ref="S96:W96"/>
    <mergeCell ref="E97:H97"/>
    <mergeCell ref="J97:K97"/>
    <mergeCell ref="M97:N97"/>
    <mergeCell ref="P97:Q97"/>
    <mergeCell ref="S97:W97"/>
    <mergeCell ref="E94:H94"/>
    <mergeCell ref="J94:K94"/>
    <mergeCell ref="M94:N94"/>
    <mergeCell ref="P94:Q94"/>
    <mergeCell ref="S94:W94"/>
    <mergeCell ref="E95:H95"/>
    <mergeCell ref="J95:K95"/>
    <mergeCell ref="M95:N95"/>
    <mergeCell ref="P95:Q95"/>
    <mergeCell ref="S95:W95"/>
    <mergeCell ref="E92:H92"/>
    <mergeCell ref="J92:K92"/>
    <mergeCell ref="M92:N92"/>
    <mergeCell ref="P92:Q92"/>
    <mergeCell ref="S92:W92"/>
    <mergeCell ref="E93:H93"/>
    <mergeCell ref="J93:K93"/>
    <mergeCell ref="M93:N93"/>
    <mergeCell ref="P93:Q93"/>
    <mergeCell ref="S93:W93"/>
    <mergeCell ref="E90:H90"/>
    <mergeCell ref="J90:K90"/>
    <mergeCell ref="M90:N90"/>
    <mergeCell ref="P90:Q90"/>
    <mergeCell ref="S90:W90"/>
    <mergeCell ref="E91:H91"/>
    <mergeCell ref="J91:K91"/>
    <mergeCell ref="M91:N91"/>
    <mergeCell ref="P91:Q91"/>
    <mergeCell ref="S91:W91"/>
    <mergeCell ref="E88:H88"/>
    <mergeCell ref="J88:K88"/>
    <mergeCell ref="M88:N88"/>
    <mergeCell ref="P88:Q88"/>
    <mergeCell ref="S88:W88"/>
    <mergeCell ref="E89:H89"/>
    <mergeCell ref="J89:K89"/>
    <mergeCell ref="M89:N89"/>
    <mergeCell ref="P89:Q89"/>
    <mergeCell ref="S89:W89"/>
    <mergeCell ref="E86:H86"/>
    <mergeCell ref="J86:K86"/>
    <mergeCell ref="M86:N86"/>
    <mergeCell ref="P86:Q86"/>
    <mergeCell ref="S86:W86"/>
    <mergeCell ref="E87:H87"/>
    <mergeCell ref="J87:K87"/>
    <mergeCell ref="M87:N87"/>
    <mergeCell ref="P87:Q87"/>
    <mergeCell ref="S87:W87"/>
    <mergeCell ref="E84:H84"/>
    <mergeCell ref="J84:K84"/>
    <mergeCell ref="M84:N84"/>
    <mergeCell ref="P84:Q84"/>
    <mergeCell ref="S84:W84"/>
    <mergeCell ref="E85:H85"/>
    <mergeCell ref="J85:K85"/>
    <mergeCell ref="M85:N85"/>
    <mergeCell ref="P85:Q85"/>
    <mergeCell ref="S85:W85"/>
    <mergeCell ref="E82:H82"/>
    <mergeCell ref="J82:K82"/>
    <mergeCell ref="M82:N82"/>
    <mergeCell ref="P82:Q82"/>
    <mergeCell ref="S82:W82"/>
    <mergeCell ref="E83:H83"/>
    <mergeCell ref="J83:K83"/>
    <mergeCell ref="M83:N83"/>
    <mergeCell ref="P83:Q83"/>
    <mergeCell ref="S83:W83"/>
    <mergeCell ref="E80:H80"/>
    <mergeCell ref="J80:K80"/>
    <mergeCell ref="M80:N80"/>
    <mergeCell ref="P80:Q80"/>
    <mergeCell ref="S80:W80"/>
    <mergeCell ref="E81:H81"/>
    <mergeCell ref="J81:K81"/>
    <mergeCell ref="M81:N81"/>
    <mergeCell ref="P81:Q81"/>
    <mergeCell ref="S81:W81"/>
    <mergeCell ref="E78:H78"/>
    <mergeCell ref="J78:K78"/>
    <mergeCell ref="M78:N78"/>
    <mergeCell ref="P78:Q78"/>
    <mergeCell ref="S78:W78"/>
    <mergeCell ref="E79:H79"/>
    <mergeCell ref="J79:K79"/>
    <mergeCell ref="M79:N79"/>
    <mergeCell ref="P79:Q79"/>
    <mergeCell ref="S79:W79"/>
    <mergeCell ref="E76:H76"/>
    <mergeCell ref="J76:K76"/>
    <mergeCell ref="M76:N76"/>
    <mergeCell ref="P76:Q76"/>
    <mergeCell ref="S76:W76"/>
    <mergeCell ref="E77:H77"/>
    <mergeCell ref="J77:K77"/>
    <mergeCell ref="M77:N77"/>
    <mergeCell ref="P77:Q77"/>
    <mergeCell ref="S77:W77"/>
    <mergeCell ref="E74:H74"/>
    <mergeCell ref="J74:K74"/>
    <mergeCell ref="M74:N74"/>
    <mergeCell ref="P74:Q74"/>
    <mergeCell ref="S74:W74"/>
    <mergeCell ref="E75:H75"/>
    <mergeCell ref="J75:K75"/>
    <mergeCell ref="M75:N75"/>
    <mergeCell ref="P75:Q75"/>
    <mergeCell ref="S75:W75"/>
    <mergeCell ref="E72:H72"/>
    <mergeCell ref="J72:K72"/>
    <mergeCell ref="M72:N72"/>
    <mergeCell ref="P72:Q72"/>
    <mergeCell ref="S72:W72"/>
    <mergeCell ref="E73:H73"/>
    <mergeCell ref="J73:K73"/>
    <mergeCell ref="M73:N73"/>
    <mergeCell ref="P73:Q73"/>
    <mergeCell ref="S73:W73"/>
    <mergeCell ref="E70:H70"/>
    <mergeCell ref="J70:K70"/>
    <mergeCell ref="M70:N70"/>
    <mergeCell ref="P70:Q70"/>
    <mergeCell ref="S70:W70"/>
    <mergeCell ref="E71:H71"/>
    <mergeCell ref="J71:K71"/>
    <mergeCell ref="M71:N71"/>
    <mergeCell ref="P71:Q71"/>
    <mergeCell ref="S71:W71"/>
    <mergeCell ref="J52:K52"/>
    <mergeCell ref="P58:T58"/>
    <mergeCell ref="J61:K61"/>
    <mergeCell ref="J63:K64"/>
    <mergeCell ref="J65:K65"/>
    <mergeCell ref="C69:W69"/>
    <mergeCell ref="K35:L35"/>
    <mergeCell ref="P45:T45"/>
    <mergeCell ref="V47:W47"/>
    <mergeCell ref="J48:K48"/>
    <mergeCell ref="J50:K51"/>
    <mergeCell ref="V51:W51"/>
    <mergeCell ref="J19:K19"/>
    <mergeCell ref="B22:C22"/>
    <mergeCell ref="M24:Q24"/>
    <mergeCell ref="J27:K27"/>
    <mergeCell ref="J29:K30"/>
    <mergeCell ref="J31:K31"/>
    <mergeCell ref="C6:G6"/>
    <mergeCell ref="B9:C9"/>
    <mergeCell ref="V14:W14"/>
    <mergeCell ref="J15:K15"/>
    <mergeCell ref="J16:K16"/>
    <mergeCell ref="J17:K18"/>
    <mergeCell ref="V18:W18"/>
    <mergeCell ref="V4:W4"/>
    <mergeCell ref="J5:K5"/>
    <mergeCell ref="M5:N5"/>
    <mergeCell ref="P5:Q5"/>
    <mergeCell ref="S5:T5"/>
    <mergeCell ref="V5:W5"/>
    <mergeCell ref="C2:G5"/>
    <mergeCell ref="J3:K3"/>
    <mergeCell ref="M3:N3"/>
    <mergeCell ref="P3:Q3"/>
    <mergeCell ref="S3:T3"/>
    <mergeCell ref="V3:W3"/>
    <mergeCell ref="J4:K4"/>
    <mergeCell ref="M4:N4"/>
    <mergeCell ref="P4:Q4"/>
    <mergeCell ref="S4:T4"/>
  </mergeCells>
  <conditionalFormatting sqref="G12:G20">
    <cfRule type="cellIs" dxfId="101" priority="11" operator="lessThan">
      <formula>0</formula>
    </cfRule>
    <cfRule type="cellIs" dxfId="100" priority="14" operator="greaterThan">
      <formula>"&gt;=0"</formula>
    </cfRule>
    <cfRule type="cellIs" dxfId="99" priority="15" operator="greaterThan">
      <formula>0</formula>
    </cfRule>
    <cfRule type="cellIs" dxfId="98" priority="16" operator="lessThan">
      <formula>0</formula>
    </cfRule>
    <cfRule type="cellIs" dxfId="97" priority="17" operator="greaterThan">
      <formula>1</formula>
    </cfRule>
  </conditionalFormatting>
  <conditionalFormatting sqref="G25:G41">
    <cfRule type="cellIs" dxfId="96" priority="12" operator="lessThan">
      <formula>0</formula>
    </cfRule>
    <cfRule type="cellIs" dxfId="95" priority="13" operator="greaterThan">
      <formula>1</formula>
    </cfRule>
  </conditionalFormatting>
  <conditionalFormatting sqref="G46:G54">
    <cfRule type="cellIs" dxfId="94" priority="9" operator="lessThan">
      <formula>0</formula>
    </cfRule>
    <cfRule type="cellIs" dxfId="93" priority="10" operator="greaterThan">
      <formula>1</formula>
    </cfRule>
  </conditionalFormatting>
  <conditionalFormatting sqref="G59:G67">
    <cfRule type="cellIs" dxfId="92" priority="7" operator="greaterThan">
      <formula>0</formula>
    </cfRule>
    <cfRule type="cellIs" dxfId="91" priority="8" operator="lessThan">
      <formula>0</formula>
    </cfRule>
  </conditionalFormatting>
  <conditionalFormatting sqref="J29:K30">
    <cfRule type="cellIs" dxfId="90" priority="5" operator="lessThan">
      <formula>1</formula>
    </cfRule>
    <cfRule type="cellIs" dxfId="89" priority="6" operator="greaterThan">
      <formula>1</formula>
    </cfRule>
  </conditionalFormatting>
  <conditionalFormatting sqref="J50:K51">
    <cfRule type="cellIs" dxfId="88" priority="1" operator="greaterThan">
      <formula>1</formula>
    </cfRule>
    <cfRule type="cellIs" dxfId="87" priority="2" operator="lessThan">
      <formula>1</formula>
    </cfRule>
  </conditionalFormatting>
  <conditionalFormatting sqref="J63:K64">
    <cfRule type="cellIs" dxfId="86" priority="3" operator="lessThan">
      <formula>1</formula>
    </cfRule>
    <cfRule type="cellIs" dxfId="85" priority="4" operator="greaterThan">
      <formula>1</formula>
    </cfRule>
  </conditionalFormatting>
  <dataValidations count="2">
    <dataValidation type="list" allowBlank="1" showInputMessage="1" showErrorMessage="1" sqref="J71:K78" xr:uid="{281C71FA-E229-477E-8BF9-1B4E358494CB}">
      <formula1>Tipo</formula1>
    </dataValidation>
    <dataValidation type="list" allowBlank="1" showInputMessage="1" showErrorMessage="1" sqref="M71:N370" xr:uid="{BC934A16-0E87-4EE8-BA42-419F4FF6DD6A}">
      <formula1>INDIRECT(J71)</formula1>
    </dataValidation>
  </dataValidations>
  <pageMargins left="0.7" right="0.7" top="0.75" bottom="0.75" header="0.3" footer="0.3"/>
  <pageSetup paperSize="9" orientation="portrait" verticalDpi="0" r:id="rId1"/>
  <drawing r:id="rId2"/>
  <picture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2B90DC14-FD96-4302-B603-9C1E32B9CFE3}">
          <x14:formula1>
            <xm:f>'Base de Dados'!$BF$2:$BF$13</xm:f>
          </x14:formula1>
          <xm:sqref>C2:G5</xm:sqref>
        </x14:dataValidation>
        <x14:dataValidation type="list" allowBlank="1" showInputMessage="1" showErrorMessage="1" xr:uid="{D8BC136C-28A4-4537-872F-400E894BE9E3}">
          <x14:formula1>
            <xm:f>'Base de Dados'!$BE$2:$BE$6</xm:f>
          </x14:formula1>
          <xm:sqref>J79:K371</xm:sqref>
        </x14:dataValidation>
        <x14:dataValidation type="list" allowBlank="1" showInputMessage="1" showErrorMessage="1" xr:uid="{B786CC75-D654-47F6-B0E3-69B5FA262F71}">
          <x14:formula1>
            <xm:f>'Base de Dados'!$BD$2:$BD$42</xm:f>
          </x14:formula1>
          <xm:sqref>M371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0D15D-C1F0-44D4-B253-4BDA03844CD0}">
  <dimension ref="B1:BE371"/>
  <sheetViews>
    <sheetView showGridLines="0" topLeftCell="A84" zoomScale="85" zoomScaleNormal="85" workbookViewId="0">
      <selection activeCell="P91" sqref="P91:Q91"/>
    </sheetView>
  </sheetViews>
  <sheetFormatPr defaultColWidth="9.109375" defaultRowHeight="13.8" x14ac:dyDescent="0.25"/>
  <cols>
    <col min="1" max="1" width="10.6640625" style="1" customWidth="1"/>
    <col min="2" max="2" width="0.88671875" style="1" customWidth="1"/>
    <col min="3" max="3" width="15" style="1" bestFit="1" customWidth="1"/>
    <col min="4" max="4" width="1.109375" style="1" customWidth="1"/>
    <col min="5" max="7" width="9.109375" style="1"/>
    <col min="8" max="9" width="0.88671875" style="1" customWidth="1"/>
    <col min="10" max="10" width="14" style="1" customWidth="1"/>
    <col min="11" max="11" width="11.5546875" style="1" customWidth="1"/>
    <col min="12" max="12" width="0.88671875" style="1" customWidth="1"/>
    <col min="13" max="13" width="11.6640625" style="1" customWidth="1"/>
    <col min="14" max="14" width="13.44140625" style="1" customWidth="1"/>
    <col min="15" max="15" width="0.88671875" style="1" customWidth="1"/>
    <col min="16" max="16" width="10.33203125" style="1" customWidth="1"/>
    <col min="17" max="17" width="12.5546875" style="1" customWidth="1"/>
    <col min="18" max="18" width="0.88671875" style="1" customWidth="1"/>
    <col min="19" max="19" width="8.33203125" style="1" customWidth="1"/>
    <col min="20" max="20" width="12" style="1" customWidth="1"/>
    <col min="21" max="21" width="0.88671875" style="1" customWidth="1"/>
    <col min="22" max="22" width="10" style="1" customWidth="1"/>
    <col min="23" max="23" width="11" style="1" customWidth="1"/>
    <col min="24" max="24" width="0.88671875" style="1" customWidth="1"/>
    <col min="25" max="33" width="9.109375" style="1"/>
    <col min="34" max="34" width="16.6640625" style="1" customWidth="1"/>
    <col min="35" max="35" width="21" style="1" customWidth="1"/>
    <col min="36" max="49" width="9.109375" style="1"/>
    <col min="50" max="50" width="11.44140625" style="1" bestFit="1" customWidth="1"/>
    <col min="51" max="51" width="9.109375" style="1"/>
    <col min="52" max="52" width="11.44140625" style="1" bestFit="1" customWidth="1"/>
    <col min="53" max="53" width="9.21875" style="1" bestFit="1" customWidth="1"/>
    <col min="54" max="54" width="11" style="1" bestFit="1" customWidth="1"/>
    <col min="55" max="55" width="12.6640625" style="1" bestFit="1" customWidth="1"/>
    <col min="56" max="56" width="16.21875" style="1" bestFit="1" customWidth="1"/>
    <col min="57" max="57" width="9.21875" style="1" bestFit="1" customWidth="1"/>
    <col min="58" max="58" width="8.88671875" style="1" bestFit="1" customWidth="1"/>
    <col min="59" max="16384" width="9.109375" style="1"/>
  </cols>
  <sheetData>
    <row r="1" spans="2:34" ht="8.1" customHeight="1" x14ac:dyDescent="0.25"/>
    <row r="2" spans="2:34" ht="5.0999999999999996" customHeight="1" x14ac:dyDescent="0.25">
      <c r="B2" s="4"/>
      <c r="C2" s="274" t="s">
        <v>88</v>
      </c>
      <c r="D2" s="274"/>
      <c r="E2" s="274"/>
      <c r="F2" s="274"/>
      <c r="G2" s="274"/>
      <c r="H2" s="4"/>
      <c r="J2" s="54"/>
      <c r="K2" s="54"/>
      <c r="M2" s="55"/>
      <c r="N2" s="55"/>
      <c r="P2" s="56"/>
      <c r="Q2" s="56"/>
      <c r="S2" s="56"/>
      <c r="T2" s="56"/>
      <c r="V2" s="4"/>
      <c r="W2" s="4"/>
      <c r="X2" s="4"/>
    </row>
    <row r="3" spans="2:34" ht="12" customHeight="1" x14ac:dyDescent="0.25">
      <c r="B3" s="4"/>
      <c r="C3" s="274"/>
      <c r="D3" s="274"/>
      <c r="E3" s="274"/>
      <c r="F3" s="274"/>
      <c r="G3" s="274"/>
      <c r="H3" s="4"/>
      <c r="J3" s="268">
        <f>SUM(F12:F19)</f>
        <v>12150</v>
      </c>
      <c r="K3" s="268"/>
      <c r="L3" s="58"/>
      <c r="M3" s="270">
        <f>SUM(F25:F40)</f>
        <v>4868</v>
      </c>
      <c r="N3" s="271"/>
      <c r="O3" s="58"/>
      <c r="P3" s="262">
        <f>SUM(F46:F53)</f>
        <v>1700</v>
      </c>
      <c r="Q3" s="263"/>
      <c r="R3" s="58"/>
      <c r="S3" s="265">
        <f>SUM(F59:F66)</f>
        <v>640</v>
      </c>
      <c r="T3" s="266"/>
      <c r="V3" s="256">
        <f>+J3-M3-P3-S3</f>
        <v>4942</v>
      </c>
      <c r="W3" s="257">
        <f t="shared" ref="W3" si="0">+K1-N1-Q1-T1</f>
        <v>0</v>
      </c>
      <c r="X3" s="4"/>
      <c r="AH3" s="88"/>
    </row>
    <row r="4" spans="2:34" ht="12" customHeight="1" x14ac:dyDescent="0.25">
      <c r="B4" s="4"/>
      <c r="C4" s="274"/>
      <c r="D4" s="274"/>
      <c r="E4" s="274"/>
      <c r="F4" s="274"/>
      <c r="G4" s="274"/>
      <c r="H4" s="4"/>
      <c r="J4" s="258" t="s">
        <v>61</v>
      </c>
      <c r="K4" s="258"/>
      <c r="L4" s="59"/>
      <c r="M4" s="258" t="s">
        <v>99</v>
      </c>
      <c r="N4" s="258"/>
      <c r="O4" s="59"/>
      <c r="P4" s="258" t="s">
        <v>100</v>
      </c>
      <c r="Q4" s="258"/>
      <c r="R4" s="59"/>
      <c r="S4" s="258" t="s">
        <v>101</v>
      </c>
      <c r="T4" s="258"/>
      <c r="U4" s="35"/>
      <c r="V4" s="258" t="s">
        <v>102</v>
      </c>
      <c r="W4" s="258"/>
      <c r="X4" s="4"/>
      <c r="AH4" s="88"/>
    </row>
    <row r="5" spans="2:34" ht="12" customHeight="1" x14ac:dyDescent="0.7">
      <c r="B5" s="4"/>
      <c r="C5" s="274"/>
      <c r="D5" s="274"/>
      <c r="E5" s="274"/>
      <c r="F5" s="274"/>
      <c r="G5" s="274"/>
      <c r="H5" s="4"/>
      <c r="J5" s="269" t="str">
        <f>REPT("|",J6*220)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5" s="269"/>
      <c r="L5" s="98"/>
      <c r="M5" s="272" t="str">
        <f>REPT("|",M6*95)</f>
        <v>|||||||||||||||||||||||||||||||||||||||||||||||||||||||||||||||||||||||||||||||||||||||||||||||||||||||||||||||||||||||||||||</v>
      </c>
      <c r="N5" s="272"/>
      <c r="O5" s="98"/>
      <c r="P5" s="264" t="str">
        <f>REPT("|",P6*95)</f>
        <v>||||||||||||||||||||||||||||||||||||||||||||||||||||</v>
      </c>
      <c r="Q5" s="264"/>
      <c r="R5" s="98"/>
      <c r="S5" s="267" t="str">
        <f>REPT("|",S6*95)</f>
        <v>|||||||||||</v>
      </c>
      <c r="T5" s="267"/>
      <c r="U5" s="99"/>
      <c r="V5" s="272" t="str">
        <f>REPT("|",V6*95)</f>
        <v>||||||||||||||||||||||||||||||||||||||</v>
      </c>
      <c r="W5" s="272"/>
      <c r="X5" s="100"/>
      <c r="AH5" s="88"/>
    </row>
    <row r="6" spans="2:34" ht="16.8" x14ac:dyDescent="0.25">
      <c r="B6" s="4"/>
      <c r="C6" s="273" t="s">
        <v>93</v>
      </c>
      <c r="D6" s="273"/>
      <c r="E6" s="273"/>
      <c r="F6" s="273"/>
      <c r="G6" s="273"/>
      <c r="H6" s="4"/>
      <c r="J6" s="147">
        <f>J3/SUM(E12:E19)</f>
        <v>1.2616822429906542</v>
      </c>
      <c r="K6" s="148" t="str" cm="1">
        <f t="array" ref="K6">_xlfn.IFS(J3&gt;SUM(E12:E19),'Base de Dados'!BE12,Ago!J3&lt;SUM(Ago!E12:E19),'Base de Dados'!BE11,Ago!J3=SUM(Ago!E12:E19),'Base de Dados'!BE13)</f>
        <v>Acima da Meta</v>
      </c>
      <c r="L6" s="61"/>
      <c r="M6" s="145">
        <f>+M3/SUM(E25:E40)</f>
        <v>1.3210312075983717</v>
      </c>
      <c r="N6" s="146" t="str" cm="1">
        <f t="array" ref="N6">_xlfn.IFS(M3&gt;E41,"Acima do orçamento",Ago!M3&lt;E41,"Abaixo do Orçado",Ago!M3=E41,'Base de Dados'!BE13)</f>
        <v>Acima do orçamento</v>
      </c>
      <c r="O6" s="60"/>
      <c r="P6" s="190">
        <f>P3/SUM(E46:E53)</f>
        <v>0.55737704918032782</v>
      </c>
      <c r="Q6" s="191" t="str" cm="1">
        <f t="array" ref="Q6">_xlfn.IFS(P3&lt;E54,'Base de Dados'!$BE$11,Ago!P3&gt;E54,'Base de Dados'!$BE$12,Ago!P3=E54,'Base de Dados'!$BE$13)</f>
        <v>Abaixo da Meta</v>
      </c>
      <c r="R6" s="60"/>
      <c r="S6" s="196">
        <f>+S3/SUM(E59:E67)</f>
        <v>0.12075471698113208</v>
      </c>
      <c r="T6" s="195" t="str" cm="1">
        <f t="array" ref="T6">_xlfn.IFS(S3&lt;E67,'Base de Dados'!$BE$11,Ago!S3&gt;E67,'Base de Dados'!$BE$12,Ago!S3=E67,'Base de Dados'!$BE$13)</f>
        <v>Abaixo da Meta</v>
      </c>
      <c r="U6" s="60"/>
      <c r="V6" s="113">
        <f>+V3/J3</f>
        <v>0.40674897119341563</v>
      </c>
      <c r="W6" s="112" t="s">
        <v>103</v>
      </c>
      <c r="X6" s="4"/>
      <c r="AH6" s="88"/>
    </row>
    <row r="7" spans="2:34" ht="5.0999999999999996" customHeight="1" x14ac:dyDescent="0.25">
      <c r="B7" s="4"/>
      <c r="C7" s="81"/>
      <c r="D7" s="81"/>
      <c r="E7" s="81"/>
      <c r="F7" s="81"/>
      <c r="G7" s="81"/>
      <c r="H7" s="4"/>
      <c r="J7" s="54"/>
      <c r="K7" s="54"/>
      <c r="M7" s="55"/>
      <c r="N7" s="55"/>
      <c r="P7" s="57"/>
      <c r="Q7" s="57"/>
      <c r="S7" s="56"/>
      <c r="T7" s="56"/>
      <c r="V7" s="4"/>
      <c r="W7" s="4"/>
      <c r="X7" s="4"/>
      <c r="AH7" s="88"/>
    </row>
    <row r="8" spans="2:34" ht="12" customHeight="1" x14ac:dyDescent="0.25">
      <c r="AH8" s="88"/>
    </row>
    <row r="9" spans="2:34" x14ac:dyDescent="0.25">
      <c r="B9" s="259" t="str">
        <f>+'Base de Dados'!C6</f>
        <v>Receitas</v>
      </c>
      <c r="C9" s="259"/>
      <c r="D9" s="2"/>
      <c r="AH9" s="88"/>
    </row>
    <row r="10" spans="2:34" ht="5.0999999999999996" customHeight="1" x14ac:dyDescent="0.25">
      <c r="B10" s="10"/>
      <c r="C10" s="10"/>
      <c r="D10" s="10"/>
      <c r="E10" s="10"/>
      <c r="F10" s="10"/>
      <c r="G10" s="10"/>
      <c r="H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AH10" s="88"/>
    </row>
    <row r="11" spans="2:34" ht="12" customHeight="1" x14ac:dyDescent="0.25">
      <c r="B11" s="4"/>
      <c r="C11" s="39" t="s">
        <v>104</v>
      </c>
      <c r="D11" s="39"/>
      <c r="E11" s="62" t="s">
        <v>105</v>
      </c>
      <c r="F11" s="62" t="s">
        <v>106</v>
      </c>
      <c r="G11" s="62" t="s">
        <v>107</v>
      </c>
      <c r="H11" s="4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AH11" s="88"/>
    </row>
    <row r="12" spans="2:34" x14ac:dyDescent="0.25">
      <c r="B12" s="4"/>
      <c r="C12" s="40" t="str">
        <f>+'Base de Dados'!C9</f>
        <v>Salário</v>
      </c>
      <c r="D12" s="40"/>
      <c r="E12" s="122">
        <f>IFERROR(VLOOKUP(C12,Orçamento!$C$9:$P$37,3,0),0)</f>
        <v>4500</v>
      </c>
      <c r="F12" s="122">
        <f t="shared" ref="F12:F19" si="1">SUMIF($M$71:$N$371,C12,$P$71:$Q$371)</f>
        <v>5000</v>
      </c>
      <c r="G12" s="122">
        <f>+F12-E12</f>
        <v>500</v>
      </c>
      <c r="H12" s="4"/>
      <c r="J12" s="6" t="str">
        <f>"Receita em "&amp;C2</f>
        <v>Receita em Agosto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 t="s">
        <v>108</v>
      </c>
      <c r="W12" s="6"/>
      <c r="X12" s="6"/>
      <c r="AH12" s="88"/>
    </row>
    <row r="13" spans="2:34" x14ac:dyDescent="0.25">
      <c r="B13" s="4"/>
      <c r="C13" s="41" t="str">
        <f>+'Base de Dados'!C10</f>
        <v>Salário Cônjuge</v>
      </c>
      <c r="D13" s="41"/>
      <c r="E13" s="123">
        <f>IFERROR(VLOOKUP(C13,Orçamento!$C$9:$P$37,3,0),0)</f>
        <v>4350</v>
      </c>
      <c r="F13" s="123">
        <f t="shared" si="1"/>
        <v>3500</v>
      </c>
      <c r="G13" s="123">
        <f t="shared" ref="G13:G19" si="2">+F13-E13</f>
        <v>-850</v>
      </c>
      <c r="H13" s="4"/>
      <c r="J13" s="6" t="s">
        <v>105</v>
      </c>
      <c r="K13" s="30" t="s">
        <v>106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114">
        <f>SUMIFS(F12:F19,C12:C19, "Salário*")</f>
        <v>8500</v>
      </c>
      <c r="W13" s="87"/>
      <c r="X13" s="6"/>
      <c r="AH13" s="88"/>
    </row>
    <row r="14" spans="2:34" x14ac:dyDescent="0.25">
      <c r="B14" s="4"/>
      <c r="C14" s="41" t="str">
        <f>+'Base de Dados'!C11</f>
        <v>Dividendos</v>
      </c>
      <c r="D14" s="41"/>
      <c r="E14" s="123">
        <f>IFERROR(VLOOKUP(C14,Orçamento!$C$9:$P$37,3,0),0)</f>
        <v>100</v>
      </c>
      <c r="F14" s="123">
        <f t="shared" si="1"/>
        <v>250</v>
      </c>
      <c r="G14" s="123">
        <f t="shared" si="2"/>
        <v>150</v>
      </c>
      <c r="H14" s="4"/>
      <c r="J14" s="114">
        <f>+E20</f>
        <v>9630</v>
      </c>
      <c r="K14" s="149">
        <f>SUM(F12:F19)</f>
        <v>12150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261" t="str">
        <f>REPT("|",V15*180)</f>
        <v>|||||||||||||||||||||||||||||||||||||||||||||||||||||||||||||||||||||||||||||||||||||||||||||||||||||||||||||||||||||||||||||</v>
      </c>
      <c r="W14" s="261"/>
      <c r="X14" s="6"/>
      <c r="AH14" s="88"/>
    </row>
    <row r="15" spans="2:34" x14ac:dyDescent="0.25">
      <c r="B15" s="4"/>
      <c r="C15" s="41" t="str">
        <f>+'Base de Dados'!C12</f>
        <v>Reembolsos</v>
      </c>
      <c r="D15" s="41"/>
      <c r="E15" s="123">
        <f>IFERROR(VLOOKUP(C15,Orçamento!$C$9:$P$37,3,0),0)</f>
        <v>250</v>
      </c>
      <c r="F15" s="123">
        <f t="shared" si="1"/>
        <v>0</v>
      </c>
      <c r="G15" s="123">
        <f t="shared" si="2"/>
        <v>-250</v>
      </c>
      <c r="H15" s="4"/>
      <c r="J15" s="275" t="str">
        <f>REPT("|",J16*220)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15" s="275"/>
      <c r="L15" s="6"/>
      <c r="M15" s="6"/>
      <c r="N15" s="6"/>
      <c r="O15" s="6"/>
      <c r="P15" s="6"/>
      <c r="Q15" s="6"/>
      <c r="R15" s="6"/>
      <c r="S15" s="6"/>
      <c r="T15" s="6"/>
      <c r="U15" s="6"/>
      <c r="V15" s="85">
        <f>+V13/SUM(F12:F19)</f>
        <v>0.69958847736625518</v>
      </c>
      <c r="W15" s="6"/>
      <c r="X15" s="6"/>
      <c r="AH15" s="88"/>
    </row>
    <row r="16" spans="2:34" x14ac:dyDescent="0.25">
      <c r="B16" s="4"/>
      <c r="C16" s="41" t="str">
        <f>+'Base de Dados'!C13</f>
        <v>Presentes Receitas</v>
      </c>
      <c r="D16" s="41"/>
      <c r="E16" s="123">
        <f>IFERROR(VLOOKUP(C16,Orçamento!$C$9:$P$37,3,0),0)</f>
        <v>100</v>
      </c>
      <c r="F16" s="123">
        <f t="shared" si="1"/>
        <v>0</v>
      </c>
      <c r="G16" s="123">
        <f>+F16-E16</f>
        <v>-100</v>
      </c>
      <c r="H16" s="4"/>
      <c r="J16" s="277">
        <f>+K14/J14</f>
        <v>1.2616822429906542</v>
      </c>
      <c r="K16" s="277"/>
      <c r="L16" s="6"/>
      <c r="M16" s="6"/>
      <c r="N16" s="6"/>
      <c r="O16" s="6"/>
      <c r="P16" s="6"/>
      <c r="Q16" s="6"/>
      <c r="R16" s="6"/>
      <c r="S16" s="6"/>
      <c r="T16" s="6"/>
      <c r="U16" s="6"/>
      <c r="V16" s="6" t="s">
        <v>109</v>
      </c>
      <c r="W16" s="6"/>
      <c r="X16" s="6"/>
      <c r="AH16" s="88"/>
    </row>
    <row r="17" spans="2:34" x14ac:dyDescent="0.25">
      <c r="B17" s="4"/>
      <c r="C17" s="41" t="str">
        <f>+'Base de Dados'!C14</f>
        <v>Aluguéis</v>
      </c>
      <c r="D17" s="41"/>
      <c r="E17" s="123">
        <f>IFERROR(VLOOKUP(C17,Orçamento!$C$9:$P$37,3,0),0)</f>
        <v>30</v>
      </c>
      <c r="F17" s="123">
        <f t="shared" si="1"/>
        <v>0</v>
      </c>
      <c r="G17" s="123">
        <f t="shared" si="2"/>
        <v>-30</v>
      </c>
      <c r="H17" s="4"/>
      <c r="J17" s="276">
        <f>+K14-J14</f>
        <v>2520</v>
      </c>
      <c r="K17" s="276"/>
      <c r="L17" s="6"/>
      <c r="M17" s="6"/>
      <c r="N17" s="6"/>
      <c r="O17" s="6"/>
      <c r="P17" s="6"/>
      <c r="Q17" s="6"/>
      <c r="R17" s="6"/>
      <c r="S17" s="6"/>
      <c r="T17" s="6"/>
      <c r="U17" s="6"/>
      <c r="V17" s="83">
        <f>SUM(F12:F19)-V13</f>
        <v>3650</v>
      </c>
      <c r="W17" s="6"/>
      <c r="X17" s="6"/>
      <c r="AH17" s="88"/>
    </row>
    <row r="18" spans="2:34" x14ac:dyDescent="0.25">
      <c r="B18" s="4"/>
      <c r="C18" s="42" t="str">
        <f>+'Base de Dados'!C15</f>
        <v>Juros</v>
      </c>
      <c r="D18" s="42"/>
      <c r="E18" s="123">
        <f>IFERROR(VLOOKUP(C18,Orçamento!$C$9:$P$37,3,0),0)</f>
        <v>300</v>
      </c>
      <c r="F18" s="123">
        <f t="shared" si="1"/>
        <v>1400</v>
      </c>
      <c r="G18" s="123">
        <f t="shared" si="2"/>
        <v>1100</v>
      </c>
      <c r="H18" s="4"/>
      <c r="J18" s="276"/>
      <c r="K18" s="276"/>
      <c r="L18" s="6"/>
      <c r="M18" s="6"/>
      <c r="N18" s="6"/>
      <c r="O18" s="6"/>
      <c r="P18" s="6"/>
      <c r="Q18" s="6"/>
      <c r="R18" s="6"/>
      <c r="S18" s="6"/>
      <c r="T18" s="6"/>
      <c r="U18" s="6"/>
      <c r="V18" s="261" t="str">
        <f>REPT("|",V19*180)</f>
        <v>||||||||||||||||||||||||||||||||||||||||||||||||||||||</v>
      </c>
      <c r="W18" s="261"/>
      <c r="X18" s="6"/>
      <c r="AH18" s="88"/>
    </row>
    <row r="19" spans="2:34" x14ac:dyDescent="0.25">
      <c r="B19" s="4"/>
      <c r="C19" s="42" t="str">
        <f>+'Base de Dados'!C16</f>
        <v>Renda Extra</v>
      </c>
      <c r="D19" s="42"/>
      <c r="E19" s="123">
        <f>IFERROR(VLOOKUP(C19,Orçamento!$C$9:$P$37,3,0),0)</f>
        <v>0</v>
      </c>
      <c r="F19" s="123">
        <f t="shared" si="1"/>
        <v>2000</v>
      </c>
      <c r="G19" s="123">
        <f t="shared" si="2"/>
        <v>2000</v>
      </c>
      <c r="H19" s="4"/>
      <c r="J19" s="241" t="str">
        <f>_xlfn.CONCAT(K6," ","neste mês")</f>
        <v>Acima da Meta neste mês</v>
      </c>
      <c r="K19" s="241"/>
      <c r="L19" s="6"/>
      <c r="M19" s="6"/>
      <c r="N19" s="6"/>
      <c r="O19" s="6"/>
      <c r="P19" s="6"/>
      <c r="Q19" s="6"/>
      <c r="R19" s="6"/>
      <c r="S19" s="6"/>
      <c r="T19" s="6"/>
      <c r="U19" s="6"/>
      <c r="V19" s="85">
        <f>+V17/SUM(F12:F19)</f>
        <v>0.30041152263374488</v>
      </c>
      <c r="W19" s="6"/>
      <c r="X19" s="6"/>
      <c r="AH19" s="88"/>
    </row>
    <row r="20" spans="2:34" ht="5.0999999999999996" customHeight="1" x14ac:dyDescent="0.25">
      <c r="B20" s="4"/>
      <c r="C20" s="65"/>
      <c r="D20" s="65"/>
      <c r="E20" s="82">
        <f>SUM(E12:E19)</f>
        <v>9630</v>
      </c>
      <c r="F20" s="63"/>
      <c r="G20" s="67"/>
      <c r="H20" s="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AH20" s="88"/>
    </row>
    <row r="21" spans="2:34" ht="12" customHeight="1" x14ac:dyDescent="0.25"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AH21" s="88"/>
    </row>
    <row r="22" spans="2:34" x14ac:dyDescent="0.25">
      <c r="B22" s="260" t="str">
        <f>+'Base de Dados'!C19</f>
        <v>Despesas</v>
      </c>
      <c r="C22" s="260"/>
      <c r="D22" s="64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AH22" s="88"/>
    </row>
    <row r="23" spans="2:34" ht="5.0999999999999996" customHeight="1" x14ac:dyDescent="0.25">
      <c r="B23" s="4"/>
      <c r="C23" s="4"/>
      <c r="D23" s="4"/>
      <c r="E23" s="4"/>
      <c r="F23" s="4"/>
      <c r="G23" s="4"/>
      <c r="H23" s="4"/>
      <c r="J23" s="6"/>
      <c r="K23" s="6"/>
      <c r="L23" s="89"/>
      <c r="M23" s="6"/>
      <c r="N23" s="6"/>
      <c r="O23" s="6"/>
      <c r="P23" s="6"/>
      <c r="Q23" s="6"/>
      <c r="R23" s="6"/>
      <c r="S23" s="89"/>
      <c r="T23" s="6"/>
      <c r="U23" s="6"/>
      <c r="V23" s="6"/>
      <c r="W23" s="6"/>
      <c r="X23" s="6"/>
      <c r="AH23" s="88"/>
    </row>
    <row r="24" spans="2:34" ht="12" customHeight="1" x14ac:dyDescent="0.25">
      <c r="B24" s="10"/>
      <c r="C24" s="70" t="s">
        <v>104</v>
      </c>
      <c r="D24" s="70"/>
      <c r="E24" s="43" t="s">
        <v>110</v>
      </c>
      <c r="F24" s="43" t="s">
        <v>106</v>
      </c>
      <c r="G24" s="43" t="s">
        <v>107</v>
      </c>
      <c r="H24" s="4"/>
      <c r="J24" s="104" t="s">
        <v>112</v>
      </c>
      <c r="K24" s="104"/>
      <c r="L24" s="199"/>
      <c r="M24" s="234" t="s">
        <v>122</v>
      </c>
      <c r="N24" s="234"/>
      <c r="O24" s="234"/>
      <c r="P24" s="234"/>
      <c r="Q24" s="234"/>
      <c r="R24" s="104"/>
      <c r="S24" s="104" t="s">
        <v>123</v>
      </c>
      <c r="T24" s="104"/>
      <c r="U24" s="6"/>
      <c r="V24" s="6"/>
      <c r="W24" s="6"/>
      <c r="X24" s="6"/>
      <c r="AH24" s="88"/>
    </row>
    <row r="25" spans="2:34" x14ac:dyDescent="0.25">
      <c r="B25" s="40">
        <f>+'Base de Dados'!B22</f>
        <v>0</v>
      </c>
      <c r="C25" s="44" t="str">
        <f>+'Base de Dados'!C22</f>
        <v>Casa</v>
      </c>
      <c r="D25" s="44"/>
      <c r="E25" s="124">
        <f>IFERROR(VLOOKUP(C25,Orçamento!$C$23:$P$37,3,0),0)</f>
        <v>750</v>
      </c>
      <c r="F25" s="124">
        <f t="shared" ref="F25:F40" si="3">SUMIF($M$71:$N$371,C25,$P$71:$Q$371)</f>
        <v>200</v>
      </c>
      <c r="G25" s="124">
        <f>+F25-E25</f>
        <v>-550</v>
      </c>
      <c r="H25" s="4"/>
      <c r="J25" s="6" t="s">
        <v>110</v>
      </c>
      <c r="K25" s="30" t="s">
        <v>106</v>
      </c>
      <c r="L25" s="89"/>
      <c r="M25" s="6"/>
      <c r="N25" s="6"/>
      <c r="O25" s="6"/>
      <c r="P25" s="6"/>
      <c r="Q25" s="6"/>
      <c r="R25" s="6"/>
      <c r="S25" s="140" t="str">
        <f>REPT("|",S26*200)</f>
        <v>||||||||||||||||||||||||||||||||||||||||||||||||||||||||||||||||||||||||||||||||</v>
      </c>
      <c r="T25" s="4"/>
      <c r="U25" s="6"/>
      <c r="V25" s="6"/>
      <c r="W25" s="6"/>
      <c r="X25" s="6"/>
      <c r="AH25" s="88"/>
    </row>
    <row r="26" spans="2:34" x14ac:dyDescent="0.25">
      <c r="B26" s="46">
        <f>+'Base de Dados'!B23</f>
        <v>0</v>
      </c>
      <c r="C26" s="45" t="str">
        <f>+'Base de Dados'!C23</f>
        <v>Transporte</v>
      </c>
      <c r="D26" s="45"/>
      <c r="E26" s="124">
        <f>IFERROR(VLOOKUP(C26,Orçamento!$C$23:$P$37,3,0),0)</f>
        <v>340</v>
      </c>
      <c r="F26" s="124">
        <f t="shared" si="3"/>
        <v>0</v>
      </c>
      <c r="G26" s="124">
        <f t="shared" ref="G26:G40" si="4">+F26-E26</f>
        <v>-340</v>
      </c>
      <c r="H26" s="4"/>
      <c r="J26" s="114">
        <f>SUM(E25:E40)</f>
        <v>3685</v>
      </c>
      <c r="K26" s="143">
        <f>SUM(F25:F40)</f>
        <v>4868</v>
      </c>
      <c r="L26" s="89"/>
      <c r="M26" s="6"/>
      <c r="N26" s="6"/>
      <c r="O26" s="6"/>
      <c r="P26" s="6"/>
      <c r="Q26" s="6"/>
      <c r="R26" s="6"/>
      <c r="S26" s="141">
        <f>+$K$26/$J$3</f>
        <v>0.40065843621399178</v>
      </c>
      <c r="T26" s="4"/>
      <c r="U26" s="91"/>
      <c r="V26" s="91"/>
      <c r="W26" s="91"/>
      <c r="X26" s="6"/>
      <c r="AH26" s="88"/>
    </row>
    <row r="27" spans="2:34" x14ac:dyDescent="0.25">
      <c r="B27" s="46">
        <f>+'Base de Dados'!B24</f>
        <v>0</v>
      </c>
      <c r="C27" s="46" t="str">
        <f>+'Base de Dados'!C24</f>
        <v>Alimentação</v>
      </c>
      <c r="D27" s="46"/>
      <c r="E27" s="121">
        <f>IFERROR(VLOOKUP(C27,Orçamento!$C$23:$P$37,3,0),0)</f>
        <v>220</v>
      </c>
      <c r="F27" s="121">
        <f t="shared" si="3"/>
        <v>715</v>
      </c>
      <c r="G27" s="121">
        <f t="shared" si="4"/>
        <v>495</v>
      </c>
      <c r="H27" s="4"/>
      <c r="J27" s="255" t="str">
        <f>REPT("|",J28*220)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27" s="255"/>
      <c r="L27" s="89"/>
      <c r="M27" s="6"/>
      <c r="N27" s="6"/>
      <c r="O27" s="6"/>
      <c r="P27" s="6"/>
      <c r="Q27" s="6"/>
      <c r="R27" s="6"/>
      <c r="S27" s="92"/>
      <c r="T27" s="4"/>
      <c r="U27" s="6"/>
      <c r="V27" s="6"/>
      <c r="W27" s="6"/>
      <c r="X27" s="6"/>
      <c r="AH27" s="88"/>
    </row>
    <row r="28" spans="2:34" x14ac:dyDescent="0.25">
      <c r="B28" s="46">
        <f>+'Base de Dados'!B25</f>
        <v>0</v>
      </c>
      <c r="C28" s="45" t="str">
        <f>+'Base de Dados'!C25</f>
        <v>Utilidades</v>
      </c>
      <c r="D28" s="45"/>
      <c r="E28" s="124">
        <f>IFERROR(VLOOKUP(C28,Orçamento!$C$23:$P$37,3,0),0)</f>
        <v>140</v>
      </c>
      <c r="F28" s="124">
        <f t="shared" si="3"/>
        <v>0</v>
      </c>
      <c r="G28" s="124">
        <f t="shared" si="4"/>
        <v>-140</v>
      </c>
      <c r="H28" s="4"/>
      <c r="J28" s="142">
        <f>+K26/J26</f>
        <v>1.3210312075983717</v>
      </c>
      <c r="K28" s="96"/>
      <c r="L28" s="89"/>
      <c r="M28" s="6"/>
      <c r="N28" s="6"/>
      <c r="O28" s="6"/>
      <c r="P28" s="6"/>
      <c r="Q28" s="6"/>
      <c r="R28" s="6"/>
      <c r="S28" s="89"/>
      <c r="T28" s="6"/>
      <c r="U28" s="6"/>
      <c r="V28" s="6"/>
      <c r="W28" s="6"/>
      <c r="X28" s="6"/>
      <c r="AH28" s="88"/>
    </row>
    <row r="29" spans="2:34" ht="15" customHeight="1" x14ac:dyDescent="0.25">
      <c r="B29" s="46">
        <f>+'Base de Dados'!B26</f>
        <v>0</v>
      </c>
      <c r="C29" s="45" t="str">
        <f>+'Base de Dados'!C26</f>
        <v>Seguro</v>
      </c>
      <c r="D29" s="45"/>
      <c r="E29" s="124">
        <f>IFERROR(VLOOKUP(C29,Orçamento!$C$23:$P$37,3,0),0)</f>
        <v>280</v>
      </c>
      <c r="F29" s="124">
        <f t="shared" si="3"/>
        <v>0</v>
      </c>
      <c r="G29" s="124">
        <f t="shared" si="4"/>
        <v>-280</v>
      </c>
      <c r="H29" s="4"/>
      <c r="J29" s="239">
        <f>+J26-K26</f>
        <v>-1183</v>
      </c>
      <c r="K29" s="239"/>
      <c r="L29" s="89"/>
      <c r="M29" s="6"/>
      <c r="N29" s="6"/>
      <c r="O29" s="6"/>
      <c r="P29" s="6"/>
      <c r="Q29" s="6"/>
      <c r="R29" s="6"/>
      <c r="S29" s="89"/>
      <c r="T29" s="6"/>
      <c r="U29" s="6"/>
      <c r="V29" s="6"/>
      <c r="W29" s="6"/>
      <c r="X29" s="6"/>
      <c r="AH29" s="88"/>
    </row>
    <row r="30" spans="2:34" x14ac:dyDescent="0.25">
      <c r="B30" s="46">
        <f>+'Base de Dados'!B27</f>
        <v>0</v>
      </c>
      <c r="C30" s="46" t="str">
        <f>+'Base de Dados'!C27</f>
        <v>Educação</v>
      </c>
      <c r="D30" s="46"/>
      <c r="E30" s="121">
        <f>IFERROR(VLOOKUP(C30,Orçamento!$C$23:$P$37,3,0),0)</f>
        <v>190</v>
      </c>
      <c r="F30" s="121">
        <f t="shared" si="3"/>
        <v>95</v>
      </c>
      <c r="G30" s="121">
        <f t="shared" si="4"/>
        <v>-95</v>
      </c>
      <c r="H30" s="4"/>
      <c r="J30" s="240"/>
      <c r="K30" s="240"/>
      <c r="L30" s="89"/>
      <c r="M30" s="6"/>
      <c r="N30" s="6"/>
      <c r="O30" s="6"/>
      <c r="P30" s="6"/>
      <c r="Q30" s="6"/>
      <c r="R30" s="6"/>
      <c r="S30" s="89"/>
      <c r="T30" s="6"/>
      <c r="U30" s="6"/>
      <c r="V30" s="6"/>
      <c r="W30" s="6"/>
      <c r="X30" s="6"/>
      <c r="AH30" s="88"/>
    </row>
    <row r="31" spans="2:34" x14ac:dyDescent="0.25">
      <c r="B31" s="46">
        <f>+'Base de Dados'!B28</f>
        <v>0</v>
      </c>
      <c r="C31" s="45" t="str">
        <f>+'Base de Dados'!C28</f>
        <v>Entretenimento</v>
      </c>
      <c r="D31" s="45"/>
      <c r="E31" s="124">
        <f>IFERROR(VLOOKUP(C31,Orçamento!$C$23:$P$37,3,0),0)</f>
        <v>520</v>
      </c>
      <c r="F31" s="124">
        <f t="shared" si="3"/>
        <v>3000</v>
      </c>
      <c r="G31" s="124">
        <f t="shared" si="4"/>
        <v>2480</v>
      </c>
      <c r="H31" s="4"/>
      <c r="J31" s="241" t="str">
        <f>_xlfn.CONCAT(N6," ","este mês")</f>
        <v>Acima do orçamento este mês</v>
      </c>
      <c r="K31" s="241"/>
      <c r="L31" s="89"/>
      <c r="M31" s="6"/>
      <c r="N31" s="6"/>
      <c r="O31" s="6"/>
      <c r="P31" s="6"/>
      <c r="Q31" s="6"/>
      <c r="R31" s="6"/>
      <c r="S31" s="89"/>
      <c r="T31" s="6"/>
      <c r="U31" s="6"/>
      <c r="V31" s="6"/>
      <c r="W31" s="6"/>
      <c r="X31" s="6"/>
      <c r="AH31" s="88"/>
    </row>
    <row r="32" spans="2:34" x14ac:dyDescent="0.25">
      <c r="B32" s="46">
        <f>+'Base de Dados'!B29</f>
        <v>0</v>
      </c>
      <c r="C32" s="45" t="str">
        <f>+'Base de Dados'!C29</f>
        <v>Roupas</v>
      </c>
      <c r="D32" s="45"/>
      <c r="E32" s="124">
        <f>IFERROR(VLOOKUP(C32,Orçamento!$C$23:$P$37,3,0),0)</f>
        <v>80</v>
      </c>
      <c r="F32" s="124">
        <f t="shared" si="3"/>
        <v>500</v>
      </c>
      <c r="G32" s="124">
        <f t="shared" si="4"/>
        <v>420</v>
      </c>
      <c r="H32" s="4"/>
      <c r="J32" s="84"/>
      <c r="K32" s="6"/>
      <c r="L32" s="89"/>
      <c r="M32" s="6"/>
      <c r="N32" s="6"/>
      <c r="O32" s="6"/>
      <c r="P32" s="6"/>
      <c r="Q32" s="6"/>
      <c r="R32" s="6"/>
      <c r="S32" s="89"/>
      <c r="T32" s="6"/>
      <c r="U32" s="6"/>
      <c r="V32" s="6"/>
      <c r="W32" s="6"/>
      <c r="X32" s="6"/>
      <c r="AH32" s="88"/>
    </row>
    <row r="33" spans="2:34" x14ac:dyDescent="0.25">
      <c r="B33" s="46">
        <f>+'Base de Dados'!B30</f>
        <v>0</v>
      </c>
      <c r="C33" s="46" t="str">
        <f>+'Base de Dados'!C30</f>
        <v>Cuidados Pessoais</v>
      </c>
      <c r="D33" s="46"/>
      <c r="E33" s="121">
        <f>IFERROR(VLOOKUP(C33,Orçamento!$C$23:$P$37,3,0),0)</f>
        <v>180</v>
      </c>
      <c r="F33" s="121">
        <f t="shared" si="3"/>
        <v>0</v>
      </c>
      <c r="G33" s="121">
        <f t="shared" si="4"/>
        <v>-180</v>
      </c>
      <c r="H33" s="4"/>
      <c r="J33" s="6"/>
      <c r="K33" s="6"/>
      <c r="L33" s="6"/>
      <c r="M33" s="94"/>
      <c r="N33" s="6"/>
      <c r="O33" s="6"/>
      <c r="P33" s="6"/>
      <c r="Q33" s="6"/>
      <c r="R33" s="6"/>
      <c r="S33" s="89"/>
      <c r="T33" s="6"/>
      <c r="U33" s="6"/>
      <c r="V33" s="6"/>
      <c r="W33" s="6"/>
      <c r="X33" s="6"/>
      <c r="AH33" s="88"/>
    </row>
    <row r="34" spans="2:34" x14ac:dyDescent="0.25">
      <c r="B34" s="46">
        <f>+'Base de Dados'!B31</f>
        <v>0</v>
      </c>
      <c r="C34" s="45" t="str">
        <f>+'Base de Dados'!C31</f>
        <v>Presentes</v>
      </c>
      <c r="D34" s="45"/>
      <c r="E34" s="124">
        <f>IFERROR(VLOOKUP(C34,Orçamento!$C$23:$P$37,3,0),0)</f>
        <v>70</v>
      </c>
      <c r="F34" s="124">
        <f t="shared" si="3"/>
        <v>48</v>
      </c>
      <c r="G34" s="124">
        <f t="shared" si="4"/>
        <v>-22</v>
      </c>
      <c r="H34" s="4"/>
      <c r="J34" s="93" t="s">
        <v>113</v>
      </c>
      <c r="K34" s="93" t="s">
        <v>114</v>
      </c>
      <c r="L34" s="6"/>
      <c r="M34" s="94"/>
      <c r="N34" s="6"/>
      <c r="O34" s="6"/>
      <c r="P34" s="6"/>
      <c r="Q34" s="6"/>
      <c r="R34" s="6"/>
      <c r="S34" s="89"/>
      <c r="T34" s="6"/>
      <c r="U34" s="6"/>
      <c r="V34" s="6"/>
      <c r="W34" s="6"/>
      <c r="X34" s="6"/>
    </row>
    <row r="35" spans="2:34" x14ac:dyDescent="0.25">
      <c r="B35" s="46">
        <f>+'Base de Dados'!B32</f>
        <v>0</v>
      </c>
      <c r="C35" s="46" t="str">
        <f>+'Base de Dados'!C32</f>
        <v>Doações</v>
      </c>
      <c r="D35" s="46"/>
      <c r="E35" s="121">
        <f>IFERROR(VLOOKUP(C35,Orçamento!$C$23:$P$37,3,0),0)</f>
        <v>280</v>
      </c>
      <c r="F35" s="121">
        <f t="shared" si="3"/>
        <v>20</v>
      </c>
      <c r="G35" s="121">
        <f t="shared" si="4"/>
        <v>-260</v>
      </c>
      <c r="H35" s="4"/>
      <c r="J35" s="144">
        <f>COUNTIF(G25:G40,"&gt;0")</f>
        <v>4</v>
      </c>
      <c r="K35" s="278">
        <f>COUNTIF(G25:G40,"&lt;0")</f>
        <v>10</v>
      </c>
      <c r="L35" s="278"/>
      <c r="M35" s="94"/>
      <c r="N35" s="6"/>
      <c r="O35" s="6"/>
      <c r="P35" s="6"/>
      <c r="Q35" s="6"/>
      <c r="R35" s="6"/>
      <c r="S35" s="89"/>
      <c r="T35" s="6"/>
      <c r="U35" s="6"/>
      <c r="V35" s="6"/>
      <c r="W35" s="6"/>
      <c r="X35" s="6"/>
    </row>
    <row r="36" spans="2:34" x14ac:dyDescent="0.25">
      <c r="B36" s="46">
        <f>+'Base de Dados'!B33</f>
        <v>0</v>
      </c>
      <c r="C36" s="45" t="str">
        <f>+'Base de Dados'!C33</f>
        <v>Lazer</v>
      </c>
      <c r="D36" s="45"/>
      <c r="E36" s="124">
        <f>IFERROR(VLOOKUP(C36,Orçamento!$C$23:$P$37,3,0),0)</f>
        <v>90</v>
      </c>
      <c r="F36" s="124">
        <f t="shared" si="3"/>
        <v>90</v>
      </c>
      <c r="G36" s="124">
        <f t="shared" si="4"/>
        <v>0</v>
      </c>
      <c r="H36" s="4"/>
      <c r="J36" s="90">
        <f>+J35/(SUM($J$35,$K$35))</f>
        <v>0.2857142857142857</v>
      </c>
      <c r="K36" s="90">
        <f>+K35/(SUM($J$35,$K$35))</f>
        <v>0.7142857142857143</v>
      </c>
      <c r="L36" s="89"/>
      <c r="M36" s="6"/>
      <c r="N36" s="6"/>
      <c r="O36" s="6"/>
      <c r="P36" s="6"/>
      <c r="Q36" s="6"/>
      <c r="R36" s="6"/>
      <c r="S36" s="89"/>
      <c r="T36" s="6"/>
      <c r="U36" s="6"/>
      <c r="V36" s="6"/>
      <c r="W36" s="6"/>
      <c r="X36" s="6"/>
    </row>
    <row r="37" spans="2:34" x14ac:dyDescent="0.25">
      <c r="B37" s="46">
        <f>+'Base de Dados'!B34</f>
        <v>0</v>
      </c>
      <c r="C37" s="46" t="str">
        <f>+'Base de Dados'!C34</f>
        <v>Animal de Estimação</v>
      </c>
      <c r="D37" s="46"/>
      <c r="E37" s="121">
        <f>IFERROR(VLOOKUP(C37,Orçamento!$C$23:$P$37,3,0),0)</f>
        <v>150</v>
      </c>
      <c r="F37" s="121">
        <f t="shared" si="3"/>
        <v>200</v>
      </c>
      <c r="G37" s="121">
        <f t="shared" si="4"/>
        <v>50</v>
      </c>
      <c r="H37" s="4"/>
      <c r="J37" s="90">
        <v>1</v>
      </c>
      <c r="K37" s="90">
        <f>100%-K36</f>
        <v>0.2857142857142857</v>
      </c>
      <c r="L37" s="89"/>
      <c r="M37" s="6"/>
      <c r="N37" s="6"/>
      <c r="O37" s="6"/>
      <c r="P37" s="6"/>
      <c r="Q37" s="6"/>
      <c r="R37" s="6"/>
      <c r="S37" s="89"/>
      <c r="T37" s="6"/>
      <c r="U37" s="6"/>
      <c r="V37" s="6"/>
      <c r="W37" s="6"/>
      <c r="X37" s="6"/>
    </row>
    <row r="38" spans="2:34" x14ac:dyDescent="0.25">
      <c r="B38" s="65">
        <f>+'Base de Dados'!B35</f>
        <v>0</v>
      </c>
      <c r="C38" s="45" t="str">
        <f>+'Base de Dados'!C35</f>
        <v>Viagens</v>
      </c>
      <c r="D38" s="45"/>
      <c r="E38" s="124">
        <f>IFERROR(VLOOKUP(C38,Orçamento!$C$23:$P$37,3,0),0)</f>
        <v>300</v>
      </c>
      <c r="F38" s="124">
        <f t="shared" si="3"/>
        <v>0</v>
      </c>
      <c r="G38" s="124">
        <f t="shared" si="4"/>
        <v>-300</v>
      </c>
      <c r="H38" s="4"/>
      <c r="J38" s="6"/>
      <c r="K38" s="6"/>
      <c r="L38" s="89"/>
      <c r="M38" s="6"/>
      <c r="N38" s="6"/>
      <c r="O38" s="6"/>
      <c r="P38" s="6"/>
      <c r="Q38" s="6"/>
      <c r="R38" s="6"/>
      <c r="S38" s="89"/>
      <c r="T38" s="6"/>
      <c r="U38" s="6"/>
      <c r="V38" s="6"/>
      <c r="W38" s="6"/>
      <c r="X38" s="6"/>
    </row>
    <row r="39" spans="2:34" x14ac:dyDescent="0.25">
      <c r="B39" s="65"/>
      <c r="C39" s="45" t="str">
        <f>+'Base de Dados'!C36</f>
        <v>Streaming</v>
      </c>
      <c r="D39" s="45"/>
      <c r="E39" s="124">
        <f>IFERROR(VLOOKUP(C39,Orçamento!$C$23:$P$37,3,0),0)</f>
        <v>95</v>
      </c>
      <c r="F39" s="124">
        <f t="shared" si="3"/>
        <v>0</v>
      </c>
      <c r="G39" s="124">
        <f t="shared" si="4"/>
        <v>-95</v>
      </c>
      <c r="H39" s="4"/>
      <c r="J39" s="6"/>
      <c r="K39" s="6"/>
      <c r="L39" s="89"/>
      <c r="M39" s="6"/>
      <c r="N39" s="6"/>
      <c r="O39" s="6"/>
      <c r="P39" s="6"/>
      <c r="Q39" s="6"/>
      <c r="R39" s="6"/>
      <c r="S39" s="89"/>
      <c r="T39" s="6"/>
      <c r="U39" s="6"/>
      <c r="V39" s="6"/>
      <c r="W39" s="6"/>
      <c r="X39" s="6"/>
    </row>
    <row r="40" spans="2:34" x14ac:dyDescent="0.25">
      <c r="B40" s="65">
        <f>+'Base de Dados'!B36</f>
        <v>0</v>
      </c>
      <c r="C40" s="45" t="str">
        <f>+'Base de Dados'!C37</f>
        <v>Videogame</v>
      </c>
      <c r="D40" s="45"/>
      <c r="E40" s="124">
        <f>IFERROR(VLOOKUP(C40,Orçamento!$C$23:$P$37,3,0),0)</f>
        <v>0</v>
      </c>
      <c r="F40" s="124">
        <f t="shared" si="3"/>
        <v>0</v>
      </c>
      <c r="G40" s="124">
        <f t="shared" si="4"/>
        <v>0</v>
      </c>
      <c r="H40" s="4"/>
      <c r="J40" s="6"/>
      <c r="K40" s="6"/>
      <c r="L40" s="89"/>
      <c r="M40" s="6"/>
      <c r="N40" s="6"/>
      <c r="O40" s="6"/>
      <c r="P40" s="6"/>
      <c r="Q40" s="6"/>
      <c r="R40" s="6"/>
      <c r="S40" s="89"/>
      <c r="T40" s="6"/>
      <c r="U40" s="6"/>
      <c r="V40" s="6"/>
      <c r="W40" s="6"/>
      <c r="X40" s="6"/>
    </row>
    <row r="41" spans="2:34" ht="5.0999999999999996" customHeight="1" x14ac:dyDescent="0.25">
      <c r="B41" s="65"/>
      <c r="C41" s="46"/>
      <c r="D41" s="46"/>
      <c r="E41" s="78">
        <f>SUM(E25:E40)</f>
        <v>3685</v>
      </c>
      <c r="F41" s="66"/>
      <c r="G41" s="68"/>
      <c r="H41" s="4"/>
      <c r="J41" s="6"/>
      <c r="K41" s="6"/>
      <c r="L41" s="89"/>
      <c r="M41" s="6"/>
      <c r="N41" s="6"/>
      <c r="O41" s="6"/>
      <c r="P41" s="6"/>
      <c r="Q41" s="6"/>
      <c r="R41" s="6"/>
      <c r="S41" s="89"/>
      <c r="T41" s="6"/>
      <c r="U41" s="6"/>
      <c r="V41" s="6"/>
      <c r="W41" s="6"/>
      <c r="X41" s="6"/>
    </row>
    <row r="42" spans="2:34" ht="12" customHeight="1" x14ac:dyDescent="0.25"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</row>
    <row r="43" spans="2:34" x14ac:dyDescent="0.25">
      <c r="B43" s="156" t="str">
        <f>+'Base de Dados'!G6</f>
        <v>Dívidas</v>
      </c>
      <c r="C43" s="194"/>
      <c r="D43" s="3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</row>
    <row r="44" spans="2:34" ht="5.0999999999999996" customHeight="1" x14ac:dyDescent="0.25">
      <c r="B44" s="4"/>
      <c r="C44" s="4"/>
      <c r="D44" s="4"/>
      <c r="E44" s="4"/>
      <c r="F44" s="4"/>
      <c r="G44" s="4"/>
      <c r="H44" s="4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4" ht="12" customHeight="1" x14ac:dyDescent="0.25">
      <c r="B45" s="10"/>
      <c r="C45" s="71" t="s">
        <v>104</v>
      </c>
      <c r="D45" s="10"/>
      <c r="E45" s="43" t="s">
        <v>110</v>
      </c>
      <c r="F45" s="43" t="s">
        <v>106</v>
      </c>
      <c r="G45" s="43" t="s">
        <v>107</v>
      </c>
      <c r="H45" s="4"/>
      <c r="J45" s="6" t="s">
        <v>115</v>
      </c>
      <c r="K45" s="6"/>
      <c r="L45" s="6"/>
      <c r="M45" s="6"/>
      <c r="N45" s="6"/>
      <c r="O45" s="6"/>
      <c r="P45" s="254"/>
      <c r="Q45" s="254"/>
      <c r="R45" s="254"/>
      <c r="S45" s="254"/>
      <c r="T45" s="254"/>
      <c r="U45" s="6"/>
      <c r="V45" s="6"/>
      <c r="W45" s="6"/>
      <c r="X45" s="6"/>
    </row>
    <row r="46" spans="2:34" x14ac:dyDescent="0.25">
      <c r="B46" s="40">
        <f>+'Base de Dados'!F8</f>
        <v>0</v>
      </c>
      <c r="C46" s="69" t="str">
        <f>+'Base de Dados'!G9</f>
        <v>Financiamento Carro</v>
      </c>
      <c r="D46" s="69"/>
      <c r="E46" s="120">
        <f>IFERROR(VLOOKUP(C46,Orçamento!$C$44:$P$51,3,0),0)</f>
        <v>720</v>
      </c>
      <c r="F46" s="120">
        <f t="shared" ref="F46:F53" si="5">SUMIF($M$71:$N$371,C46,$P$71:$Q$371)</f>
        <v>0</v>
      </c>
      <c r="G46" s="120">
        <f>+F46-E46</f>
        <v>-720</v>
      </c>
      <c r="H46" s="4"/>
      <c r="J46" s="6" t="s">
        <v>110</v>
      </c>
      <c r="K46" s="30" t="s">
        <v>106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83"/>
      <c r="W46" s="87"/>
      <c r="X46" s="6"/>
    </row>
    <row r="47" spans="2:34" x14ac:dyDescent="0.25">
      <c r="B47" s="46">
        <f>+'Base de Dados'!F9</f>
        <v>0</v>
      </c>
      <c r="C47" s="10" t="str">
        <f>+'Base de Dados'!G10</f>
        <v>Empréstimo Estudantil</v>
      </c>
      <c r="D47" s="10"/>
      <c r="E47" s="121">
        <f>IFERROR(VLOOKUP(C47,Orçamento!$C$44:$P$51,3,0),0)</f>
        <v>330</v>
      </c>
      <c r="F47" s="121">
        <f t="shared" si="5"/>
        <v>500</v>
      </c>
      <c r="G47" s="120">
        <f t="shared" ref="G47:G53" si="6">+F47-E47</f>
        <v>170</v>
      </c>
      <c r="H47" s="4"/>
      <c r="J47" s="114">
        <f>SUM(E46:E53)</f>
        <v>3050</v>
      </c>
      <c r="K47" s="192">
        <f>SUM(F46:F53)</f>
        <v>1700</v>
      </c>
      <c r="L47" s="6"/>
      <c r="M47" s="6"/>
      <c r="N47" s="6"/>
      <c r="O47" s="6"/>
      <c r="P47" s="6"/>
      <c r="Q47" s="6"/>
      <c r="R47" s="6"/>
      <c r="S47" s="6"/>
      <c r="T47" s="6"/>
      <c r="U47" s="6"/>
      <c r="V47" s="253"/>
      <c r="W47" s="253"/>
      <c r="X47" s="6"/>
    </row>
    <row r="48" spans="2:34" x14ac:dyDescent="0.25">
      <c r="B48" s="46">
        <f>+'Base de Dados'!F10</f>
        <v>0</v>
      </c>
      <c r="C48" s="52" t="str">
        <f>+'Base de Dados'!G11</f>
        <v>Cartão de Crédito</v>
      </c>
      <c r="D48" s="52"/>
      <c r="E48" s="120">
        <f>IFERROR(VLOOKUP(C48,Orçamento!$C$44:$P$51,3,0),0)</f>
        <v>450</v>
      </c>
      <c r="F48" s="120">
        <f t="shared" si="5"/>
        <v>900</v>
      </c>
      <c r="G48" s="120">
        <f t="shared" si="6"/>
        <v>450</v>
      </c>
      <c r="H48" s="4"/>
      <c r="J48" s="242" t="str">
        <f>REPT("|",J49*210)</f>
        <v>|||||||||||||||||||||||||||||||||||||||||||||||||||||||||||||||||||||||||||||||||||||||||||||||||||||||||||||||||||||</v>
      </c>
      <c r="K48" s="242"/>
      <c r="L48" s="6"/>
      <c r="M48" s="6"/>
      <c r="N48" s="6"/>
      <c r="O48" s="6"/>
      <c r="P48" s="6"/>
      <c r="Q48" s="6"/>
      <c r="R48" s="6"/>
      <c r="S48" s="6"/>
      <c r="T48" s="6"/>
      <c r="U48" s="6"/>
      <c r="V48" s="85"/>
      <c r="W48" s="6"/>
      <c r="X48" s="6"/>
    </row>
    <row r="49" spans="2:24" x14ac:dyDescent="0.25">
      <c r="B49" s="46">
        <f>+'Base de Dados'!F11</f>
        <v>0</v>
      </c>
      <c r="C49" s="10" t="str">
        <f>+'Base de Dados'!G12</f>
        <v>Financiamento Apto</v>
      </c>
      <c r="D49" s="10"/>
      <c r="E49" s="121">
        <f>IFERROR(VLOOKUP(C49,Orçamento!$C$44:$P$51,3,0),0)</f>
        <v>190</v>
      </c>
      <c r="F49" s="121">
        <f t="shared" si="5"/>
        <v>0</v>
      </c>
      <c r="G49" s="120">
        <f t="shared" si="6"/>
        <v>-190</v>
      </c>
      <c r="H49" s="4"/>
      <c r="J49" s="193">
        <f>+K47/J47</f>
        <v>0.55737704918032782</v>
      </c>
      <c r="K49" s="95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ht="15" customHeight="1" x14ac:dyDescent="0.25">
      <c r="B50" s="46">
        <f>+'Base de Dados'!F12</f>
        <v>0</v>
      </c>
      <c r="C50" s="52" t="str">
        <f>+'Base de Dados'!G13</f>
        <v>Consórcio</v>
      </c>
      <c r="D50" s="52"/>
      <c r="E50" s="120">
        <f>IFERROR(VLOOKUP(C50,Orçamento!$C$44:$P$51,3,0),0)</f>
        <v>290</v>
      </c>
      <c r="F50" s="120">
        <f t="shared" si="5"/>
        <v>300</v>
      </c>
      <c r="G50" s="120">
        <f t="shared" si="6"/>
        <v>10</v>
      </c>
      <c r="H50" s="4"/>
      <c r="J50" s="239">
        <f>+J47-K47</f>
        <v>1350</v>
      </c>
      <c r="K50" s="239"/>
      <c r="L50" s="6"/>
      <c r="M50" s="6"/>
      <c r="N50" s="6"/>
      <c r="O50" s="6"/>
      <c r="P50" s="6"/>
      <c r="Q50" s="6"/>
      <c r="R50" s="6"/>
      <c r="S50" s="6"/>
      <c r="T50" s="6"/>
      <c r="U50" s="6"/>
      <c r="V50" s="83"/>
      <c r="W50" s="6"/>
      <c r="X50" s="6"/>
    </row>
    <row r="51" spans="2:24" ht="15" customHeight="1" x14ac:dyDescent="0.25">
      <c r="B51" s="46">
        <f>+'Base de Dados'!F13</f>
        <v>0</v>
      </c>
      <c r="C51" s="10" t="str">
        <f>+'Base de Dados'!G14</f>
        <v>Empréstimo</v>
      </c>
      <c r="D51" s="10"/>
      <c r="E51" s="121">
        <f>IFERROR(VLOOKUP(C51,Orçamento!$C$44:$P$51,3,0),0)</f>
        <v>370</v>
      </c>
      <c r="F51" s="121">
        <f t="shared" si="5"/>
        <v>0</v>
      </c>
      <c r="G51" s="120">
        <f t="shared" si="6"/>
        <v>-370</v>
      </c>
      <c r="H51" s="4"/>
      <c r="J51" s="240"/>
      <c r="K51" s="240"/>
      <c r="L51" s="6"/>
      <c r="M51" s="6"/>
      <c r="N51" s="6"/>
      <c r="O51" s="6"/>
      <c r="P51" s="6"/>
      <c r="Q51" s="6"/>
      <c r="R51" s="6"/>
      <c r="S51" s="6"/>
      <c r="T51" s="6"/>
      <c r="U51" s="6"/>
      <c r="V51" s="253"/>
      <c r="W51" s="253"/>
      <c r="X51" s="6"/>
    </row>
    <row r="52" spans="2:24" x14ac:dyDescent="0.25">
      <c r="B52" s="65">
        <f>+'Base de Dados'!F14</f>
        <v>0</v>
      </c>
      <c r="C52" s="52" t="str">
        <f>+'Base de Dados'!G15</f>
        <v>Agiota</v>
      </c>
      <c r="D52" s="52"/>
      <c r="E52" s="120">
        <f>IFERROR(VLOOKUP(C52,Orçamento!$C$44:$P$51,3,0),0)</f>
        <v>520</v>
      </c>
      <c r="F52" s="120">
        <f t="shared" si="5"/>
        <v>0</v>
      </c>
      <c r="G52" s="120">
        <f t="shared" si="6"/>
        <v>-520</v>
      </c>
      <c r="H52" s="4"/>
      <c r="J52" s="241" t="str">
        <f>_xlfn.CONCAT(Q6," ","neste mês")</f>
        <v>Abaixo da Meta neste mês</v>
      </c>
      <c r="K52" s="241"/>
      <c r="L52" s="6"/>
      <c r="M52" s="6"/>
      <c r="N52" s="6"/>
      <c r="O52" s="6"/>
      <c r="P52" s="6"/>
      <c r="Q52" s="6"/>
      <c r="R52" s="6"/>
      <c r="S52" s="6"/>
      <c r="T52" s="6"/>
      <c r="U52" s="6"/>
      <c r="V52" s="85"/>
      <c r="W52" s="6"/>
      <c r="X52" s="6"/>
    </row>
    <row r="53" spans="2:24" x14ac:dyDescent="0.25">
      <c r="B53" s="65">
        <f>+'Base de Dados'!F15</f>
        <v>0</v>
      </c>
      <c r="C53" s="52" t="str">
        <f>+'Base de Dados'!G16</f>
        <v>Financiamento Lote</v>
      </c>
      <c r="D53" s="52"/>
      <c r="E53" s="120">
        <f>IFERROR(VLOOKUP(C53,Orçamento!$C$44:$P$51,3,0),0)</f>
        <v>180</v>
      </c>
      <c r="F53" s="120">
        <f t="shared" si="5"/>
        <v>0</v>
      </c>
      <c r="G53" s="120">
        <f t="shared" si="6"/>
        <v>-180</v>
      </c>
      <c r="H53" s="4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ht="5.0999999999999996" customHeight="1" x14ac:dyDescent="0.25">
      <c r="B54" s="10"/>
      <c r="C54" s="10"/>
      <c r="D54" s="10"/>
      <c r="E54" s="79">
        <f>SUM(E46:E53)</f>
        <v>3050</v>
      </c>
      <c r="F54" s="51"/>
      <c r="G54" s="68"/>
      <c r="H54" s="4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x14ac:dyDescent="0.25"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</row>
    <row r="56" spans="2:24" x14ac:dyDescent="0.25">
      <c r="B56" s="162" t="str">
        <f>+'Base de Dados'!G19</f>
        <v>Investimentos</v>
      </c>
      <c r="C56" s="72"/>
      <c r="D56" s="72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</row>
    <row r="57" spans="2:24" ht="5.0999999999999996" customHeight="1" x14ac:dyDescent="0.25">
      <c r="B57" s="4"/>
      <c r="C57" s="4"/>
      <c r="D57" s="4"/>
      <c r="E57" s="4"/>
      <c r="F57" s="4"/>
      <c r="G57" s="4"/>
      <c r="H57" s="4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ht="12" customHeight="1" x14ac:dyDescent="0.25">
      <c r="B58" s="10"/>
      <c r="C58" s="71" t="s">
        <v>104</v>
      </c>
      <c r="D58" s="10"/>
      <c r="E58" s="43" t="s">
        <v>105</v>
      </c>
      <c r="F58" s="43" t="s">
        <v>106</v>
      </c>
      <c r="G58" s="43" t="s">
        <v>107</v>
      </c>
      <c r="H58" s="4"/>
      <c r="J58" s="6" t="s">
        <v>116</v>
      </c>
      <c r="K58" s="6"/>
      <c r="L58" s="6"/>
      <c r="M58" s="6"/>
      <c r="N58" s="6"/>
      <c r="O58" s="6"/>
      <c r="P58" s="241"/>
      <c r="Q58" s="241"/>
      <c r="R58" s="241"/>
      <c r="S58" s="241"/>
      <c r="T58" s="241"/>
      <c r="U58" s="6"/>
      <c r="V58" s="6"/>
      <c r="W58" s="6"/>
      <c r="X58" s="6"/>
    </row>
    <row r="59" spans="2:24" x14ac:dyDescent="0.25">
      <c r="B59" s="40">
        <f>+'Base de Dados'!F21</f>
        <v>0</v>
      </c>
      <c r="C59" s="69" t="str">
        <f>+'Base de Dados'!G22</f>
        <v>Reserva de Emergência</v>
      </c>
      <c r="D59" s="69"/>
      <c r="E59" s="120">
        <f>IFERROR(VLOOKUP(C59,Orçamento!$C$58:$P$65,3,0),0)</f>
        <v>350</v>
      </c>
      <c r="F59" s="120">
        <f t="shared" ref="F59:F66" si="7">SUMIF($M$71:$N$371,C59,$P$71:$Q$371)</f>
        <v>0</v>
      </c>
      <c r="G59" s="120">
        <f>+F59-E59</f>
        <v>-350</v>
      </c>
      <c r="H59" s="4"/>
      <c r="J59" s="6" t="s">
        <v>105</v>
      </c>
      <c r="K59" s="30" t="s">
        <v>106</v>
      </c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x14ac:dyDescent="0.25">
      <c r="B60" s="46">
        <f>+'Base de Dados'!F22</f>
        <v>0</v>
      </c>
      <c r="C60" s="10" t="str">
        <f>+'Base de Dados'!G23</f>
        <v>Previdência</v>
      </c>
      <c r="D60" s="10"/>
      <c r="E60" s="121">
        <f>IFERROR(VLOOKUP(C60,Orçamento!$C$58:$P$65,3,0),0)</f>
        <v>230</v>
      </c>
      <c r="F60" s="121">
        <f t="shared" si="7"/>
        <v>0</v>
      </c>
      <c r="G60" s="120">
        <f t="shared" ref="G60:G66" si="8">+F60-E60</f>
        <v>-230</v>
      </c>
      <c r="H60" s="4"/>
      <c r="J60" s="114">
        <f>SUM(E59:E66)</f>
        <v>2650</v>
      </c>
      <c r="K60" s="197">
        <f>SUM(F59:F66)</f>
        <v>640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x14ac:dyDescent="0.25">
      <c r="B61" s="46">
        <f>+'Base de Dados'!F23</f>
        <v>0</v>
      </c>
      <c r="C61" s="52" t="str">
        <f>+'Base de Dados'!G24</f>
        <v>Ações</v>
      </c>
      <c r="D61" s="52"/>
      <c r="E61" s="120">
        <f>IFERROR(VLOOKUP(C61,Orçamento!$C$58:$P$65,3,0),0)</f>
        <v>220</v>
      </c>
      <c r="F61" s="120">
        <f t="shared" si="7"/>
        <v>0</v>
      </c>
      <c r="G61" s="120">
        <f t="shared" si="8"/>
        <v>-220</v>
      </c>
      <c r="H61" s="4"/>
      <c r="J61" s="238" t="str">
        <f>REPT("|",J62*220)</f>
        <v>|||||||||||||||||||||||||||||||||||||||||||||||||||||</v>
      </c>
      <c r="K61" s="238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x14ac:dyDescent="0.25">
      <c r="B62" s="46">
        <f>+'Base de Dados'!F24</f>
        <v>0</v>
      </c>
      <c r="C62" s="10" t="str">
        <f>+'Base de Dados'!G25</f>
        <v>Fundos Imobiliários</v>
      </c>
      <c r="D62" s="10"/>
      <c r="E62" s="121">
        <f>IFERROR(VLOOKUP(C62,Orçamento!$C$58:$P$65,3,0),0)</f>
        <v>390</v>
      </c>
      <c r="F62" s="121">
        <f t="shared" si="7"/>
        <v>0</v>
      </c>
      <c r="G62" s="120">
        <f t="shared" si="8"/>
        <v>-390</v>
      </c>
      <c r="H62" s="4"/>
      <c r="J62" s="198">
        <f>+K60/J60</f>
        <v>0.24150943396226415</v>
      </c>
      <c r="K62" s="9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2:24" x14ac:dyDescent="0.25">
      <c r="B63" s="46">
        <f>+'Base de Dados'!F25</f>
        <v>0</v>
      </c>
      <c r="C63" s="52" t="str">
        <f>+'Base de Dados'!G26</f>
        <v>Renda Fixa</v>
      </c>
      <c r="D63" s="52"/>
      <c r="E63" s="120">
        <f>IFERROR(VLOOKUP(C63,Orçamento!$C$58:$P$65,3,0),0)</f>
        <v>290</v>
      </c>
      <c r="F63" s="120">
        <f t="shared" si="7"/>
        <v>100</v>
      </c>
      <c r="G63" s="120">
        <f t="shared" si="8"/>
        <v>-190</v>
      </c>
      <c r="H63" s="4"/>
      <c r="J63" s="239">
        <f>+J60-K60</f>
        <v>2010</v>
      </c>
      <c r="K63" s="239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2:24" x14ac:dyDescent="0.25">
      <c r="B64" s="46">
        <f>+'Base de Dados'!F26</f>
        <v>0</v>
      </c>
      <c r="C64" s="10" t="str">
        <f>+'Base de Dados'!G27</f>
        <v>CDB Bradesco</v>
      </c>
      <c r="D64" s="10"/>
      <c r="E64" s="121">
        <f>IFERROR(VLOOKUP(C64,Orçamento!$C$58:$P$65,3,0),0)</f>
        <v>250</v>
      </c>
      <c r="F64" s="121">
        <f t="shared" si="7"/>
        <v>440</v>
      </c>
      <c r="G64" s="120">
        <f t="shared" si="8"/>
        <v>190</v>
      </c>
      <c r="H64" s="4"/>
      <c r="J64" s="240"/>
      <c r="K64" s="240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2:57" x14ac:dyDescent="0.25">
      <c r="B65" s="65">
        <f>+'Base de Dados'!F27</f>
        <v>0</v>
      </c>
      <c r="C65" s="52" t="str">
        <f>+'Base de Dados'!G28</f>
        <v>CDB Itaú</v>
      </c>
      <c r="D65" s="52"/>
      <c r="E65" s="120">
        <f>IFERROR(VLOOKUP(C65,Orçamento!$C$58:$P$65,3,0),0)</f>
        <v>530</v>
      </c>
      <c r="F65" s="120">
        <f t="shared" si="7"/>
        <v>0</v>
      </c>
      <c r="G65" s="120">
        <f t="shared" si="8"/>
        <v>-530</v>
      </c>
      <c r="H65" s="4"/>
      <c r="J65" s="241" t="str">
        <f>_xlfn.CONCAT(T6," ","neste mês")</f>
        <v>Abaixo da Meta neste mês</v>
      </c>
      <c r="K65" s="241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2:57" x14ac:dyDescent="0.25">
      <c r="B66" s="65">
        <f>+'Base de Dados'!F28</f>
        <v>0</v>
      </c>
      <c r="C66" s="52" t="str">
        <f>+'Base de Dados'!G29</f>
        <v>Imóveis</v>
      </c>
      <c r="D66" s="52"/>
      <c r="E66" s="120">
        <f>IFERROR(VLOOKUP(C66,Orçamento!$C$58:$P$65,3,0),0)</f>
        <v>390</v>
      </c>
      <c r="F66" s="120">
        <f t="shared" si="7"/>
        <v>100</v>
      </c>
      <c r="G66" s="120">
        <f t="shared" si="8"/>
        <v>-290</v>
      </c>
      <c r="H66" s="4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2:57" ht="5.0999999999999996" customHeight="1" x14ac:dyDescent="0.25">
      <c r="B67" s="10"/>
      <c r="C67" s="10"/>
      <c r="D67" s="10"/>
      <c r="E67" s="79">
        <f>SUM(E59:E66)</f>
        <v>2650</v>
      </c>
      <c r="F67" s="79">
        <f>SUM(F59:F66)</f>
        <v>640</v>
      </c>
      <c r="G67" s="68"/>
      <c r="H67" s="4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2:57" x14ac:dyDescent="0.25">
      <c r="E68" s="80"/>
    </row>
    <row r="69" spans="2:57" x14ac:dyDescent="0.25">
      <c r="B69" s="4"/>
      <c r="C69" s="252" t="s">
        <v>117</v>
      </c>
      <c r="D69" s="252"/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  <c r="X69" s="4"/>
    </row>
    <row r="70" spans="2:57" x14ac:dyDescent="0.25">
      <c r="B70" s="4"/>
      <c r="C70" s="125" t="s">
        <v>118</v>
      </c>
      <c r="D70" s="125"/>
      <c r="E70" s="237" t="s">
        <v>119</v>
      </c>
      <c r="F70" s="237"/>
      <c r="G70" s="237"/>
      <c r="H70" s="237"/>
      <c r="I70" s="125"/>
      <c r="J70" s="237" t="s">
        <v>80</v>
      </c>
      <c r="K70" s="237"/>
      <c r="L70" s="125"/>
      <c r="M70" s="237" t="s">
        <v>104</v>
      </c>
      <c r="N70" s="237"/>
      <c r="O70" s="125"/>
      <c r="P70" s="237" t="s">
        <v>120</v>
      </c>
      <c r="Q70" s="237"/>
      <c r="R70" s="125"/>
      <c r="S70" s="237" t="s">
        <v>121</v>
      </c>
      <c r="T70" s="237"/>
      <c r="U70" s="237"/>
      <c r="V70" s="237"/>
      <c r="W70" s="237"/>
      <c r="X70" s="4"/>
      <c r="AX70" s="101" t="s">
        <v>7</v>
      </c>
      <c r="AY70" s="101"/>
      <c r="AZ70" s="101"/>
      <c r="BA70" s="101"/>
      <c r="BB70" s="101"/>
      <c r="BC70" s="101" t="str">
        <f>+'Base de Dados'!C19</f>
        <v>Despesas</v>
      </c>
      <c r="BD70" s="101" t="str">
        <f>+'Base de Dados'!G6</f>
        <v>Dívidas</v>
      </c>
      <c r="BE70" s="101" t="str">
        <f>+'Base de Dados'!G19</f>
        <v>Investimentos</v>
      </c>
    </row>
    <row r="71" spans="2:57" ht="14.4" thickBot="1" x14ac:dyDescent="0.3">
      <c r="B71" s="4"/>
      <c r="C71" s="128">
        <v>45511</v>
      </c>
      <c r="D71" s="127"/>
      <c r="E71" s="251"/>
      <c r="F71" s="251"/>
      <c r="G71" s="251"/>
      <c r="H71" s="251"/>
      <c r="I71" s="127"/>
      <c r="J71" s="251" t="s">
        <v>15</v>
      </c>
      <c r="K71" s="251"/>
      <c r="L71" s="127"/>
      <c r="M71" s="251" t="s">
        <v>8</v>
      </c>
      <c r="N71" s="251"/>
      <c r="O71" s="126"/>
      <c r="P71" s="249">
        <v>5000</v>
      </c>
      <c r="Q71" s="249"/>
      <c r="R71" s="126"/>
      <c r="S71" s="248"/>
      <c r="T71" s="248"/>
      <c r="U71" s="248"/>
      <c r="V71" s="248"/>
      <c r="W71" s="248"/>
      <c r="X71" s="7"/>
      <c r="AX71" s="105">
        <v>45505</v>
      </c>
      <c r="AZ71" s="105">
        <f>+C71</f>
        <v>45511</v>
      </c>
      <c r="BA71" s="1" t="str">
        <f>+J71</f>
        <v>Receitas</v>
      </c>
      <c r="BB71" s="106">
        <f>+P71</f>
        <v>5000</v>
      </c>
      <c r="BC71" s="1">
        <f>SUMIFS($BB$71:$BB$371,$AZ$71:$AZ$371,$AX71,$BA$71:$BA$371,"Despesas")</f>
        <v>0</v>
      </c>
      <c r="BD71" s="1">
        <f>SUMIFS($BB$71:$BB$371,$AZ$71:$AZ$371,$AX71,$BA$71:$BA$371,"Dívidas")</f>
        <v>0</v>
      </c>
      <c r="BE71" s="1">
        <f>SUMIFS($BB$71:$BB$371,$AZ$71:$AZ$371,$AX71,$BA$71:$BA$371,"Investimentos")</f>
        <v>0</v>
      </c>
    </row>
    <row r="72" spans="2:57" ht="14.4" thickBot="1" x14ac:dyDescent="0.3">
      <c r="B72" s="4"/>
      <c r="C72" s="128">
        <v>45512</v>
      </c>
      <c r="D72" s="132"/>
      <c r="E72" s="235"/>
      <c r="F72" s="250"/>
      <c r="G72" s="250"/>
      <c r="H72" s="236"/>
      <c r="I72" s="130"/>
      <c r="J72" s="235" t="s">
        <v>15</v>
      </c>
      <c r="K72" s="236"/>
      <c r="L72" s="130"/>
      <c r="M72" s="235" t="s">
        <v>9</v>
      </c>
      <c r="N72" s="236"/>
      <c r="O72" s="129"/>
      <c r="P72" s="246">
        <v>3500</v>
      </c>
      <c r="Q72" s="247"/>
      <c r="R72" s="129"/>
      <c r="S72" s="243"/>
      <c r="T72" s="244"/>
      <c r="U72" s="244"/>
      <c r="V72" s="244"/>
      <c r="W72" s="245"/>
      <c r="X72" s="7"/>
      <c r="AX72" s="105">
        <v>45506</v>
      </c>
      <c r="AZ72" s="105">
        <f t="shared" ref="AZ72:AZ135" si="9">+C72</f>
        <v>45512</v>
      </c>
      <c r="BA72" s="1" t="str">
        <f t="shared" ref="BA72:BA135" si="10">+J72</f>
        <v>Receitas</v>
      </c>
      <c r="BB72" s="106">
        <f t="shared" ref="BB72:BB135" si="11">+P72</f>
        <v>3500</v>
      </c>
      <c r="BC72" s="1">
        <f t="shared" ref="BC72:BC135" si="12">SUMIFS($BB$71:$BB$371,$AZ$71:$AZ$371,$AX72,$BA$71:$BA$371,"Despesas")</f>
        <v>0</v>
      </c>
      <c r="BD72" s="1">
        <f t="shared" ref="BD72:BD135" si="13">SUMIFS($BB$71:$BB$371,$AZ$71:$AZ$371,$AX72,$BA$71:$BA$371,"Dívidas")</f>
        <v>0</v>
      </c>
      <c r="BE72" s="1">
        <f t="shared" ref="BE72:BE135" si="14">SUMIFS($BB$71:$BB$371,$AZ$71:$AZ$371,$AX72,$BA$71:$BA$371,"Investimentos")</f>
        <v>0</v>
      </c>
    </row>
    <row r="73" spans="2:57" ht="14.4" thickBot="1" x14ac:dyDescent="0.3">
      <c r="B73" s="4"/>
      <c r="C73" s="128">
        <v>45513</v>
      </c>
      <c r="D73" s="132"/>
      <c r="E73" s="235"/>
      <c r="F73" s="250"/>
      <c r="G73" s="250"/>
      <c r="H73" s="236"/>
      <c r="I73" s="130"/>
      <c r="J73" s="235" t="s">
        <v>79</v>
      </c>
      <c r="K73" s="236"/>
      <c r="L73" s="130"/>
      <c r="M73" s="235" t="s">
        <v>20</v>
      </c>
      <c r="N73" s="236"/>
      <c r="O73" s="129"/>
      <c r="P73" s="246">
        <v>200</v>
      </c>
      <c r="Q73" s="247"/>
      <c r="R73" s="129"/>
      <c r="S73" s="243"/>
      <c r="T73" s="244"/>
      <c r="U73" s="244"/>
      <c r="V73" s="244"/>
      <c r="W73" s="245"/>
      <c r="X73" s="7"/>
      <c r="AX73" s="105">
        <v>45507</v>
      </c>
      <c r="AZ73" s="105">
        <f t="shared" si="9"/>
        <v>45513</v>
      </c>
      <c r="BA73" s="1" t="str">
        <f t="shared" si="10"/>
        <v>Despesas</v>
      </c>
      <c r="BB73" s="106">
        <f t="shared" si="11"/>
        <v>200</v>
      </c>
      <c r="BC73" s="1">
        <f t="shared" si="12"/>
        <v>0</v>
      </c>
      <c r="BD73" s="1">
        <f t="shared" si="13"/>
        <v>0</v>
      </c>
      <c r="BE73" s="1">
        <f t="shared" si="14"/>
        <v>0</v>
      </c>
    </row>
    <row r="74" spans="2:57" ht="14.4" thickBot="1" x14ac:dyDescent="0.3">
      <c r="B74" s="4"/>
      <c r="C74" s="128">
        <v>45514</v>
      </c>
      <c r="D74" s="132"/>
      <c r="E74" s="235"/>
      <c r="F74" s="250"/>
      <c r="G74" s="250"/>
      <c r="H74" s="236"/>
      <c r="I74" s="130"/>
      <c r="J74" s="235" t="s">
        <v>34</v>
      </c>
      <c r="K74" s="236"/>
      <c r="L74" s="130"/>
      <c r="M74" s="235" t="s">
        <v>32</v>
      </c>
      <c r="N74" s="236"/>
      <c r="O74" s="129"/>
      <c r="P74" s="246">
        <v>500</v>
      </c>
      <c r="Q74" s="247"/>
      <c r="R74" s="129"/>
      <c r="S74" s="243"/>
      <c r="T74" s="244"/>
      <c r="U74" s="244"/>
      <c r="V74" s="244"/>
      <c r="W74" s="245"/>
      <c r="X74" s="7"/>
      <c r="AX74" s="105">
        <v>45508</v>
      </c>
      <c r="AZ74" s="105">
        <f t="shared" si="9"/>
        <v>45514</v>
      </c>
      <c r="BA74" s="1" t="str">
        <f t="shared" si="10"/>
        <v>Dívidas</v>
      </c>
      <c r="BB74" s="106">
        <f t="shared" si="11"/>
        <v>500</v>
      </c>
      <c r="BC74" s="1">
        <f t="shared" si="12"/>
        <v>0</v>
      </c>
      <c r="BD74" s="1">
        <f t="shared" si="13"/>
        <v>0</v>
      </c>
      <c r="BE74" s="1">
        <f t="shared" si="14"/>
        <v>0</v>
      </c>
    </row>
    <row r="75" spans="2:57" ht="14.4" thickBot="1" x14ac:dyDescent="0.3">
      <c r="B75" s="4"/>
      <c r="C75" s="128">
        <v>45515</v>
      </c>
      <c r="D75" s="132"/>
      <c r="E75" s="235"/>
      <c r="F75" s="250"/>
      <c r="G75" s="250"/>
      <c r="H75" s="236"/>
      <c r="I75" s="130"/>
      <c r="J75" s="235" t="s">
        <v>40</v>
      </c>
      <c r="K75" s="236"/>
      <c r="L75" s="130"/>
      <c r="M75" s="235" t="s">
        <v>43</v>
      </c>
      <c r="N75" s="236"/>
      <c r="O75" s="129"/>
      <c r="P75" s="246"/>
      <c r="Q75" s="247"/>
      <c r="R75" s="129"/>
      <c r="S75" s="243"/>
      <c r="T75" s="244"/>
      <c r="U75" s="244"/>
      <c r="V75" s="244"/>
      <c r="W75" s="245"/>
      <c r="X75" s="7"/>
      <c r="AX75" s="105">
        <v>45509</v>
      </c>
      <c r="AZ75" s="105">
        <f t="shared" si="9"/>
        <v>45515</v>
      </c>
      <c r="BA75" s="1" t="str">
        <f t="shared" si="10"/>
        <v>Investimentos</v>
      </c>
      <c r="BB75" s="106">
        <f t="shared" si="11"/>
        <v>0</v>
      </c>
      <c r="BC75" s="1">
        <f t="shared" si="12"/>
        <v>0</v>
      </c>
      <c r="BD75" s="1">
        <f t="shared" si="13"/>
        <v>0</v>
      </c>
      <c r="BE75" s="1">
        <f t="shared" si="14"/>
        <v>0</v>
      </c>
    </row>
    <row r="76" spans="2:57" ht="14.4" thickBot="1" x14ac:dyDescent="0.3">
      <c r="B76" s="4"/>
      <c r="C76" s="128">
        <v>45516</v>
      </c>
      <c r="D76" s="132"/>
      <c r="E76" s="235"/>
      <c r="F76" s="250"/>
      <c r="G76" s="250"/>
      <c r="H76" s="236"/>
      <c r="I76" s="130"/>
      <c r="J76" s="235" t="s">
        <v>15</v>
      </c>
      <c r="K76" s="236"/>
      <c r="L76" s="130"/>
      <c r="M76" s="235" t="s">
        <v>10</v>
      </c>
      <c r="N76" s="236"/>
      <c r="O76" s="129"/>
      <c r="P76" s="246">
        <v>50</v>
      </c>
      <c r="Q76" s="247"/>
      <c r="R76" s="129"/>
      <c r="S76" s="243"/>
      <c r="T76" s="244"/>
      <c r="U76" s="244"/>
      <c r="V76" s="244"/>
      <c r="W76" s="245"/>
      <c r="X76" s="7"/>
      <c r="AX76" s="105">
        <v>45510</v>
      </c>
      <c r="AZ76" s="105">
        <f t="shared" si="9"/>
        <v>45516</v>
      </c>
      <c r="BA76" s="1" t="str">
        <f t="shared" si="10"/>
        <v>Receitas</v>
      </c>
      <c r="BB76" s="106">
        <f t="shared" si="11"/>
        <v>50</v>
      </c>
      <c r="BC76" s="1">
        <f t="shared" si="12"/>
        <v>0</v>
      </c>
      <c r="BD76" s="1">
        <f t="shared" si="13"/>
        <v>0</v>
      </c>
      <c r="BE76" s="1">
        <f t="shared" si="14"/>
        <v>0</v>
      </c>
    </row>
    <row r="77" spans="2:57" ht="14.4" thickBot="1" x14ac:dyDescent="0.3">
      <c r="B77" s="4"/>
      <c r="C77" s="128">
        <v>45517</v>
      </c>
      <c r="D77" s="132"/>
      <c r="E77" s="235"/>
      <c r="F77" s="250"/>
      <c r="G77" s="250"/>
      <c r="H77" s="236"/>
      <c r="I77" s="130"/>
      <c r="J77" s="235" t="s">
        <v>79</v>
      </c>
      <c r="K77" s="236"/>
      <c r="L77" s="130"/>
      <c r="M77" s="235" t="s">
        <v>21</v>
      </c>
      <c r="N77" s="236"/>
      <c r="O77" s="129"/>
      <c r="P77" s="246">
        <v>30</v>
      </c>
      <c r="Q77" s="247"/>
      <c r="R77" s="129"/>
      <c r="S77" s="243"/>
      <c r="T77" s="244"/>
      <c r="U77" s="244"/>
      <c r="V77" s="244"/>
      <c r="W77" s="245"/>
      <c r="X77" s="7"/>
      <c r="AX77" s="105">
        <v>45511</v>
      </c>
      <c r="AZ77" s="105">
        <f t="shared" si="9"/>
        <v>45517</v>
      </c>
      <c r="BA77" s="1" t="str">
        <f t="shared" si="10"/>
        <v>Despesas</v>
      </c>
      <c r="BB77" s="106">
        <f t="shared" si="11"/>
        <v>30</v>
      </c>
      <c r="BC77" s="1">
        <f t="shared" si="12"/>
        <v>0</v>
      </c>
      <c r="BD77" s="1">
        <f t="shared" si="13"/>
        <v>0</v>
      </c>
      <c r="BE77" s="1">
        <f t="shared" si="14"/>
        <v>0</v>
      </c>
    </row>
    <row r="78" spans="2:57" ht="14.4" thickBot="1" x14ac:dyDescent="0.3">
      <c r="B78" s="4"/>
      <c r="C78" s="128">
        <v>45518</v>
      </c>
      <c r="D78" s="132"/>
      <c r="E78" s="235"/>
      <c r="F78" s="250"/>
      <c r="G78" s="250"/>
      <c r="H78" s="236"/>
      <c r="I78" s="130"/>
      <c r="J78" s="235" t="s">
        <v>40</v>
      </c>
      <c r="K78" s="236"/>
      <c r="L78" s="130"/>
      <c r="M78" s="235" t="s">
        <v>46</v>
      </c>
      <c r="N78" s="236"/>
      <c r="O78" s="129"/>
      <c r="P78" s="246">
        <v>100</v>
      </c>
      <c r="Q78" s="247"/>
      <c r="R78" s="129"/>
      <c r="S78" s="243"/>
      <c r="T78" s="244"/>
      <c r="U78" s="244"/>
      <c r="V78" s="244"/>
      <c r="W78" s="245"/>
      <c r="X78" s="7"/>
      <c r="AX78" s="105">
        <v>45512</v>
      </c>
      <c r="AZ78" s="105">
        <f t="shared" si="9"/>
        <v>45518</v>
      </c>
      <c r="BA78" s="1" t="str">
        <f t="shared" si="10"/>
        <v>Investimentos</v>
      </c>
      <c r="BB78" s="106">
        <f t="shared" si="11"/>
        <v>100</v>
      </c>
      <c r="BC78" s="1">
        <f t="shared" si="12"/>
        <v>0</v>
      </c>
      <c r="BD78" s="1">
        <f t="shared" si="13"/>
        <v>0</v>
      </c>
      <c r="BE78" s="1">
        <f t="shared" si="14"/>
        <v>0</v>
      </c>
    </row>
    <row r="79" spans="2:57" ht="14.4" thickBot="1" x14ac:dyDescent="0.3">
      <c r="B79" s="4"/>
      <c r="C79" s="128">
        <v>45519</v>
      </c>
      <c r="D79" s="132"/>
      <c r="E79" s="235"/>
      <c r="F79" s="250"/>
      <c r="G79" s="250"/>
      <c r="H79" s="236"/>
      <c r="I79" s="130"/>
      <c r="J79" s="235" t="s">
        <v>40</v>
      </c>
      <c r="K79" s="236"/>
      <c r="L79" s="130"/>
      <c r="M79" s="235" t="s">
        <v>74</v>
      </c>
      <c r="N79" s="236"/>
      <c r="O79" s="129"/>
      <c r="P79" s="246">
        <v>100</v>
      </c>
      <c r="Q79" s="247"/>
      <c r="R79" s="129"/>
      <c r="S79" s="243"/>
      <c r="T79" s="244"/>
      <c r="U79" s="244"/>
      <c r="V79" s="244"/>
      <c r="W79" s="245"/>
      <c r="X79" s="7"/>
      <c r="AX79" s="105">
        <v>45513</v>
      </c>
      <c r="AZ79" s="105">
        <f t="shared" si="9"/>
        <v>45519</v>
      </c>
      <c r="BA79" s="1" t="str">
        <f t="shared" si="10"/>
        <v>Investimentos</v>
      </c>
      <c r="BB79" s="106">
        <f t="shared" si="11"/>
        <v>100</v>
      </c>
      <c r="BC79" s="1">
        <f t="shared" si="12"/>
        <v>200</v>
      </c>
      <c r="BD79" s="1">
        <f t="shared" si="13"/>
        <v>0</v>
      </c>
      <c r="BE79" s="1">
        <f t="shared" si="14"/>
        <v>0</v>
      </c>
    </row>
    <row r="80" spans="2:57" ht="14.4" thickBot="1" x14ac:dyDescent="0.3">
      <c r="B80" s="4"/>
      <c r="C80" s="128">
        <v>45520</v>
      </c>
      <c r="D80" s="132"/>
      <c r="E80" s="235"/>
      <c r="F80" s="250"/>
      <c r="G80" s="250"/>
      <c r="H80" s="236"/>
      <c r="I80" s="130"/>
      <c r="J80" s="235" t="s">
        <v>15</v>
      </c>
      <c r="K80" s="236"/>
      <c r="L80" s="130"/>
      <c r="M80" s="235" t="s">
        <v>10</v>
      </c>
      <c r="N80" s="236"/>
      <c r="O80" s="129"/>
      <c r="P80" s="246">
        <v>200</v>
      </c>
      <c r="Q80" s="247"/>
      <c r="R80" s="129"/>
      <c r="S80" s="243"/>
      <c r="T80" s="244"/>
      <c r="U80" s="244"/>
      <c r="V80" s="244"/>
      <c r="W80" s="245"/>
      <c r="X80" s="7"/>
      <c r="AX80" s="105">
        <v>45514</v>
      </c>
      <c r="AZ80" s="105">
        <f t="shared" si="9"/>
        <v>45520</v>
      </c>
      <c r="BA80" s="1" t="str">
        <f t="shared" si="10"/>
        <v>Receitas</v>
      </c>
      <c r="BB80" s="106">
        <f t="shared" si="11"/>
        <v>200</v>
      </c>
      <c r="BC80" s="1">
        <f t="shared" si="12"/>
        <v>0</v>
      </c>
      <c r="BD80" s="1">
        <f t="shared" si="13"/>
        <v>500</v>
      </c>
      <c r="BE80" s="1">
        <f t="shared" si="14"/>
        <v>0</v>
      </c>
    </row>
    <row r="81" spans="2:57" ht="14.4" thickBot="1" x14ac:dyDescent="0.3">
      <c r="B81" s="4"/>
      <c r="C81" s="128">
        <v>45521</v>
      </c>
      <c r="D81" s="132"/>
      <c r="E81" s="235"/>
      <c r="F81" s="250"/>
      <c r="G81" s="250"/>
      <c r="H81" s="236"/>
      <c r="I81" s="130"/>
      <c r="J81" s="235" t="s">
        <v>79</v>
      </c>
      <c r="K81" s="236"/>
      <c r="L81" s="130"/>
      <c r="M81" s="235" t="s">
        <v>25</v>
      </c>
      <c r="N81" s="236"/>
      <c r="O81" s="129"/>
      <c r="P81" s="246">
        <v>3000</v>
      </c>
      <c r="Q81" s="247"/>
      <c r="R81" s="129"/>
      <c r="S81" s="243"/>
      <c r="T81" s="244"/>
      <c r="U81" s="244"/>
      <c r="V81" s="244"/>
      <c r="W81" s="245"/>
      <c r="X81" s="7"/>
      <c r="AX81" s="105">
        <v>45515</v>
      </c>
      <c r="AZ81" s="105">
        <f t="shared" si="9"/>
        <v>45521</v>
      </c>
      <c r="BA81" s="1" t="str">
        <f t="shared" si="10"/>
        <v>Despesas</v>
      </c>
      <c r="BB81" s="106">
        <f t="shared" si="11"/>
        <v>3000</v>
      </c>
      <c r="BC81" s="1">
        <f t="shared" si="12"/>
        <v>0</v>
      </c>
      <c r="BD81" s="1">
        <f t="shared" si="13"/>
        <v>0</v>
      </c>
      <c r="BE81" s="1">
        <f t="shared" si="14"/>
        <v>0</v>
      </c>
    </row>
    <row r="82" spans="2:57" ht="14.4" thickBot="1" x14ac:dyDescent="0.3">
      <c r="B82" s="4"/>
      <c r="C82" s="128">
        <v>45522</v>
      </c>
      <c r="D82" s="132"/>
      <c r="E82" s="235"/>
      <c r="F82" s="250"/>
      <c r="G82" s="250"/>
      <c r="H82" s="236"/>
      <c r="I82" s="130"/>
      <c r="J82" s="235" t="s">
        <v>79</v>
      </c>
      <c r="K82" s="236"/>
      <c r="L82" s="130"/>
      <c r="M82" s="235" t="s">
        <v>26</v>
      </c>
      <c r="N82" s="236"/>
      <c r="O82" s="129"/>
      <c r="P82" s="246">
        <v>500</v>
      </c>
      <c r="Q82" s="247"/>
      <c r="R82" s="129"/>
      <c r="S82" s="243"/>
      <c r="T82" s="244"/>
      <c r="U82" s="244"/>
      <c r="V82" s="244"/>
      <c r="W82" s="245"/>
      <c r="X82" s="7"/>
      <c r="AX82" s="105">
        <v>45516</v>
      </c>
      <c r="AZ82" s="105">
        <f t="shared" si="9"/>
        <v>45522</v>
      </c>
      <c r="BA82" s="1" t="str">
        <f t="shared" si="10"/>
        <v>Despesas</v>
      </c>
      <c r="BB82" s="106">
        <f t="shared" si="11"/>
        <v>500</v>
      </c>
      <c r="BC82" s="1">
        <f t="shared" si="12"/>
        <v>0</v>
      </c>
      <c r="BD82" s="1">
        <f t="shared" si="13"/>
        <v>0</v>
      </c>
      <c r="BE82" s="1">
        <f t="shared" si="14"/>
        <v>0</v>
      </c>
    </row>
    <row r="83" spans="2:57" ht="14.4" thickBot="1" x14ac:dyDescent="0.3">
      <c r="B83" s="4"/>
      <c r="C83" s="128">
        <v>45523</v>
      </c>
      <c r="D83" s="132"/>
      <c r="E83" s="235"/>
      <c r="F83" s="250"/>
      <c r="G83" s="250"/>
      <c r="H83" s="236"/>
      <c r="I83" s="130"/>
      <c r="J83" s="235" t="s">
        <v>79</v>
      </c>
      <c r="K83" s="236"/>
      <c r="L83" s="130"/>
      <c r="M83" s="235" t="s">
        <v>29</v>
      </c>
      <c r="N83" s="236"/>
      <c r="O83" s="129"/>
      <c r="P83" s="246">
        <v>90</v>
      </c>
      <c r="Q83" s="247"/>
      <c r="R83" s="129"/>
      <c r="S83" s="243"/>
      <c r="T83" s="244"/>
      <c r="U83" s="244"/>
      <c r="V83" s="244"/>
      <c r="W83" s="245"/>
      <c r="X83" s="7"/>
      <c r="AX83" s="105">
        <v>45517</v>
      </c>
      <c r="AZ83" s="105">
        <f t="shared" si="9"/>
        <v>45523</v>
      </c>
      <c r="BA83" s="1" t="str">
        <f t="shared" si="10"/>
        <v>Despesas</v>
      </c>
      <c r="BB83" s="106">
        <f t="shared" si="11"/>
        <v>90</v>
      </c>
      <c r="BC83" s="1">
        <f t="shared" si="12"/>
        <v>30</v>
      </c>
      <c r="BD83" s="1">
        <f t="shared" si="13"/>
        <v>0</v>
      </c>
      <c r="BE83" s="1">
        <f t="shared" si="14"/>
        <v>0</v>
      </c>
    </row>
    <row r="84" spans="2:57" ht="14.4" thickBot="1" x14ac:dyDescent="0.3">
      <c r="B84" s="4"/>
      <c r="C84" s="128">
        <v>45524</v>
      </c>
      <c r="D84" s="132"/>
      <c r="E84" s="235"/>
      <c r="F84" s="250"/>
      <c r="G84" s="250"/>
      <c r="H84" s="236"/>
      <c r="I84" s="130"/>
      <c r="J84" s="235" t="s">
        <v>34</v>
      </c>
      <c r="K84" s="236"/>
      <c r="L84" s="130"/>
      <c r="M84" s="235" t="s">
        <v>38</v>
      </c>
      <c r="N84" s="236"/>
      <c r="O84" s="129"/>
      <c r="P84" s="246">
        <v>300</v>
      </c>
      <c r="Q84" s="247"/>
      <c r="R84" s="129"/>
      <c r="S84" s="243"/>
      <c r="T84" s="244"/>
      <c r="U84" s="244"/>
      <c r="V84" s="244"/>
      <c r="W84" s="245"/>
      <c r="X84" s="7"/>
      <c r="AX84" s="105">
        <v>45518</v>
      </c>
      <c r="AZ84" s="105">
        <f t="shared" si="9"/>
        <v>45524</v>
      </c>
      <c r="BA84" s="1" t="str">
        <f t="shared" si="10"/>
        <v>Dívidas</v>
      </c>
      <c r="BB84" s="106">
        <f t="shared" si="11"/>
        <v>300</v>
      </c>
      <c r="BC84" s="1">
        <f t="shared" si="12"/>
        <v>0</v>
      </c>
      <c r="BD84" s="1">
        <f t="shared" si="13"/>
        <v>0</v>
      </c>
      <c r="BE84" s="1">
        <f t="shared" si="14"/>
        <v>100</v>
      </c>
    </row>
    <row r="85" spans="2:57" ht="14.4" thickBot="1" x14ac:dyDescent="0.3">
      <c r="B85" s="4"/>
      <c r="C85" s="128">
        <v>45525</v>
      </c>
      <c r="D85" s="132"/>
      <c r="E85" s="235"/>
      <c r="F85" s="250"/>
      <c r="G85" s="250"/>
      <c r="H85" s="236"/>
      <c r="I85" s="130"/>
      <c r="J85" s="235" t="s">
        <v>15</v>
      </c>
      <c r="K85" s="236"/>
      <c r="L85" s="130"/>
      <c r="M85" s="235" t="s">
        <v>14</v>
      </c>
      <c r="N85" s="236"/>
      <c r="O85" s="129"/>
      <c r="P85" s="246">
        <v>800</v>
      </c>
      <c r="Q85" s="247"/>
      <c r="R85" s="129"/>
      <c r="S85" s="243"/>
      <c r="T85" s="244"/>
      <c r="U85" s="244"/>
      <c r="V85" s="244"/>
      <c r="W85" s="245"/>
      <c r="X85" s="7"/>
      <c r="AX85" s="105">
        <v>45519</v>
      </c>
      <c r="AZ85" s="105">
        <f t="shared" si="9"/>
        <v>45525</v>
      </c>
      <c r="BA85" s="1" t="str">
        <f t="shared" si="10"/>
        <v>Receitas</v>
      </c>
      <c r="BB85" s="106">
        <f t="shared" si="11"/>
        <v>800</v>
      </c>
      <c r="BC85" s="1">
        <f t="shared" si="12"/>
        <v>0</v>
      </c>
      <c r="BD85" s="1">
        <f t="shared" si="13"/>
        <v>0</v>
      </c>
      <c r="BE85" s="1">
        <f t="shared" si="14"/>
        <v>100</v>
      </c>
    </row>
    <row r="86" spans="2:57" ht="14.4" thickBot="1" x14ac:dyDescent="0.3">
      <c r="B86" s="4"/>
      <c r="C86" s="128">
        <v>45526</v>
      </c>
      <c r="D86" s="132"/>
      <c r="E86" s="235"/>
      <c r="F86" s="250"/>
      <c r="G86" s="250"/>
      <c r="H86" s="236"/>
      <c r="I86" s="130"/>
      <c r="J86" s="235" t="s">
        <v>79</v>
      </c>
      <c r="K86" s="236"/>
      <c r="L86" s="130"/>
      <c r="M86" s="235" t="s">
        <v>28</v>
      </c>
      <c r="N86" s="236"/>
      <c r="O86" s="129"/>
      <c r="P86" s="246">
        <v>20</v>
      </c>
      <c r="Q86" s="247"/>
      <c r="R86" s="129"/>
      <c r="S86" s="243"/>
      <c r="T86" s="244"/>
      <c r="U86" s="244"/>
      <c r="V86" s="244"/>
      <c r="W86" s="245"/>
      <c r="X86" s="7"/>
      <c r="AX86" s="105">
        <v>45520</v>
      </c>
      <c r="AZ86" s="105">
        <f t="shared" si="9"/>
        <v>45526</v>
      </c>
      <c r="BA86" s="1" t="str">
        <f t="shared" si="10"/>
        <v>Despesas</v>
      </c>
      <c r="BB86" s="106">
        <f t="shared" si="11"/>
        <v>20</v>
      </c>
      <c r="BC86" s="1">
        <f t="shared" si="12"/>
        <v>0</v>
      </c>
      <c r="BD86" s="1">
        <f t="shared" si="13"/>
        <v>0</v>
      </c>
      <c r="BE86" s="1">
        <f t="shared" si="14"/>
        <v>0</v>
      </c>
    </row>
    <row r="87" spans="2:57" ht="14.4" thickBot="1" x14ac:dyDescent="0.3">
      <c r="B87" s="4"/>
      <c r="C87" s="128">
        <v>45527</v>
      </c>
      <c r="D87" s="132"/>
      <c r="E87" s="235"/>
      <c r="F87" s="250"/>
      <c r="G87" s="250"/>
      <c r="H87" s="236"/>
      <c r="I87" s="130"/>
      <c r="J87" s="235" t="s">
        <v>15</v>
      </c>
      <c r="K87" s="236"/>
      <c r="L87" s="130"/>
      <c r="M87" s="235" t="s">
        <v>14</v>
      </c>
      <c r="N87" s="236"/>
      <c r="O87" s="129"/>
      <c r="P87" s="246">
        <v>600</v>
      </c>
      <c r="Q87" s="247"/>
      <c r="R87" s="129"/>
      <c r="S87" s="243"/>
      <c r="T87" s="244"/>
      <c r="U87" s="244"/>
      <c r="V87" s="244"/>
      <c r="W87" s="245"/>
      <c r="X87" s="7"/>
      <c r="AX87" s="105">
        <v>45521</v>
      </c>
      <c r="AZ87" s="105">
        <f t="shared" si="9"/>
        <v>45527</v>
      </c>
      <c r="BA87" s="1" t="str">
        <f t="shared" si="10"/>
        <v>Receitas</v>
      </c>
      <c r="BB87" s="106">
        <f t="shared" si="11"/>
        <v>600</v>
      </c>
      <c r="BC87" s="1">
        <f t="shared" si="12"/>
        <v>3000</v>
      </c>
      <c r="BD87" s="1">
        <f t="shared" si="13"/>
        <v>0</v>
      </c>
      <c r="BE87" s="1">
        <f t="shared" si="14"/>
        <v>0</v>
      </c>
    </row>
    <row r="88" spans="2:57" ht="14.4" thickBot="1" x14ac:dyDescent="0.3">
      <c r="B88" s="4"/>
      <c r="C88" s="128">
        <v>45528</v>
      </c>
      <c r="D88" s="132"/>
      <c r="E88" s="235"/>
      <c r="F88" s="250"/>
      <c r="G88" s="250"/>
      <c r="H88" s="236"/>
      <c r="I88" s="130"/>
      <c r="J88" s="235" t="s">
        <v>40</v>
      </c>
      <c r="K88" s="236"/>
      <c r="L88" s="130"/>
      <c r="M88" s="235" t="s">
        <v>72</v>
      </c>
      <c r="N88" s="236"/>
      <c r="O88" s="129"/>
      <c r="P88" s="246">
        <v>200</v>
      </c>
      <c r="Q88" s="247"/>
      <c r="R88" s="129"/>
      <c r="S88" s="243"/>
      <c r="T88" s="244"/>
      <c r="U88" s="244"/>
      <c r="V88" s="244"/>
      <c r="W88" s="245"/>
      <c r="X88" s="7"/>
      <c r="AX88" s="105">
        <v>45522</v>
      </c>
      <c r="AZ88" s="105">
        <f t="shared" si="9"/>
        <v>45528</v>
      </c>
      <c r="BA88" s="1" t="str">
        <f t="shared" si="10"/>
        <v>Investimentos</v>
      </c>
      <c r="BB88" s="106">
        <f t="shared" si="11"/>
        <v>200</v>
      </c>
      <c r="BC88" s="1">
        <f t="shared" si="12"/>
        <v>500</v>
      </c>
      <c r="BD88" s="1">
        <f t="shared" si="13"/>
        <v>0</v>
      </c>
      <c r="BE88" s="1">
        <f t="shared" si="14"/>
        <v>0</v>
      </c>
    </row>
    <row r="89" spans="2:57" ht="14.4" thickBot="1" x14ac:dyDescent="0.3">
      <c r="B89" s="4"/>
      <c r="C89" s="128">
        <v>45529</v>
      </c>
      <c r="D89" s="132"/>
      <c r="E89" s="235"/>
      <c r="F89" s="250"/>
      <c r="G89" s="250"/>
      <c r="H89" s="236"/>
      <c r="I89" s="130"/>
      <c r="J89" s="235" t="s">
        <v>34</v>
      </c>
      <c r="K89" s="236"/>
      <c r="L89" s="130"/>
      <c r="M89" s="235" t="s">
        <v>33</v>
      </c>
      <c r="N89" s="236"/>
      <c r="O89" s="129"/>
      <c r="P89" s="246">
        <v>300</v>
      </c>
      <c r="Q89" s="247"/>
      <c r="R89" s="129"/>
      <c r="S89" s="243"/>
      <c r="T89" s="244"/>
      <c r="U89" s="244"/>
      <c r="V89" s="244"/>
      <c r="W89" s="245"/>
      <c r="X89" s="7"/>
      <c r="AX89" s="105">
        <v>45523</v>
      </c>
      <c r="AZ89" s="105">
        <f t="shared" si="9"/>
        <v>45529</v>
      </c>
      <c r="BA89" s="1" t="str">
        <f t="shared" si="10"/>
        <v>Dívidas</v>
      </c>
      <c r="BB89" s="106">
        <f t="shared" si="11"/>
        <v>300</v>
      </c>
      <c r="BC89" s="1">
        <f t="shared" si="12"/>
        <v>90</v>
      </c>
      <c r="BD89" s="1">
        <f t="shared" si="13"/>
        <v>0</v>
      </c>
      <c r="BE89" s="1">
        <f t="shared" si="14"/>
        <v>0</v>
      </c>
    </row>
    <row r="90" spans="2:57" ht="14.4" thickBot="1" x14ac:dyDescent="0.3">
      <c r="B90" s="4"/>
      <c r="C90" s="128">
        <v>45530</v>
      </c>
      <c r="D90" s="132"/>
      <c r="E90" s="235"/>
      <c r="F90" s="250"/>
      <c r="G90" s="250"/>
      <c r="H90" s="236"/>
      <c r="I90" s="130"/>
      <c r="J90" s="235" t="s">
        <v>79</v>
      </c>
      <c r="K90" s="236"/>
      <c r="L90" s="130"/>
      <c r="M90" s="235" t="s">
        <v>30</v>
      </c>
      <c r="N90" s="236"/>
      <c r="O90" s="129"/>
      <c r="P90" s="246">
        <v>200</v>
      </c>
      <c r="Q90" s="247"/>
      <c r="R90" s="129"/>
      <c r="S90" s="243"/>
      <c r="T90" s="244"/>
      <c r="U90" s="244"/>
      <c r="V90" s="244"/>
      <c r="W90" s="245"/>
      <c r="X90" s="7"/>
      <c r="AX90" s="105">
        <v>45524</v>
      </c>
      <c r="AZ90" s="105">
        <f t="shared" si="9"/>
        <v>45530</v>
      </c>
      <c r="BA90" s="1" t="str">
        <f t="shared" si="10"/>
        <v>Despesas</v>
      </c>
      <c r="BB90" s="106">
        <f t="shared" si="11"/>
        <v>200</v>
      </c>
      <c r="BC90" s="1">
        <f t="shared" si="12"/>
        <v>0</v>
      </c>
      <c r="BD90" s="1">
        <f t="shared" si="13"/>
        <v>300</v>
      </c>
      <c r="BE90" s="1">
        <f t="shared" si="14"/>
        <v>0</v>
      </c>
    </row>
    <row r="91" spans="2:57" ht="14.4" thickBot="1" x14ac:dyDescent="0.3">
      <c r="B91" s="4"/>
      <c r="C91" s="128">
        <v>45531</v>
      </c>
      <c r="D91" s="132"/>
      <c r="E91" s="235"/>
      <c r="F91" s="250"/>
      <c r="G91" s="250"/>
      <c r="H91" s="236"/>
      <c r="I91" s="130"/>
      <c r="J91" s="235" t="s">
        <v>79</v>
      </c>
      <c r="K91" s="236"/>
      <c r="L91" s="130"/>
      <c r="M91" s="235" t="s">
        <v>24</v>
      </c>
      <c r="N91" s="236"/>
      <c r="O91" s="129"/>
      <c r="P91" s="246">
        <v>95</v>
      </c>
      <c r="Q91" s="247"/>
      <c r="R91" s="129"/>
      <c r="S91" s="243"/>
      <c r="T91" s="244"/>
      <c r="U91" s="244"/>
      <c r="V91" s="244"/>
      <c r="W91" s="245"/>
      <c r="X91" s="7"/>
      <c r="AX91" s="105">
        <v>45525</v>
      </c>
      <c r="AZ91" s="105">
        <f t="shared" si="9"/>
        <v>45531</v>
      </c>
      <c r="BA91" s="1" t="str">
        <f t="shared" si="10"/>
        <v>Despesas</v>
      </c>
      <c r="BB91" s="106">
        <f t="shared" si="11"/>
        <v>95</v>
      </c>
      <c r="BC91" s="1">
        <f t="shared" si="12"/>
        <v>0</v>
      </c>
      <c r="BD91" s="1">
        <f t="shared" si="13"/>
        <v>0</v>
      </c>
      <c r="BE91" s="1">
        <f t="shared" si="14"/>
        <v>0</v>
      </c>
    </row>
    <row r="92" spans="2:57" ht="14.4" thickBot="1" x14ac:dyDescent="0.3">
      <c r="B92" s="4"/>
      <c r="C92" s="128">
        <v>45532</v>
      </c>
      <c r="D92" s="132"/>
      <c r="E92" s="235"/>
      <c r="F92" s="250"/>
      <c r="G92" s="250"/>
      <c r="H92" s="236"/>
      <c r="I92" s="130"/>
      <c r="J92" s="235" t="s">
        <v>34</v>
      </c>
      <c r="K92" s="236"/>
      <c r="L92" s="130"/>
      <c r="M92" s="235" t="s">
        <v>33</v>
      </c>
      <c r="N92" s="236"/>
      <c r="O92" s="129"/>
      <c r="P92" s="246">
        <v>600</v>
      </c>
      <c r="Q92" s="247"/>
      <c r="R92" s="129"/>
      <c r="S92" s="243"/>
      <c r="T92" s="244"/>
      <c r="U92" s="244"/>
      <c r="V92" s="244"/>
      <c r="W92" s="245"/>
      <c r="X92" s="7"/>
      <c r="AX92" s="105">
        <v>45526</v>
      </c>
      <c r="AZ92" s="105">
        <f t="shared" si="9"/>
        <v>45532</v>
      </c>
      <c r="BA92" s="1" t="str">
        <f t="shared" si="10"/>
        <v>Dívidas</v>
      </c>
      <c r="BB92" s="106">
        <f t="shared" si="11"/>
        <v>600</v>
      </c>
      <c r="BC92" s="1">
        <f t="shared" si="12"/>
        <v>20</v>
      </c>
      <c r="BD92" s="1">
        <f t="shared" si="13"/>
        <v>0</v>
      </c>
      <c r="BE92" s="1">
        <f t="shared" si="14"/>
        <v>0</v>
      </c>
    </row>
    <row r="93" spans="2:57" ht="14.4" thickBot="1" x14ac:dyDescent="0.3">
      <c r="B93" s="4"/>
      <c r="C93" s="128">
        <v>45533</v>
      </c>
      <c r="D93" s="132"/>
      <c r="E93" s="235"/>
      <c r="F93" s="250"/>
      <c r="G93" s="250"/>
      <c r="H93" s="236"/>
      <c r="I93" s="130"/>
      <c r="J93" s="235" t="s">
        <v>40</v>
      </c>
      <c r="K93" s="236"/>
      <c r="L93" s="130"/>
      <c r="M93" s="235" t="s">
        <v>72</v>
      </c>
      <c r="N93" s="236"/>
      <c r="O93" s="129"/>
      <c r="P93" s="246">
        <v>240</v>
      </c>
      <c r="Q93" s="247"/>
      <c r="R93" s="129"/>
      <c r="S93" s="243"/>
      <c r="T93" s="244"/>
      <c r="U93" s="244"/>
      <c r="V93" s="244"/>
      <c r="W93" s="245"/>
      <c r="X93" s="7"/>
      <c r="AX93" s="105">
        <v>45527</v>
      </c>
      <c r="AZ93" s="105">
        <f t="shared" si="9"/>
        <v>45533</v>
      </c>
      <c r="BA93" s="1" t="str">
        <f t="shared" si="10"/>
        <v>Investimentos</v>
      </c>
      <c r="BB93" s="106">
        <f t="shared" si="11"/>
        <v>240</v>
      </c>
      <c r="BC93" s="1">
        <f t="shared" si="12"/>
        <v>0</v>
      </c>
      <c r="BD93" s="1">
        <f t="shared" si="13"/>
        <v>0</v>
      </c>
      <c r="BE93" s="1">
        <f t="shared" si="14"/>
        <v>0</v>
      </c>
    </row>
    <row r="94" spans="2:57" ht="14.4" thickBot="1" x14ac:dyDescent="0.3">
      <c r="B94" s="4"/>
      <c r="C94" s="128">
        <v>45534</v>
      </c>
      <c r="D94" s="132"/>
      <c r="E94" s="235"/>
      <c r="F94" s="250"/>
      <c r="G94" s="250"/>
      <c r="H94" s="236"/>
      <c r="I94" s="130"/>
      <c r="J94" s="235" t="s">
        <v>79</v>
      </c>
      <c r="K94" s="236"/>
      <c r="L94" s="130"/>
      <c r="M94" s="235" t="s">
        <v>21</v>
      </c>
      <c r="N94" s="236"/>
      <c r="O94" s="129"/>
      <c r="P94" s="246">
        <v>685</v>
      </c>
      <c r="Q94" s="247"/>
      <c r="R94" s="129"/>
      <c r="S94" s="243"/>
      <c r="T94" s="244"/>
      <c r="U94" s="244"/>
      <c r="V94" s="244"/>
      <c r="W94" s="245"/>
      <c r="X94" s="7"/>
      <c r="AX94" s="105">
        <v>45528</v>
      </c>
      <c r="AZ94" s="105">
        <f t="shared" si="9"/>
        <v>45534</v>
      </c>
      <c r="BA94" s="1" t="str">
        <f t="shared" si="10"/>
        <v>Despesas</v>
      </c>
      <c r="BB94" s="106">
        <f t="shared" si="11"/>
        <v>685</v>
      </c>
      <c r="BC94" s="1">
        <f t="shared" si="12"/>
        <v>0</v>
      </c>
      <c r="BD94" s="1">
        <f t="shared" si="13"/>
        <v>0</v>
      </c>
      <c r="BE94" s="1">
        <f t="shared" si="14"/>
        <v>200</v>
      </c>
    </row>
    <row r="95" spans="2:57" ht="14.4" thickBot="1" x14ac:dyDescent="0.3">
      <c r="B95" s="4"/>
      <c r="C95" s="128">
        <v>45535</v>
      </c>
      <c r="D95" s="132"/>
      <c r="E95" s="235"/>
      <c r="F95" s="250"/>
      <c r="G95" s="250"/>
      <c r="H95" s="236"/>
      <c r="I95" s="130"/>
      <c r="J95" s="235" t="s">
        <v>79</v>
      </c>
      <c r="K95" s="236"/>
      <c r="L95" s="130"/>
      <c r="M95" s="235" t="s">
        <v>12</v>
      </c>
      <c r="N95" s="236"/>
      <c r="O95" s="129"/>
      <c r="P95" s="246">
        <v>48</v>
      </c>
      <c r="Q95" s="247"/>
      <c r="R95" s="129"/>
      <c r="S95" s="243"/>
      <c r="T95" s="244"/>
      <c r="U95" s="244"/>
      <c r="V95" s="244"/>
      <c r="W95" s="245"/>
      <c r="X95" s="7"/>
      <c r="AX95" s="105">
        <v>45529</v>
      </c>
      <c r="AZ95" s="105">
        <f t="shared" si="9"/>
        <v>45535</v>
      </c>
      <c r="BA95" s="1" t="str">
        <f t="shared" si="10"/>
        <v>Despesas</v>
      </c>
      <c r="BB95" s="106">
        <f t="shared" si="11"/>
        <v>48</v>
      </c>
      <c r="BC95" s="1">
        <f t="shared" si="12"/>
        <v>0</v>
      </c>
      <c r="BD95" s="1">
        <f t="shared" si="13"/>
        <v>300</v>
      </c>
      <c r="BE95" s="1">
        <f t="shared" si="14"/>
        <v>0</v>
      </c>
    </row>
    <row r="96" spans="2:57" ht="14.4" thickBot="1" x14ac:dyDescent="0.3">
      <c r="B96" s="4"/>
      <c r="C96" s="128">
        <v>45536</v>
      </c>
      <c r="D96" s="132"/>
      <c r="E96" s="235"/>
      <c r="F96" s="250"/>
      <c r="G96" s="250"/>
      <c r="H96" s="236"/>
      <c r="I96" s="130"/>
      <c r="J96" s="235" t="s">
        <v>15</v>
      </c>
      <c r="K96" s="236"/>
      <c r="L96" s="130"/>
      <c r="M96" s="235" t="s">
        <v>17</v>
      </c>
      <c r="N96" s="236"/>
      <c r="O96" s="129"/>
      <c r="P96" s="246">
        <v>2000</v>
      </c>
      <c r="Q96" s="247"/>
      <c r="R96" s="129"/>
      <c r="S96" s="243"/>
      <c r="T96" s="244"/>
      <c r="U96" s="244"/>
      <c r="V96" s="244"/>
      <c r="W96" s="245"/>
      <c r="X96" s="7"/>
      <c r="AX96" s="105">
        <v>45530</v>
      </c>
      <c r="AZ96" s="105">
        <f t="shared" si="9"/>
        <v>45536</v>
      </c>
      <c r="BA96" s="1" t="str">
        <f t="shared" si="10"/>
        <v>Receitas</v>
      </c>
      <c r="BB96" s="106">
        <f t="shared" si="11"/>
        <v>2000</v>
      </c>
      <c r="BC96" s="1">
        <f t="shared" si="12"/>
        <v>200</v>
      </c>
      <c r="BD96" s="1">
        <f t="shared" si="13"/>
        <v>0</v>
      </c>
      <c r="BE96" s="1">
        <f t="shared" si="14"/>
        <v>0</v>
      </c>
    </row>
    <row r="97" spans="2:57" ht="14.4" thickBot="1" x14ac:dyDescent="0.3">
      <c r="B97" s="4"/>
      <c r="C97" s="131"/>
      <c r="D97" s="132"/>
      <c r="E97" s="235"/>
      <c r="F97" s="250"/>
      <c r="G97" s="250"/>
      <c r="H97" s="236"/>
      <c r="I97" s="130"/>
      <c r="J97" s="235"/>
      <c r="K97" s="236"/>
      <c r="L97" s="130"/>
      <c r="M97" s="235"/>
      <c r="N97" s="236"/>
      <c r="O97" s="129"/>
      <c r="P97" s="246">
        <v>0</v>
      </c>
      <c r="Q97" s="247"/>
      <c r="R97" s="129"/>
      <c r="S97" s="243"/>
      <c r="T97" s="244"/>
      <c r="U97" s="244"/>
      <c r="V97" s="244"/>
      <c r="W97" s="245"/>
      <c r="X97" s="7"/>
      <c r="AX97" s="105">
        <v>45531</v>
      </c>
      <c r="AZ97" s="105">
        <f t="shared" si="9"/>
        <v>0</v>
      </c>
      <c r="BA97" s="1">
        <f t="shared" si="10"/>
        <v>0</v>
      </c>
      <c r="BB97" s="106">
        <f t="shared" si="11"/>
        <v>0</v>
      </c>
      <c r="BC97" s="1">
        <f t="shared" si="12"/>
        <v>95</v>
      </c>
      <c r="BD97" s="1">
        <f t="shared" si="13"/>
        <v>0</v>
      </c>
      <c r="BE97" s="1">
        <f t="shared" si="14"/>
        <v>0</v>
      </c>
    </row>
    <row r="98" spans="2:57" ht="14.4" thickBot="1" x14ac:dyDescent="0.3">
      <c r="B98" s="4"/>
      <c r="C98" s="131"/>
      <c r="D98" s="132"/>
      <c r="E98" s="235"/>
      <c r="F98" s="250"/>
      <c r="G98" s="250"/>
      <c r="H98" s="236"/>
      <c r="I98" s="130"/>
      <c r="J98" s="235"/>
      <c r="K98" s="236"/>
      <c r="L98" s="130"/>
      <c r="M98" s="235"/>
      <c r="N98" s="236"/>
      <c r="O98" s="129"/>
      <c r="P98" s="246">
        <v>0</v>
      </c>
      <c r="Q98" s="247"/>
      <c r="R98" s="129"/>
      <c r="S98" s="243"/>
      <c r="T98" s="244"/>
      <c r="U98" s="244"/>
      <c r="V98" s="244"/>
      <c r="W98" s="245"/>
      <c r="X98" s="7"/>
      <c r="AX98" s="105">
        <v>45532</v>
      </c>
      <c r="AZ98" s="105">
        <f t="shared" si="9"/>
        <v>0</v>
      </c>
      <c r="BA98" s="1">
        <f t="shared" si="10"/>
        <v>0</v>
      </c>
      <c r="BB98" s="106">
        <f t="shared" si="11"/>
        <v>0</v>
      </c>
      <c r="BC98" s="1">
        <f t="shared" si="12"/>
        <v>0</v>
      </c>
      <c r="BD98" s="1">
        <f t="shared" si="13"/>
        <v>600</v>
      </c>
      <c r="BE98" s="1">
        <f t="shared" si="14"/>
        <v>0</v>
      </c>
    </row>
    <row r="99" spans="2:57" ht="14.4" thickBot="1" x14ac:dyDescent="0.3">
      <c r="B99" s="4"/>
      <c r="C99" s="131"/>
      <c r="D99" s="132"/>
      <c r="E99" s="235"/>
      <c r="F99" s="250"/>
      <c r="G99" s="250"/>
      <c r="H99" s="236"/>
      <c r="I99" s="130"/>
      <c r="J99" s="235"/>
      <c r="K99" s="236"/>
      <c r="L99" s="130"/>
      <c r="M99" s="235"/>
      <c r="N99" s="236"/>
      <c r="O99" s="129"/>
      <c r="P99" s="246">
        <v>0</v>
      </c>
      <c r="Q99" s="247"/>
      <c r="R99" s="129"/>
      <c r="S99" s="243"/>
      <c r="T99" s="244"/>
      <c r="U99" s="244"/>
      <c r="V99" s="244"/>
      <c r="W99" s="245"/>
      <c r="X99" s="7"/>
      <c r="AX99" s="105">
        <v>45533</v>
      </c>
      <c r="AZ99" s="105">
        <f t="shared" si="9"/>
        <v>0</v>
      </c>
      <c r="BA99" s="1">
        <f t="shared" si="10"/>
        <v>0</v>
      </c>
      <c r="BB99" s="106">
        <f t="shared" si="11"/>
        <v>0</v>
      </c>
      <c r="BC99" s="1">
        <f t="shared" si="12"/>
        <v>0</v>
      </c>
      <c r="BD99" s="1">
        <f t="shared" si="13"/>
        <v>0</v>
      </c>
      <c r="BE99" s="1">
        <f t="shared" si="14"/>
        <v>240</v>
      </c>
    </row>
    <row r="100" spans="2:57" ht="14.4" thickBot="1" x14ac:dyDescent="0.3">
      <c r="B100" s="4"/>
      <c r="C100" s="131"/>
      <c r="D100" s="132"/>
      <c r="E100" s="235"/>
      <c r="F100" s="250"/>
      <c r="G100" s="250"/>
      <c r="H100" s="236"/>
      <c r="I100" s="130"/>
      <c r="J100" s="235"/>
      <c r="K100" s="236"/>
      <c r="L100" s="130"/>
      <c r="M100" s="235"/>
      <c r="N100" s="236"/>
      <c r="O100" s="129"/>
      <c r="P100" s="246">
        <v>0</v>
      </c>
      <c r="Q100" s="247"/>
      <c r="R100" s="129"/>
      <c r="S100" s="243"/>
      <c r="T100" s="244"/>
      <c r="U100" s="244"/>
      <c r="V100" s="244"/>
      <c r="W100" s="245"/>
      <c r="X100" s="7"/>
      <c r="AX100" s="105">
        <v>45534</v>
      </c>
      <c r="AZ100" s="105">
        <f t="shared" si="9"/>
        <v>0</v>
      </c>
      <c r="BA100" s="1">
        <f t="shared" si="10"/>
        <v>0</v>
      </c>
      <c r="BB100" s="106">
        <f t="shared" si="11"/>
        <v>0</v>
      </c>
      <c r="BC100" s="1">
        <f t="shared" si="12"/>
        <v>685</v>
      </c>
      <c r="BD100" s="1">
        <f t="shared" si="13"/>
        <v>0</v>
      </c>
      <c r="BE100" s="1">
        <f t="shared" si="14"/>
        <v>0</v>
      </c>
    </row>
    <row r="101" spans="2:57" ht="14.4" thickBot="1" x14ac:dyDescent="0.3">
      <c r="B101" s="4"/>
      <c r="C101" s="131"/>
      <c r="D101" s="132"/>
      <c r="E101" s="235"/>
      <c r="F101" s="250"/>
      <c r="G101" s="250"/>
      <c r="H101" s="236"/>
      <c r="I101" s="130"/>
      <c r="J101" s="235"/>
      <c r="K101" s="236"/>
      <c r="L101" s="130"/>
      <c r="M101" s="235"/>
      <c r="N101" s="236"/>
      <c r="O101" s="129"/>
      <c r="P101" s="246">
        <v>0</v>
      </c>
      <c r="Q101" s="247"/>
      <c r="R101" s="129"/>
      <c r="S101" s="243"/>
      <c r="T101" s="244"/>
      <c r="U101" s="244"/>
      <c r="V101" s="244"/>
      <c r="W101" s="245"/>
      <c r="X101" s="7"/>
      <c r="AX101" s="105">
        <v>45535</v>
      </c>
      <c r="AZ101" s="105">
        <f t="shared" si="9"/>
        <v>0</v>
      </c>
      <c r="BA101" s="1">
        <f t="shared" si="10"/>
        <v>0</v>
      </c>
      <c r="BB101" s="106">
        <f t="shared" si="11"/>
        <v>0</v>
      </c>
      <c r="BC101" s="1">
        <f t="shared" si="12"/>
        <v>48</v>
      </c>
      <c r="BD101" s="1">
        <f t="shared" si="13"/>
        <v>0</v>
      </c>
      <c r="BE101" s="1">
        <f t="shared" si="14"/>
        <v>0</v>
      </c>
    </row>
    <row r="102" spans="2:57" ht="14.4" thickBot="1" x14ac:dyDescent="0.3">
      <c r="B102" s="4"/>
      <c r="C102" s="131"/>
      <c r="D102" s="132"/>
      <c r="E102" s="235"/>
      <c r="F102" s="250"/>
      <c r="G102" s="250"/>
      <c r="H102" s="236"/>
      <c r="I102" s="130"/>
      <c r="J102" s="235"/>
      <c r="K102" s="236"/>
      <c r="L102" s="130"/>
      <c r="M102" s="235"/>
      <c r="N102" s="236"/>
      <c r="O102" s="129"/>
      <c r="P102" s="246">
        <v>0</v>
      </c>
      <c r="Q102" s="247"/>
      <c r="R102" s="129"/>
      <c r="S102" s="243"/>
      <c r="T102" s="244"/>
      <c r="U102" s="244"/>
      <c r="V102" s="244"/>
      <c r="W102" s="245"/>
      <c r="X102" s="7"/>
      <c r="AX102" s="105"/>
      <c r="AZ102" s="105">
        <f t="shared" si="9"/>
        <v>0</v>
      </c>
      <c r="BA102" s="1">
        <f t="shared" si="10"/>
        <v>0</v>
      </c>
      <c r="BB102" s="106">
        <f t="shared" si="11"/>
        <v>0</v>
      </c>
      <c r="BC102" s="1">
        <f t="shared" si="12"/>
        <v>0</v>
      </c>
      <c r="BD102" s="1">
        <f t="shared" si="13"/>
        <v>0</v>
      </c>
      <c r="BE102" s="1">
        <f t="shared" si="14"/>
        <v>0</v>
      </c>
    </row>
    <row r="103" spans="2:57" ht="14.4" thickBot="1" x14ac:dyDescent="0.3">
      <c r="B103" s="4"/>
      <c r="C103" s="131"/>
      <c r="D103" s="132"/>
      <c r="E103" s="235"/>
      <c r="F103" s="250"/>
      <c r="G103" s="250"/>
      <c r="H103" s="236"/>
      <c r="I103" s="130"/>
      <c r="J103" s="235"/>
      <c r="K103" s="236"/>
      <c r="L103" s="130"/>
      <c r="M103" s="235"/>
      <c r="N103" s="236"/>
      <c r="O103" s="129"/>
      <c r="P103" s="246">
        <v>0</v>
      </c>
      <c r="Q103" s="247"/>
      <c r="R103" s="129"/>
      <c r="S103" s="243"/>
      <c r="T103" s="244"/>
      <c r="U103" s="244"/>
      <c r="V103" s="244"/>
      <c r="W103" s="245"/>
      <c r="X103" s="7"/>
      <c r="AZ103" s="105">
        <f t="shared" si="9"/>
        <v>0</v>
      </c>
      <c r="BA103" s="1">
        <f t="shared" si="10"/>
        <v>0</v>
      </c>
      <c r="BB103" s="106">
        <f t="shared" si="11"/>
        <v>0</v>
      </c>
      <c r="BC103" s="1">
        <f t="shared" si="12"/>
        <v>0</v>
      </c>
      <c r="BD103" s="1">
        <f t="shared" si="13"/>
        <v>0</v>
      </c>
      <c r="BE103" s="1">
        <f t="shared" si="14"/>
        <v>0</v>
      </c>
    </row>
    <row r="104" spans="2:57" ht="14.4" thickBot="1" x14ac:dyDescent="0.3">
      <c r="B104" s="4"/>
      <c r="C104" s="131"/>
      <c r="D104" s="132"/>
      <c r="E104" s="235"/>
      <c r="F104" s="250"/>
      <c r="G104" s="250"/>
      <c r="H104" s="236"/>
      <c r="I104" s="130"/>
      <c r="J104" s="235"/>
      <c r="K104" s="236"/>
      <c r="L104" s="130"/>
      <c r="M104" s="235"/>
      <c r="N104" s="236"/>
      <c r="O104" s="129"/>
      <c r="P104" s="246">
        <v>0</v>
      </c>
      <c r="Q104" s="247"/>
      <c r="R104" s="129"/>
      <c r="S104" s="243"/>
      <c r="T104" s="244"/>
      <c r="U104" s="244"/>
      <c r="V104" s="244"/>
      <c r="W104" s="245"/>
      <c r="X104" s="7"/>
      <c r="AX104" s="101"/>
      <c r="AY104" s="101"/>
      <c r="AZ104" s="102">
        <f t="shared" si="9"/>
        <v>0</v>
      </c>
      <c r="BA104" s="101">
        <f t="shared" si="10"/>
        <v>0</v>
      </c>
      <c r="BB104" s="103">
        <f t="shared" si="11"/>
        <v>0</v>
      </c>
      <c r="BC104" s="1">
        <f t="shared" si="12"/>
        <v>0</v>
      </c>
      <c r="BD104" s="1">
        <f t="shared" si="13"/>
        <v>0</v>
      </c>
      <c r="BE104" s="1">
        <f t="shared" si="14"/>
        <v>0</v>
      </c>
    </row>
    <row r="105" spans="2:57" ht="14.4" thickBot="1" x14ac:dyDescent="0.3">
      <c r="B105" s="4"/>
      <c r="C105" s="131"/>
      <c r="D105" s="132"/>
      <c r="E105" s="235"/>
      <c r="F105" s="250"/>
      <c r="G105" s="250"/>
      <c r="H105" s="236"/>
      <c r="I105" s="130"/>
      <c r="J105" s="235"/>
      <c r="K105" s="236"/>
      <c r="L105" s="130"/>
      <c r="M105" s="235"/>
      <c r="N105" s="236"/>
      <c r="O105" s="129"/>
      <c r="P105" s="246">
        <v>0</v>
      </c>
      <c r="Q105" s="247"/>
      <c r="R105" s="129"/>
      <c r="S105" s="243"/>
      <c r="T105" s="244"/>
      <c r="U105" s="244"/>
      <c r="V105" s="244"/>
      <c r="W105" s="245"/>
      <c r="X105" s="7"/>
      <c r="AX105" s="101"/>
      <c r="AY105" s="101"/>
      <c r="AZ105" s="102">
        <f t="shared" si="9"/>
        <v>0</v>
      </c>
      <c r="BA105" s="101">
        <f t="shared" si="10"/>
        <v>0</v>
      </c>
      <c r="BB105" s="103">
        <f t="shared" si="11"/>
        <v>0</v>
      </c>
      <c r="BC105" s="1">
        <f t="shared" si="12"/>
        <v>0</v>
      </c>
      <c r="BD105" s="1">
        <f t="shared" si="13"/>
        <v>0</v>
      </c>
      <c r="BE105" s="1">
        <f t="shared" si="14"/>
        <v>0</v>
      </c>
    </row>
    <row r="106" spans="2:57" ht="14.4" thickBot="1" x14ac:dyDescent="0.3">
      <c r="B106" s="4"/>
      <c r="C106" s="131"/>
      <c r="D106" s="132"/>
      <c r="E106" s="235"/>
      <c r="F106" s="250"/>
      <c r="G106" s="250"/>
      <c r="H106" s="236"/>
      <c r="I106" s="130"/>
      <c r="J106" s="235"/>
      <c r="K106" s="236"/>
      <c r="L106" s="130"/>
      <c r="M106" s="235"/>
      <c r="N106" s="236"/>
      <c r="O106" s="129"/>
      <c r="P106" s="246">
        <v>0</v>
      </c>
      <c r="Q106" s="247"/>
      <c r="R106" s="129"/>
      <c r="S106" s="243"/>
      <c r="T106" s="244"/>
      <c r="U106" s="244"/>
      <c r="V106" s="244"/>
      <c r="W106" s="245"/>
      <c r="X106" s="7"/>
      <c r="AX106" s="101"/>
      <c r="AY106" s="101"/>
      <c r="AZ106" s="102">
        <f t="shared" si="9"/>
        <v>0</v>
      </c>
      <c r="BA106" s="101">
        <f t="shared" si="10"/>
        <v>0</v>
      </c>
      <c r="BB106" s="103">
        <f t="shared" si="11"/>
        <v>0</v>
      </c>
      <c r="BC106" s="1">
        <f t="shared" si="12"/>
        <v>0</v>
      </c>
      <c r="BD106" s="1">
        <f t="shared" si="13"/>
        <v>0</v>
      </c>
      <c r="BE106" s="1">
        <f t="shared" si="14"/>
        <v>0</v>
      </c>
    </row>
    <row r="107" spans="2:57" ht="14.4" thickBot="1" x14ac:dyDescent="0.3">
      <c r="B107" s="4"/>
      <c r="C107" s="131"/>
      <c r="D107" s="132"/>
      <c r="E107" s="235"/>
      <c r="F107" s="250"/>
      <c r="G107" s="250"/>
      <c r="H107" s="236"/>
      <c r="I107" s="130"/>
      <c r="J107" s="235"/>
      <c r="K107" s="236"/>
      <c r="L107" s="130"/>
      <c r="M107" s="235"/>
      <c r="N107" s="236"/>
      <c r="O107" s="129"/>
      <c r="P107" s="246">
        <v>0</v>
      </c>
      <c r="Q107" s="247"/>
      <c r="R107" s="129"/>
      <c r="S107" s="243"/>
      <c r="T107" s="244"/>
      <c r="U107" s="244"/>
      <c r="V107" s="244"/>
      <c r="W107" s="245"/>
      <c r="X107" s="7"/>
      <c r="AX107" s="101"/>
      <c r="AY107" s="101"/>
      <c r="AZ107" s="102">
        <f t="shared" si="9"/>
        <v>0</v>
      </c>
      <c r="BA107" s="101">
        <f t="shared" si="10"/>
        <v>0</v>
      </c>
      <c r="BB107" s="103">
        <f t="shared" si="11"/>
        <v>0</v>
      </c>
      <c r="BC107" s="1">
        <f t="shared" si="12"/>
        <v>0</v>
      </c>
      <c r="BD107" s="1">
        <f t="shared" si="13"/>
        <v>0</v>
      </c>
      <c r="BE107" s="1">
        <f t="shared" si="14"/>
        <v>0</v>
      </c>
    </row>
    <row r="108" spans="2:57" ht="14.4" thickBot="1" x14ac:dyDescent="0.3">
      <c r="B108" s="4"/>
      <c r="C108" s="131"/>
      <c r="D108" s="132"/>
      <c r="E108" s="235"/>
      <c r="F108" s="250"/>
      <c r="G108" s="250"/>
      <c r="H108" s="236"/>
      <c r="I108" s="130"/>
      <c r="J108" s="235"/>
      <c r="K108" s="236"/>
      <c r="L108" s="130"/>
      <c r="M108" s="235"/>
      <c r="N108" s="236"/>
      <c r="O108" s="129"/>
      <c r="P108" s="246">
        <v>0</v>
      </c>
      <c r="Q108" s="247"/>
      <c r="R108" s="129"/>
      <c r="S108" s="243"/>
      <c r="T108" s="244"/>
      <c r="U108" s="244"/>
      <c r="V108" s="244"/>
      <c r="W108" s="245"/>
      <c r="X108" s="7"/>
      <c r="AX108" s="101"/>
      <c r="AY108" s="101"/>
      <c r="AZ108" s="102">
        <f t="shared" si="9"/>
        <v>0</v>
      </c>
      <c r="BA108" s="101">
        <f t="shared" si="10"/>
        <v>0</v>
      </c>
      <c r="BB108" s="103">
        <f t="shared" si="11"/>
        <v>0</v>
      </c>
      <c r="BC108" s="1">
        <f t="shared" si="12"/>
        <v>0</v>
      </c>
      <c r="BD108" s="1">
        <f t="shared" si="13"/>
        <v>0</v>
      </c>
      <c r="BE108" s="1">
        <f t="shared" si="14"/>
        <v>0</v>
      </c>
    </row>
    <row r="109" spans="2:57" ht="14.4" thickBot="1" x14ac:dyDescent="0.3">
      <c r="B109" s="4"/>
      <c r="C109" s="131"/>
      <c r="D109" s="132"/>
      <c r="E109" s="235"/>
      <c r="F109" s="250"/>
      <c r="G109" s="250"/>
      <c r="H109" s="236"/>
      <c r="I109" s="130"/>
      <c r="J109" s="235"/>
      <c r="K109" s="236"/>
      <c r="L109" s="130"/>
      <c r="M109" s="235"/>
      <c r="N109" s="236"/>
      <c r="O109" s="129"/>
      <c r="P109" s="246">
        <v>0</v>
      </c>
      <c r="Q109" s="247"/>
      <c r="R109" s="129"/>
      <c r="S109" s="243"/>
      <c r="T109" s="244"/>
      <c r="U109" s="244"/>
      <c r="V109" s="244"/>
      <c r="W109" s="245"/>
      <c r="X109" s="7"/>
      <c r="AX109" s="101"/>
      <c r="AY109" s="101"/>
      <c r="AZ109" s="102">
        <f t="shared" si="9"/>
        <v>0</v>
      </c>
      <c r="BA109" s="101">
        <f t="shared" si="10"/>
        <v>0</v>
      </c>
      <c r="BB109" s="103">
        <f t="shared" si="11"/>
        <v>0</v>
      </c>
      <c r="BC109" s="1">
        <f t="shared" si="12"/>
        <v>0</v>
      </c>
      <c r="BD109" s="1">
        <f t="shared" si="13"/>
        <v>0</v>
      </c>
      <c r="BE109" s="1">
        <f t="shared" si="14"/>
        <v>0</v>
      </c>
    </row>
    <row r="110" spans="2:57" ht="14.4" thickBot="1" x14ac:dyDescent="0.3">
      <c r="B110" s="4"/>
      <c r="C110" s="131"/>
      <c r="D110" s="132"/>
      <c r="E110" s="235"/>
      <c r="F110" s="250"/>
      <c r="G110" s="250"/>
      <c r="H110" s="236"/>
      <c r="I110" s="130"/>
      <c r="J110" s="235"/>
      <c r="K110" s="236"/>
      <c r="L110" s="130"/>
      <c r="M110" s="235"/>
      <c r="N110" s="236"/>
      <c r="O110" s="129"/>
      <c r="P110" s="246">
        <v>0</v>
      </c>
      <c r="Q110" s="247"/>
      <c r="R110" s="129"/>
      <c r="S110" s="243"/>
      <c r="T110" s="244"/>
      <c r="U110" s="244"/>
      <c r="V110" s="244"/>
      <c r="W110" s="245"/>
      <c r="X110" s="7"/>
      <c r="AX110" s="101"/>
      <c r="AY110" s="101"/>
      <c r="AZ110" s="102">
        <f t="shared" si="9"/>
        <v>0</v>
      </c>
      <c r="BA110" s="101">
        <f t="shared" si="10"/>
        <v>0</v>
      </c>
      <c r="BB110" s="103">
        <f t="shared" si="11"/>
        <v>0</v>
      </c>
      <c r="BC110" s="1">
        <f t="shared" si="12"/>
        <v>0</v>
      </c>
      <c r="BD110" s="1">
        <f t="shared" si="13"/>
        <v>0</v>
      </c>
      <c r="BE110" s="1">
        <f t="shared" si="14"/>
        <v>0</v>
      </c>
    </row>
    <row r="111" spans="2:57" ht="14.4" thickBot="1" x14ac:dyDescent="0.3">
      <c r="B111" s="4"/>
      <c r="C111" s="131"/>
      <c r="D111" s="132"/>
      <c r="E111" s="235"/>
      <c r="F111" s="250"/>
      <c r="G111" s="250"/>
      <c r="H111" s="236"/>
      <c r="I111" s="130"/>
      <c r="J111" s="235"/>
      <c r="K111" s="236"/>
      <c r="L111" s="130"/>
      <c r="M111" s="235"/>
      <c r="N111" s="236"/>
      <c r="O111" s="129"/>
      <c r="P111" s="246">
        <v>0</v>
      </c>
      <c r="Q111" s="247"/>
      <c r="R111" s="129"/>
      <c r="S111" s="243"/>
      <c r="T111" s="244"/>
      <c r="U111" s="244"/>
      <c r="V111" s="244"/>
      <c r="W111" s="245"/>
      <c r="X111" s="7"/>
      <c r="AX111" s="101"/>
      <c r="AY111" s="101"/>
      <c r="AZ111" s="102">
        <f t="shared" si="9"/>
        <v>0</v>
      </c>
      <c r="BA111" s="101">
        <f t="shared" si="10"/>
        <v>0</v>
      </c>
      <c r="BB111" s="103">
        <f t="shared" si="11"/>
        <v>0</v>
      </c>
      <c r="BC111" s="1">
        <f t="shared" si="12"/>
        <v>0</v>
      </c>
      <c r="BD111" s="1">
        <f t="shared" si="13"/>
        <v>0</v>
      </c>
      <c r="BE111" s="1">
        <f t="shared" si="14"/>
        <v>0</v>
      </c>
    </row>
    <row r="112" spans="2:57" ht="14.4" thickBot="1" x14ac:dyDescent="0.3">
      <c r="B112" s="4"/>
      <c r="C112" s="131"/>
      <c r="D112" s="132"/>
      <c r="E112" s="235"/>
      <c r="F112" s="250"/>
      <c r="G112" s="250"/>
      <c r="H112" s="236"/>
      <c r="I112" s="130"/>
      <c r="J112" s="235"/>
      <c r="K112" s="236"/>
      <c r="L112" s="130"/>
      <c r="M112" s="235"/>
      <c r="N112" s="236"/>
      <c r="O112" s="129"/>
      <c r="P112" s="246">
        <v>0</v>
      </c>
      <c r="Q112" s="247"/>
      <c r="R112" s="129"/>
      <c r="S112" s="243"/>
      <c r="T112" s="244"/>
      <c r="U112" s="244"/>
      <c r="V112" s="244"/>
      <c r="W112" s="245"/>
      <c r="X112" s="7"/>
      <c r="AX112" s="101"/>
      <c r="AY112" s="101"/>
      <c r="AZ112" s="102">
        <f t="shared" si="9"/>
        <v>0</v>
      </c>
      <c r="BA112" s="101">
        <f t="shared" si="10"/>
        <v>0</v>
      </c>
      <c r="BB112" s="103">
        <f t="shared" si="11"/>
        <v>0</v>
      </c>
      <c r="BC112" s="1">
        <f t="shared" si="12"/>
        <v>0</v>
      </c>
      <c r="BD112" s="1">
        <f t="shared" si="13"/>
        <v>0</v>
      </c>
      <c r="BE112" s="1">
        <f t="shared" si="14"/>
        <v>0</v>
      </c>
    </row>
    <row r="113" spans="2:57" ht="14.4" thickBot="1" x14ac:dyDescent="0.3">
      <c r="B113" s="4"/>
      <c r="C113" s="131"/>
      <c r="D113" s="132"/>
      <c r="E113" s="235"/>
      <c r="F113" s="250"/>
      <c r="G113" s="250"/>
      <c r="H113" s="236"/>
      <c r="I113" s="130"/>
      <c r="J113" s="235"/>
      <c r="K113" s="236"/>
      <c r="L113" s="130"/>
      <c r="M113" s="235"/>
      <c r="N113" s="236"/>
      <c r="O113" s="129"/>
      <c r="P113" s="246">
        <v>0</v>
      </c>
      <c r="Q113" s="247"/>
      <c r="R113" s="129"/>
      <c r="S113" s="243"/>
      <c r="T113" s="244"/>
      <c r="U113" s="244"/>
      <c r="V113" s="244"/>
      <c r="W113" s="245"/>
      <c r="X113" s="7"/>
      <c r="AX113" s="101"/>
      <c r="AY113" s="101"/>
      <c r="AZ113" s="102">
        <f t="shared" si="9"/>
        <v>0</v>
      </c>
      <c r="BA113" s="101">
        <f t="shared" si="10"/>
        <v>0</v>
      </c>
      <c r="BB113" s="103">
        <f t="shared" si="11"/>
        <v>0</v>
      </c>
      <c r="BC113" s="1">
        <f t="shared" si="12"/>
        <v>0</v>
      </c>
      <c r="BD113" s="1">
        <f t="shared" si="13"/>
        <v>0</v>
      </c>
      <c r="BE113" s="1">
        <f t="shared" si="14"/>
        <v>0</v>
      </c>
    </row>
    <row r="114" spans="2:57" ht="14.4" thickBot="1" x14ac:dyDescent="0.3">
      <c r="B114" s="4"/>
      <c r="C114" s="131"/>
      <c r="D114" s="132"/>
      <c r="E114" s="235"/>
      <c r="F114" s="250"/>
      <c r="G114" s="250"/>
      <c r="H114" s="236"/>
      <c r="I114" s="130"/>
      <c r="J114" s="235"/>
      <c r="K114" s="236"/>
      <c r="L114" s="130"/>
      <c r="M114" s="235"/>
      <c r="N114" s="236"/>
      <c r="O114" s="129"/>
      <c r="P114" s="246">
        <v>0</v>
      </c>
      <c r="Q114" s="247"/>
      <c r="R114" s="129"/>
      <c r="S114" s="243"/>
      <c r="T114" s="244"/>
      <c r="U114" s="244"/>
      <c r="V114" s="244"/>
      <c r="W114" s="245"/>
      <c r="X114" s="7"/>
      <c r="AX114" s="101"/>
      <c r="AY114" s="101"/>
      <c r="AZ114" s="102">
        <f t="shared" si="9"/>
        <v>0</v>
      </c>
      <c r="BA114" s="101">
        <f t="shared" si="10"/>
        <v>0</v>
      </c>
      <c r="BB114" s="103">
        <f t="shared" si="11"/>
        <v>0</v>
      </c>
      <c r="BC114" s="1">
        <f t="shared" si="12"/>
        <v>0</v>
      </c>
      <c r="BD114" s="1">
        <f t="shared" si="13"/>
        <v>0</v>
      </c>
      <c r="BE114" s="1">
        <f t="shared" si="14"/>
        <v>0</v>
      </c>
    </row>
    <row r="115" spans="2:57" ht="14.4" thickBot="1" x14ac:dyDescent="0.3">
      <c r="B115" s="4"/>
      <c r="C115" s="131"/>
      <c r="D115" s="132"/>
      <c r="E115" s="235"/>
      <c r="F115" s="250"/>
      <c r="G115" s="250"/>
      <c r="H115" s="236"/>
      <c r="I115" s="130"/>
      <c r="J115" s="235"/>
      <c r="K115" s="236"/>
      <c r="L115" s="130"/>
      <c r="M115" s="235"/>
      <c r="N115" s="236"/>
      <c r="O115" s="129"/>
      <c r="P115" s="246">
        <v>0</v>
      </c>
      <c r="Q115" s="247"/>
      <c r="R115" s="129"/>
      <c r="S115" s="243"/>
      <c r="T115" s="244"/>
      <c r="U115" s="244"/>
      <c r="V115" s="244"/>
      <c r="W115" s="245"/>
      <c r="X115" s="7"/>
      <c r="AX115" s="101"/>
      <c r="AY115" s="101"/>
      <c r="AZ115" s="102">
        <f t="shared" si="9"/>
        <v>0</v>
      </c>
      <c r="BA115" s="101">
        <f t="shared" si="10"/>
        <v>0</v>
      </c>
      <c r="BB115" s="103">
        <f t="shared" si="11"/>
        <v>0</v>
      </c>
      <c r="BC115" s="1">
        <f t="shared" si="12"/>
        <v>0</v>
      </c>
      <c r="BD115" s="1">
        <f t="shared" si="13"/>
        <v>0</v>
      </c>
      <c r="BE115" s="1">
        <f t="shared" si="14"/>
        <v>0</v>
      </c>
    </row>
    <row r="116" spans="2:57" ht="14.4" thickBot="1" x14ac:dyDescent="0.3">
      <c r="B116" s="4"/>
      <c r="C116" s="131"/>
      <c r="D116" s="132"/>
      <c r="E116" s="235"/>
      <c r="F116" s="250"/>
      <c r="G116" s="250"/>
      <c r="H116" s="236"/>
      <c r="I116" s="130"/>
      <c r="J116" s="235"/>
      <c r="K116" s="236"/>
      <c r="L116" s="130"/>
      <c r="M116" s="235"/>
      <c r="N116" s="236"/>
      <c r="O116" s="129"/>
      <c r="P116" s="246">
        <v>0</v>
      </c>
      <c r="Q116" s="247"/>
      <c r="R116" s="129"/>
      <c r="S116" s="243"/>
      <c r="T116" s="244"/>
      <c r="U116" s="244"/>
      <c r="V116" s="244"/>
      <c r="W116" s="245"/>
      <c r="X116" s="7"/>
      <c r="AX116" s="101"/>
      <c r="AY116" s="101"/>
      <c r="AZ116" s="102">
        <f t="shared" si="9"/>
        <v>0</v>
      </c>
      <c r="BA116" s="101">
        <f t="shared" si="10"/>
        <v>0</v>
      </c>
      <c r="BB116" s="103">
        <f t="shared" si="11"/>
        <v>0</v>
      </c>
      <c r="BC116" s="1">
        <f t="shared" si="12"/>
        <v>0</v>
      </c>
      <c r="BD116" s="1">
        <f t="shared" si="13"/>
        <v>0</v>
      </c>
      <c r="BE116" s="1">
        <f t="shared" si="14"/>
        <v>0</v>
      </c>
    </row>
    <row r="117" spans="2:57" ht="14.4" thickBot="1" x14ac:dyDescent="0.3">
      <c r="B117" s="4"/>
      <c r="C117" s="131"/>
      <c r="D117" s="132"/>
      <c r="E117" s="235"/>
      <c r="F117" s="250"/>
      <c r="G117" s="250"/>
      <c r="H117" s="236"/>
      <c r="I117" s="130"/>
      <c r="J117" s="235"/>
      <c r="K117" s="236"/>
      <c r="L117" s="130"/>
      <c r="M117" s="235"/>
      <c r="N117" s="236"/>
      <c r="O117" s="129"/>
      <c r="P117" s="246">
        <v>0</v>
      </c>
      <c r="Q117" s="247"/>
      <c r="R117" s="129"/>
      <c r="S117" s="243"/>
      <c r="T117" s="244"/>
      <c r="U117" s="244"/>
      <c r="V117" s="244"/>
      <c r="W117" s="245"/>
      <c r="X117" s="7"/>
      <c r="AX117" s="101"/>
      <c r="AY117" s="101"/>
      <c r="AZ117" s="102">
        <f t="shared" si="9"/>
        <v>0</v>
      </c>
      <c r="BA117" s="101">
        <f t="shared" si="10"/>
        <v>0</v>
      </c>
      <c r="BB117" s="103">
        <f t="shared" si="11"/>
        <v>0</v>
      </c>
      <c r="BC117" s="1">
        <f t="shared" si="12"/>
        <v>0</v>
      </c>
      <c r="BD117" s="1">
        <f t="shared" si="13"/>
        <v>0</v>
      </c>
      <c r="BE117" s="1">
        <f t="shared" si="14"/>
        <v>0</v>
      </c>
    </row>
    <row r="118" spans="2:57" ht="14.4" thickBot="1" x14ac:dyDescent="0.3">
      <c r="B118" s="4"/>
      <c r="C118" s="131"/>
      <c r="D118" s="132"/>
      <c r="E118" s="235"/>
      <c r="F118" s="250"/>
      <c r="G118" s="250"/>
      <c r="H118" s="236"/>
      <c r="I118" s="130"/>
      <c r="J118" s="235"/>
      <c r="K118" s="236"/>
      <c r="L118" s="130"/>
      <c r="M118" s="235"/>
      <c r="N118" s="236"/>
      <c r="O118" s="129"/>
      <c r="P118" s="246">
        <v>0</v>
      </c>
      <c r="Q118" s="247"/>
      <c r="R118" s="129"/>
      <c r="S118" s="243"/>
      <c r="T118" s="244"/>
      <c r="U118" s="244"/>
      <c r="V118" s="244"/>
      <c r="W118" s="245"/>
      <c r="X118" s="7"/>
      <c r="AX118" s="101"/>
      <c r="AY118" s="101"/>
      <c r="AZ118" s="102">
        <f t="shared" si="9"/>
        <v>0</v>
      </c>
      <c r="BA118" s="101">
        <f t="shared" si="10"/>
        <v>0</v>
      </c>
      <c r="BB118" s="103">
        <f t="shared" si="11"/>
        <v>0</v>
      </c>
      <c r="BC118" s="1">
        <f t="shared" si="12"/>
        <v>0</v>
      </c>
      <c r="BD118" s="1">
        <f t="shared" si="13"/>
        <v>0</v>
      </c>
      <c r="BE118" s="1">
        <f t="shared" si="14"/>
        <v>0</v>
      </c>
    </row>
    <row r="119" spans="2:57" ht="14.4" thickBot="1" x14ac:dyDescent="0.3">
      <c r="B119" s="4"/>
      <c r="C119" s="131"/>
      <c r="D119" s="132"/>
      <c r="E119" s="235"/>
      <c r="F119" s="250"/>
      <c r="G119" s="250"/>
      <c r="H119" s="236"/>
      <c r="I119" s="130"/>
      <c r="J119" s="235"/>
      <c r="K119" s="236"/>
      <c r="L119" s="130"/>
      <c r="M119" s="235"/>
      <c r="N119" s="236"/>
      <c r="O119" s="129"/>
      <c r="P119" s="246">
        <v>0</v>
      </c>
      <c r="Q119" s="247"/>
      <c r="R119" s="129"/>
      <c r="S119" s="243"/>
      <c r="T119" s="244"/>
      <c r="U119" s="244"/>
      <c r="V119" s="244"/>
      <c r="W119" s="245"/>
      <c r="X119" s="7"/>
      <c r="AX119" s="101"/>
      <c r="AY119" s="101"/>
      <c r="AZ119" s="102">
        <f t="shared" si="9"/>
        <v>0</v>
      </c>
      <c r="BA119" s="101">
        <f t="shared" si="10"/>
        <v>0</v>
      </c>
      <c r="BB119" s="103">
        <f t="shared" si="11"/>
        <v>0</v>
      </c>
      <c r="BC119" s="1">
        <f t="shared" si="12"/>
        <v>0</v>
      </c>
      <c r="BD119" s="1">
        <f t="shared" si="13"/>
        <v>0</v>
      </c>
      <c r="BE119" s="1">
        <f t="shared" si="14"/>
        <v>0</v>
      </c>
    </row>
    <row r="120" spans="2:57" ht="14.4" thickBot="1" x14ac:dyDescent="0.3">
      <c r="B120" s="4"/>
      <c r="C120" s="131"/>
      <c r="D120" s="132"/>
      <c r="E120" s="235"/>
      <c r="F120" s="250"/>
      <c r="G120" s="250"/>
      <c r="H120" s="236"/>
      <c r="I120" s="130"/>
      <c r="J120" s="235"/>
      <c r="K120" s="236"/>
      <c r="L120" s="130"/>
      <c r="M120" s="235"/>
      <c r="N120" s="236"/>
      <c r="O120" s="129"/>
      <c r="P120" s="246">
        <v>0</v>
      </c>
      <c r="Q120" s="247"/>
      <c r="R120" s="129"/>
      <c r="S120" s="243"/>
      <c r="T120" s="244"/>
      <c r="U120" s="244"/>
      <c r="V120" s="244"/>
      <c r="W120" s="245"/>
      <c r="X120" s="7"/>
      <c r="AX120" s="101"/>
      <c r="AY120" s="101"/>
      <c r="AZ120" s="102">
        <f t="shared" si="9"/>
        <v>0</v>
      </c>
      <c r="BA120" s="101">
        <f t="shared" si="10"/>
        <v>0</v>
      </c>
      <c r="BB120" s="103">
        <f t="shared" si="11"/>
        <v>0</v>
      </c>
      <c r="BC120" s="1">
        <f t="shared" si="12"/>
        <v>0</v>
      </c>
      <c r="BD120" s="1">
        <f t="shared" si="13"/>
        <v>0</v>
      </c>
      <c r="BE120" s="1">
        <f t="shared" si="14"/>
        <v>0</v>
      </c>
    </row>
    <row r="121" spans="2:57" ht="14.4" thickBot="1" x14ac:dyDescent="0.3">
      <c r="B121" s="4"/>
      <c r="C121" s="131"/>
      <c r="D121" s="132"/>
      <c r="E121" s="235"/>
      <c r="F121" s="250"/>
      <c r="G121" s="250"/>
      <c r="H121" s="236"/>
      <c r="I121" s="130"/>
      <c r="J121" s="235"/>
      <c r="K121" s="236"/>
      <c r="L121" s="130"/>
      <c r="M121" s="235"/>
      <c r="N121" s="236"/>
      <c r="O121" s="129"/>
      <c r="P121" s="246">
        <v>0</v>
      </c>
      <c r="Q121" s="247"/>
      <c r="R121" s="129"/>
      <c r="S121" s="243"/>
      <c r="T121" s="244"/>
      <c r="U121" s="244"/>
      <c r="V121" s="244"/>
      <c r="W121" s="245"/>
      <c r="X121" s="7"/>
      <c r="AX121" s="101"/>
      <c r="AY121" s="101"/>
      <c r="AZ121" s="102">
        <f t="shared" si="9"/>
        <v>0</v>
      </c>
      <c r="BA121" s="101">
        <f t="shared" si="10"/>
        <v>0</v>
      </c>
      <c r="BB121" s="103">
        <f t="shared" si="11"/>
        <v>0</v>
      </c>
      <c r="BC121" s="1">
        <f t="shared" si="12"/>
        <v>0</v>
      </c>
      <c r="BD121" s="1">
        <f t="shared" si="13"/>
        <v>0</v>
      </c>
      <c r="BE121" s="1">
        <f t="shared" si="14"/>
        <v>0</v>
      </c>
    </row>
    <row r="122" spans="2:57" ht="14.4" thickBot="1" x14ac:dyDescent="0.3">
      <c r="B122" s="4"/>
      <c r="C122" s="131"/>
      <c r="D122" s="132"/>
      <c r="E122" s="235"/>
      <c r="F122" s="250"/>
      <c r="G122" s="250"/>
      <c r="H122" s="236"/>
      <c r="I122" s="130"/>
      <c r="J122" s="235"/>
      <c r="K122" s="236"/>
      <c r="L122" s="130"/>
      <c r="M122" s="235"/>
      <c r="N122" s="236"/>
      <c r="O122" s="129"/>
      <c r="P122" s="246">
        <v>0</v>
      </c>
      <c r="Q122" s="247"/>
      <c r="R122" s="129"/>
      <c r="S122" s="243"/>
      <c r="T122" s="244"/>
      <c r="U122" s="244"/>
      <c r="V122" s="244"/>
      <c r="W122" s="245"/>
      <c r="X122" s="7"/>
      <c r="AX122" s="101"/>
      <c r="AY122" s="101"/>
      <c r="AZ122" s="102">
        <f t="shared" si="9"/>
        <v>0</v>
      </c>
      <c r="BA122" s="101">
        <f t="shared" si="10"/>
        <v>0</v>
      </c>
      <c r="BB122" s="103">
        <f t="shared" si="11"/>
        <v>0</v>
      </c>
      <c r="BC122" s="1">
        <f t="shared" si="12"/>
        <v>0</v>
      </c>
      <c r="BD122" s="1">
        <f t="shared" si="13"/>
        <v>0</v>
      </c>
      <c r="BE122" s="1">
        <f t="shared" si="14"/>
        <v>0</v>
      </c>
    </row>
    <row r="123" spans="2:57" ht="14.4" thickBot="1" x14ac:dyDescent="0.3">
      <c r="B123" s="4"/>
      <c r="C123" s="131"/>
      <c r="D123" s="132"/>
      <c r="E123" s="235"/>
      <c r="F123" s="250"/>
      <c r="G123" s="250"/>
      <c r="H123" s="236"/>
      <c r="I123" s="130"/>
      <c r="J123" s="235"/>
      <c r="K123" s="236"/>
      <c r="L123" s="130"/>
      <c r="M123" s="235"/>
      <c r="N123" s="236"/>
      <c r="O123" s="129"/>
      <c r="P123" s="246">
        <v>0</v>
      </c>
      <c r="Q123" s="247"/>
      <c r="R123" s="129"/>
      <c r="S123" s="243"/>
      <c r="T123" s="244"/>
      <c r="U123" s="244"/>
      <c r="V123" s="244"/>
      <c r="W123" s="245"/>
      <c r="X123" s="7"/>
      <c r="AX123" s="101"/>
      <c r="AY123" s="101"/>
      <c r="AZ123" s="102">
        <f t="shared" si="9"/>
        <v>0</v>
      </c>
      <c r="BA123" s="101">
        <f t="shared" si="10"/>
        <v>0</v>
      </c>
      <c r="BB123" s="103">
        <f t="shared" si="11"/>
        <v>0</v>
      </c>
      <c r="BC123" s="1">
        <f t="shared" si="12"/>
        <v>0</v>
      </c>
      <c r="BD123" s="1">
        <f t="shared" si="13"/>
        <v>0</v>
      </c>
      <c r="BE123" s="1">
        <f t="shared" si="14"/>
        <v>0</v>
      </c>
    </row>
    <row r="124" spans="2:57" ht="14.4" thickBot="1" x14ac:dyDescent="0.3">
      <c r="B124" s="4"/>
      <c r="C124" s="131"/>
      <c r="D124" s="132"/>
      <c r="E124" s="235"/>
      <c r="F124" s="250"/>
      <c r="G124" s="250"/>
      <c r="H124" s="236"/>
      <c r="I124" s="130"/>
      <c r="J124" s="235"/>
      <c r="K124" s="236"/>
      <c r="L124" s="130"/>
      <c r="M124" s="235"/>
      <c r="N124" s="236"/>
      <c r="O124" s="129"/>
      <c r="P124" s="246">
        <v>0</v>
      </c>
      <c r="Q124" s="247"/>
      <c r="R124" s="129"/>
      <c r="S124" s="243"/>
      <c r="T124" s="244"/>
      <c r="U124" s="244"/>
      <c r="V124" s="244"/>
      <c r="W124" s="245"/>
      <c r="X124" s="7"/>
      <c r="AX124" s="101"/>
      <c r="AY124" s="101"/>
      <c r="AZ124" s="102">
        <f t="shared" si="9"/>
        <v>0</v>
      </c>
      <c r="BA124" s="101">
        <f t="shared" si="10"/>
        <v>0</v>
      </c>
      <c r="BB124" s="103">
        <f t="shared" si="11"/>
        <v>0</v>
      </c>
      <c r="BC124" s="1">
        <f t="shared" si="12"/>
        <v>0</v>
      </c>
      <c r="BD124" s="1">
        <f t="shared" si="13"/>
        <v>0</v>
      </c>
      <c r="BE124" s="1">
        <f t="shared" si="14"/>
        <v>0</v>
      </c>
    </row>
    <row r="125" spans="2:57" ht="14.4" thickBot="1" x14ac:dyDescent="0.3">
      <c r="B125" s="4"/>
      <c r="C125" s="131"/>
      <c r="D125" s="132"/>
      <c r="E125" s="235"/>
      <c r="F125" s="250"/>
      <c r="G125" s="250"/>
      <c r="H125" s="236"/>
      <c r="I125" s="130"/>
      <c r="J125" s="235"/>
      <c r="K125" s="236"/>
      <c r="L125" s="130"/>
      <c r="M125" s="235"/>
      <c r="N125" s="236"/>
      <c r="O125" s="129"/>
      <c r="P125" s="246">
        <v>0</v>
      </c>
      <c r="Q125" s="247"/>
      <c r="R125" s="129"/>
      <c r="S125" s="243"/>
      <c r="T125" s="244"/>
      <c r="U125" s="244"/>
      <c r="V125" s="244"/>
      <c r="W125" s="245"/>
      <c r="X125" s="7"/>
      <c r="AX125" s="101"/>
      <c r="AY125" s="101"/>
      <c r="AZ125" s="102">
        <f t="shared" si="9"/>
        <v>0</v>
      </c>
      <c r="BA125" s="101">
        <f t="shared" si="10"/>
        <v>0</v>
      </c>
      <c r="BB125" s="103">
        <f t="shared" si="11"/>
        <v>0</v>
      </c>
      <c r="BC125" s="1">
        <f t="shared" si="12"/>
        <v>0</v>
      </c>
      <c r="BD125" s="1">
        <f t="shared" si="13"/>
        <v>0</v>
      </c>
      <c r="BE125" s="1">
        <f t="shared" si="14"/>
        <v>0</v>
      </c>
    </row>
    <row r="126" spans="2:57" ht="14.4" thickBot="1" x14ac:dyDescent="0.3">
      <c r="B126" s="4"/>
      <c r="C126" s="131"/>
      <c r="D126" s="132"/>
      <c r="E126" s="235"/>
      <c r="F126" s="250"/>
      <c r="G126" s="250"/>
      <c r="H126" s="236"/>
      <c r="I126" s="130"/>
      <c r="J126" s="235"/>
      <c r="K126" s="236"/>
      <c r="L126" s="130"/>
      <c r="M126" s="235"/>
      <c r="N126" s="236"/>
      <c r="O126" s="129"/>
      <c r="P126" s="246">
        <v>0</v>
      </c>
      <c r="Q126" s="247"/>
      <c r="R126" s="129"/>
      <c r="S126" s="243"/>
      <c r="T126" s="244"/>
      <c r="U126" s="244"/>
      <c r="V126" s="244"/>
      <c r="W126" s="245"/>
      <c r="X126" s="7"/>
      <c r="AX126" s="101"/>
      <c r="AY126" s="101"/>
      <c r="AZ126" s="102">
        <f t="shared" si="9"/>
        <v>0</v>
      </c>
      <c r="BA126" s="101">
        <f t="shared" si="10"/>
        <v>0</v>
      </c>
      <c r="BB126" s="103">
        <f t="shared" si="11"/>
        <v>0</v>
      </c>
      <c r="BC126" s="1">
        <f t="shared" si="12"/>
        <v>0</v>
      </c>
      <c r="BD126" s="1">
        <f t="shared" si="13"/>
        <v>0</v>
      </c>
      <c r="BE126" s="1">
        <f t="shared" si="14"/>
        <v>0</v>
      </c>
    </row>
    <row r="127" spans="2:57" ht="14.4" thickBot="1" x14ac:dyDescent="0.3">
      <c r="B127" s="4"/>
      <c r="C127" s="131"/>
      <c r="D127" s="132"/>
      <c r="E127" s="235"/>
      <c r="F127" s="250"/>
      <c r="G127" s="250"/>
      <c r="H127" s="236"/>
      <c r="I127" s="130"/>
      <c r="J127" s="235"/>
      <c r="K127" s="236"/>
      <c r="L127" s="130"/>
      <c r="M127" s="235"/>
      <c r="N127" s="236"/>
      <c r="O127" s="129"/>
      <c r="P127" s="246">
        <v>0</v>
      </c>
      <c r="Q127" s="247"/>
      <c r="R127" s="129"/>
      <c r="S127" s="243"/>
      <c r="T127" s="244"/>
      <c r="U127" s="244"/>
      <c r="V127" s="244"/>
      <c r="W127" s="245"/>
      <c r="X127" s="7"/>
      <c r="AX127" s="101"/>
      <c r="AY127" s="101"/>
      <c r="AZ127" s="102">
        <f t="shared" si="9"/>
        <v>0</v>
      </c>
      <c r="BA127" s="101">
        <f t="shared" si="10"/>
        <v>0</v>
      </c>
      <c r="BB127" s="103">
        <f t="shared" si="11"/>
        <v>0</v>
      </c>
      <c r="BC127" s="1">
        <f t="shared" si="12"/>
        <v>0</v>
      </c>
      <c r="BD127" s="1">
        <f t="shared" si="13"/>
        <v>0</v>
      </c>
      <c r="BE127" s="1">
        <f t="shared" si="14"/>
        <v>0</v>
      </c>
    </row>
    <row r="128" spans="2:57" ht="14.4" thickBot="1" x14ac:dyDescent="0.3">
      <c r="B128" s="4"/>
      <c r="C128" s="131"/>
      <c r="D128" s="132"/>
      <c r="E128" s="235"/>
      <c r="F128" s="250"/>
      <c r="G128" s="250"/>
      <c r="H128" s="236"/>
      <c r="I128" s="130"/>
      <c r="J128" s="235"/>
      <c r="K128" s="236"/>
      <c r="L128" s="130"/>
      <c r="M128" s="235"/>
      <c r="N128" s="236"/>
      <c r="O128" s="129"/>
      <c r="P128" s="246">
        <v>0</v>
      </c>
      <c r="Q128" s="247"/>
      <c r="R128" s="129"/>
      <c r="S128" s="243"/>
      <c r="T128" s="244"/>
      <c r="U128" s="244"/>
      <c r="V128" s="244"/>
      <c r="W128" s="245"/>
      <c r="X128" s="7"/>
      <c r="AX128" s="101"/>
      <c r="AY128" s="101"/>
      <c r="AZ128" s="102">
        <f t="shared" si="9"/>
        <v>0</v>
      </c>
      <c r="BA128" s="101">
        <f t="shared" si="10"/>
        <v>0</v>
      </c>
      <c r="BB128" s="103">
        <f t="shared" si="11"/>
        <v>0</v>
      </c>
      <c r="BC128" s="1">
        <f t="shared" si="12"/>
        <v>0</v>
      </c>
      <c r="BD128" s="1">
        <f t="shared" si="13"/>
        <v>0</v>
      </c>
      <c r="BE128" s="1">
        <f t="shared" si="14"/>
        <v>0</v>
      </c>
    </row>
    <row r="129" spans="2:57" ht="14.4" thickBot="1" x14ac:dyDescent="0.3">
      <c r="B129" s="4"/>
      <c r="C129" s="131"/>
      <c r="D129" s="132"/>
      <c r="E129" s="235"/>
      <c r="F129" s="250"/>
      <c r="G129" s="250"/>
      <c r="H129" s="236"/>
      <c r="I129" s="130"/>
      <c r="J129" s="235"/>
      <c r="K129" s="236"/>
      <c r="L129" s="130"/>
      <c r="M129" s="235"/>
      <c r="N129" s="236"/>
      <c r="O129" s="129"/>
      <c r="P129" s="246">
        <v>0</v>
      </c>
      <c r="Q129" s="247"/>
      <c r="R129" s="129"/>
      <c r="S129" s="243"/>
      <c r="T129" s="244"/>
      <c r="U129" s="244"/>
      <c r="V129" s="244"/>
      <c r="W129" s="245"/>
      <c r="X129" s="7"/>
      <c r="AX129" s="101"/>
      <c r="AY129" s="101"/>
      <c r="AZ129" s="102">
        <f t="shared" si="9"/>
        <v>0</v>
      </c>
      <c r="BA129" s="101">
        <f t="shared" si="10"/>
        <v>0</v>
      </c>
      <c r="BB129" s="103">
        <f t="shared" si="11"/>
        <v>0</v>
      </c>
      <c r="BC129" s="1">
        <f t="shared" si="12"/>
        <v>0</v>
      </c>
      <c r="BD129" s="1">
        <f t="shared" si="13"/>
        <v>0</v>
      </c>
      <c r="BE129" s="1">
        <f t="shared" si="14"/>
        <v>0</v>
      </c>
    </row>
    <row r="130" spans="2:57" ht="14.4" thickBot="1" x14ac:dyDescent="0.3">
      <c r="B130" s="4"/>
      <c r="C130" s="131"/>
      <c r="D130" s="132"/>
      <c r="E130" s="235"/>
      <c r="F130" s="250"/>
      <c r="G130" s="250"/>
      <c r="H130" s="236"/>
      <c r="I130" s="130"/>
      <c r="J130" s="235"/>
      <c r="K130" s="236"/>
      <c r="L130" s="130"/>
      <c r="M130" s="235"/>
      <c r="N130" s="236"/>
      <c r="O130" s="129"/>
      <c r="P130" s="246">
        <v>0</v>
      </c>
      <c r="Q130" s="247"/>
      <c r="R130" s="129"/>
      <c r="S130" s="243"/>
      <c r="T130" s="244"/>
      <c r="U130" s="244"/>
      <c r="V130" s="244"/>
      <c r="W130" s="245"/>
      <c r="X130" s="7"/>
      <c r="AX130" s="101"/>
      <c r="AY130" s="101"/>
      <c r="AZ130" s="102">
        <f t="shared" si="9"/>
        <v>0</v>
      </c>
      <c r="BA130" s="101">
        <f t="shared" si="10"/>
        <v>0</v>
      </c>
      <c r="BB130" s="103">
        <f t="shared" si="11"/>
        <v>0</v>
      </c>
      <c r="BC130" s="1">
        <f t="shared" si="12"/>
        <v>0</v>
      </c>
      <c r="BD130" s="1">
        <f t="shared" si="13"/>
        <v>0</v>
      </c>
      <c r="BE130" s="1">
        <f t="shared" si="14"/>
        <v>0</v>
      </c>
    </row>
    <row r="131" spans="2:57" ht="14.4" thickBot="1" x14ac:dyDescent="0.3">
      <c r="B131" s="4"/>
      <c r="C131" s="131"/>
      <c r="D131" s="132"/>
      <c r="E131" s="235"/>
      <c r="F131" s="250"/>
      <c r="G131" s="250"/>
      <c r="H131" s="236"/>
      <c r="I131" s="130"/>
      <c r="J131" s="235"/>
      <c r="K131" s="236"/>
      <c r="L131" s="130"/>
      <c r="M131" s="235"/>
      <c r="N131" s="236"/>
      <c r="O131" s="129"/>
      <c r="P131" s="246">
        <v>0</v>
      </c>
      <c r="Q131" s="247"/>
      <c r="R131" s="129"/>
      <c r="S131" s="243"/>
      <c r="T131" s="244"/>
      <c r="U131" s="244"/>
      <c r="V131" s="244"/>
      <c r="W131" s="245"/>
      <c r="X131" s="7"/>
      <c r="AX131" s="101"/>
      <c r="AY131" s="101"/>
      <c r="AZ131" s="102">
        <f t="shared" si="9"/>
        <v>0</v>
      </c>
      <c r="BA131" s="101">
        <f t="shared" si="10"/>
        <v>0</v>
      </c>
      <c r="BB131" s="103">
        <f t="shared" si="11"/>
        <v>0</v>
      </c>
      <c r="BC131" s="1">
        <f t="shared" si="12"/>
        <v>0</v>
      </c>
      <c r="BD131" s="1">
        <f t="shared" si="13"/>
        <v>0</v>
      </c>
      <c r="BE131" s="1">
        <f t="shared" si="14"/>
        <v>0</v>
      </c>
    </row>
    <row r="132" spans="2:57" ht="14.4" thickBot="1" x14ac:dyDescent="0.3">
      <c r="B132" s="4"/>
      <c r="C132" s="131"/>
      <c r="D132" s="132"/>
      <c r="E132" s="235"/>
      <c r="F132" s="250"/>
      <c r="G132" s="250"/>
      <c r="H132" s="236"/>
      <c r="I132" s="130"/>
      <c r="J132" s="235"/>
      <c r="K132" s="236"/>
      <c r="L132" s="130"/>
      <c r="M132" s="235"/>
      <c r="N132" s="236"/>
      <c r="O132" s="129"/>
      <c r="P132" s="246">
        <v>0</v>
      </c>
      <c r="Q132" s="247"/>
      <c r="R132" s="129"/>
      <c r="S132" s="243"/>
      <c r="T132" s="244"/>
      <c r="U132" s="244"/>
      <c r="V132" s="244"/>
      <c r="W132" s="245"/>
      <c r="X132" s="7"/>
      <c r="AX132" s="101"/>
      <c r="AY132" s="101"/>
      <c r="AZ132" s="102">
        <f t="shared" si="9"/>
        <v>0</v>
      </c>
      <c r="BA132" s="101">
        <f t="shared" si="10"/>
        <v>0</v>
      </c>
      <c r="BB132" s="103">
        <f t="shared" si="11"/>
        <v>0</v>
      </c>
      <c r="BC132" s="1">
        <f t="shared" si="12"/>
        <v>0</v>
      </c>
      <c r="BD132" s="1">
        <f t="shared" si="13"/>
        <v>0</v>
      </c>
      <c r="BE132" s="1">
        <f t="shared" si="14"/>
        <v>0</v>
      </c>
    </row>
    <row r="133" spans="2:57" ht="14.4" thickBot="1" x14ac:dyDescent="0.3">
      <c r="B133" s="4"/>
      <c r="C133" s="131"/>
      <c r="D133" s="132"/>
      <c r="E133" s="235"/>
      <c r="F133" s="250"/>
      <c r="G133" s="250"/>
      <c r="H133" s="236"/>
      <c r="I133" s="130"/>
      <c r="J133" s="235"/>
      <c r="K133" s="236"/>
      <c r="L133" s="130"/>
      <c r="M133" s="235"/>
      <c r="N133" s="236"/>
      <c r="O133" s="129"/>
      <c r="P133" s="246">
        <v>0</v>
      </c>
      <c r="Q133" s="247"/>
      <c r="R133" s="129"/>
      <c r="S133" s="243"/>
      <c r="T133" s="244"/>
      <c r="U133" s="244"/>
      <c r="V133" s="244"/>
      <c r="W133" s="245"/>
      <c r="X133" s="7"/>
      <c r="AX133" s="101"/>
      <c r="AY133" s="101"/>
      <c r="AZ133" s="102">
        <f t="shared" si="9"/>
        <v>0</v>
      </c>
      <c r="BA133" s="101">
        <f t="shared" si="10"/>
        <v>0</v>
      </c>
      <c r="BB133" s="103">
        <f t="shared" si="11"/>
        <v>0</v>
      </c>
      <c r="BC133" s="1">
        <f t="shared" si="12"/>
        <v>0</v>
      </c>
      <c r="BD133" s="1">
        <f t="shared" si="13"/>
        <v>0</v>
      </c>
      <c r="BE133" s="1">
        <f t="shared" si="14"/>
        <v>0</v>
      </c>
    </row>
    <row r="134" spans="2:57" ht="14.4" thickBot="1" x14ac:dyDescent="0.3">
      <c r="B134" s="4"/>
      <c r="C134" s="131"/>
      <c r="D134" s="132"/>
      <c r="E134" s="235"/>
      <c r="F134" s="250"/>
      <c r="G134" s="250"/>
      <c r="H134" s="236"/>
      <c r="I134" s="130"/>
      <c r="J134" s="235"/>
      <c r="K134" s="236"/>
      <c r="L134" s="130"/>
      <c r="M134" s="235"/>
      <c r="N134" s="236"/>
      <c r="O134" s="129"/>
      <c r="P134" s="246">
        <v>0</v>
      </c>
      <c r="Q134" s="247"/>
      <c r="R134" s="129"/>
      <c r="S134" s="243"/>
      <c r="T134" s="244"/>
      <c r="U134" s="244"/>
      <c r="V134" s="244"/>
      <c r="W134" s="245"/>
      <c r="X134" s="7"/>
      <c r="AX134" s="101"/>
      <c r="AY134" s="101"/>
      <c r="AZ134" s="102">
        <f t="shared" si="9"/>
        <v>0</v>
      </c>
      <c r="BA134" s="101">
        <f t="shared" si="10"/>
        <v>0</v>
      </c>
      <c r="BB134" s="103">
        <f t="shared" si="11"/>
        <v>0</v>
      </c>
      <c r="BC134" s="1">
        <f t="shared" si="12"/>
        <v>0</v>
      </c>
      <c r="BD134" s="1">
        <f t="shared" si="13"/>
        <v>0</v>
      </c>
      <c r="BE134" s="1">
        <f t="shared" si="14"/>
        <v>0</v>
      </c>
    </row>
    <row r="135" spans="2:57" ht="14.4" thickBot="1" x14ac:dyDescent="0.3">
      <c r="B135" s="4"/>
      <c r="C135" s="131"/>
      <c r="D135" s="132"/>
      <c r="E135" s="235"/>
      <c r="F135" s="250"/>
      <c r="G135" s="250"/>
      <c r="H135" s="236"/>
      <c r="I135" s="130"/>
      <c r="J135" s="235"/>
      <c r="K135" s="236"/>
      <c r="L135" s="130"/>
      <c r="M135" s="235"/>
      <c r="N135" s="236"/>
      <c r="O135" s="129"/>
      <c r="P135" s="246">
        <v>0</v>
      </c>
      <c r="Q135" s="247"/>
      <c r="R135" s="129"/>
      <c r="S135" s="243"/>
      <c r="T135" s="244"/>
      <c r="U135" s="244"/>
      <c r="V135" s="244"/>
      <c r="W135" s="245"/>
      <c r="X135" s="7"/>
      <c r="AX135" s="101"/>
      <c r="AY135" s="101"/>
      <c r="AZ135" s="102">
        <f t="shared" si="9"/>
        <v>0</v>
      </c>
      <c r="BA135" s="101">
        <f t="shared" si="10"/>
        <v>0</v>
      </c>
      <c r="BB135" s="103">
        <f t="shared" si="11"/>
        <v>0</v>
      </c>
      <c r="BC135" s="1">
        <f t="shared" si="12"/>
        <v>0</v>
      </c>
      <c r="BD135" s="1">
        <f t="shared" si="13"/>
        <v>0</v>
      </c>
      <c r="BE135" s="1">
        <f t="shared" si="14"/>
        <v>0</v>
      </c>
    </row>
    <row r="136" spans="2:57" ht="14.4" thickBot="1" x14ac:dyDescent="0.3">
      <c r="B136" s="4"/>
      <c r="C136" s="131"/>
      <c r="D136" s="132"/>
      <c r="E136" s="235"/>
      <c r="F136" s="250"/>
      <c r="G136" s="250"/>
      <c r="H136" s="236"/>
      <c r="I136" s="130"/>
      <c r="J136" s="235"/>
      <c r="K136" s="236"/>
      <c r="L136" s="130"/>
      <c r="M136" s="235"/>
      <c r="N136" s="236"/>
      <c r="O136" s="129"/>
      <c r="P136" s="246">
        <v>0</v>
      </c>
      <c r="Q136" s="247"/>
      <c r="R136" s="129"/>
      <c r="S136" s="243"/>
      <c r="T136" s="244"/>
      <c r="U136" s="244"/>
      <c r="V136" s="244"/>
      <c r="W136" s="245"/>
      <c r="X136" s="7"/>
      <c r="AX136" s="101"/>
      <c r="AY136" s="101"/>
      <c r="AZ136" s="102">
        <f t="shared" ref="AZ136:AZ199" si="15">+C136</f>
        <v>0</v>
      </c>
      <c r="BA136" s="101">
        <f t="shared" ref="BA136:BA199" si="16">+J136</f>
        <v>0</v>
      </c>
      <c r="BB136" s="103">
        <f t="shared" ref="BB136:BB199" si="17">+P136</f>
        <v>0</v>
      </c>
      <c r="BC136" s="1">
        <f t="shared" ref="BC136:BC199" si="18">SUMIFS($BB$71:$BB$371,$AZ$71:$AZ$371,$AX136,$BA$71:$BA$371,"Despesas")</f>
        <v>0</v>
      </c>
      <c r="BD136" s="1">
        <f t="shared" ref="BD136:BD199" si="19">SUMIFS($BB$71:$BB$371,$AZ$71:$AZ$371,$AX136,$BA$71:$BA$371,"Dívidas")</f>
        <v>0</v>
      </c>
      <c r="BE136" s="1">
        <f t="shared" ref="BE136:BE199" si="20">SUMIFS($BB$71:$BB$371,$AZ$71:$AZ$371,$AX136,$BA$71:$BA$371,"Investimentos")</f>
        <v>0</v>
      </c>
    </row>
    <row r="137" spans="2:57" ht="14.4" thickBot="1" x14ac:dyDescent="0.3">
      <c r="B137" s="4"/>
      <c r="C137" s="131"/>
      <c r="D137" s="132"/>
      <c r="E137" s="235"/>
      <c r="F137" s="250"/>
      <c r="G137" s="250"/>
      <c r="H137" s="236"/>
      <c r="I137" s="130"/>
      <c r="J137" s="235"/>
      <c r="K137" s="236"/>
      <c r="L137" s="130"/>
      <c r="M137" s="235"/>
      <c r="N137" s="236"/>
      <c r="O137" s="129"/>
      <c r="P137" s="246">
        <v>0</v>
      </c>
      <c r="Q137" s="247"/>
      <c r="R137" s="129"/>
      <c r="S137" s="243"/>
      <c r="T137" s="244"/>
      <c r="U137" s="244"/>
      <c r="V137" s="244"/>
      <c r="W137" s="245"/>
      <c r="X137" s="7"/>
      <c r="AX137" s="101"/>
      <c r="AY137" s="101"/>
      <c r="AZ137" s="102">
        <f t="shared" si="15"/>
        <v>0</v>
      </c>
      <c r="BA137" s="101">
        <f t="shared" si="16"/>
        <v>0</v>
      </c>
      <c r="BB137" s="103">
        <f t="shared" si="17"/>
        <v>0</v>
      </c>
      <c r="BC137" s="1">
        <f t="shared" si="18"/>
        <v>0</v>
      </c>
      <c r="BD137" s="1">
        <f t="shared" si="19"/>
        <v>0</v>
      </c>
      <c r="BE137" s="1">
        <f t="shared" si="20"/>
        <v>0</v>
      </c>
    </row>
    <row r="138" spans="2:57" ht="14.4" thickBot="1" x14ac:dyDescent="0.3">
      <c r="B138" s="4"/>
      <c r="C138" s="131"/>
      <c r="D138" s="132"/>
      <c r="E138" s="235"/>
      <c r="F138" s="250"/>
      <c r="G138" s="250"/>
      <c r="H138" s="236"/>
      <c r="I138" s="130"/>
      <c r="J138" s="235"/>
      <c r="K138" s="236"/>
      <c r="L138" s="130"/>
      <c r="M138" s="235"/>
      <c r="N138" s="236"/>
      <c r="O138" s="129"/>
      <c r="P138" s="246">
        <v>0</v>
      </c>
      <c r="Q138" s="247"/>
      <c r="R138" s="129"/>
      <c r="S138" s="243"/>
      <c r="T138" s="244"/>
      <c r="U138" s="244"/>
      <c r="V138" s="244"/>
      <c r="W138" s="245"/>
      <c r="X138" s="7"/>
      <c r="AX138" s="101"/>
      <c r="AY138" s="101"/>
      <c r="AZ138" s="102">
        <f t="shared" si="15"/>
        <v>0</v>
      </c>
      <c r="BA138" s="101">
        <f t="shared" si="16"/>
        <v>0</v>
      </c>
      <c r="BB138" s="103">
        <f t="shared" si="17"/>
        <v>0</v>
      </c>
      <c r="BC138" s="1">
        <f t="shared" si="18"/>
        <v>0</v>
      </c>
      <c r="BD138" s="1">
        <f t="shared" si="19"/>
        <v>0</v>
      </c>
      <c r="BE138" s="1">
        <f t="shared" si="20"/>
        <v>0</v>
      </c>
    </row>
    <row r="139" spans="2:57" ht="14.4" thickBot="1" x14ac:dyDescent="0.3">
      <c r="B139" s="4"/>
      <c r="C139" s="131"/>
      <c r="D139" s="132"/>
      <c r="E139" s="235"/>
      <c r="F139" s="250"/>
      <c r="G139" s="250"/>
      <c r="H139" s="236"/>
      <c r="I139" s="130"/>
      <c r="J139" s="235"/>
      <c r="K139" s="236"/>
      <c r="L139" s="130"/>
      <c r="M139" s="235"/>
      <c r="N139" s="236"/>
      <c r="O139" s="129"/>
      <c r="P139" s="246">
        <v>0</v>
      </c>
      <c r="Q139" s="247"/>
      <c r="R139" s="129"/>
      <c r="S139" s="243"/>
      <c r="T139" s="244"/>
      <c r="U139" s="244"/>
      <c r="V139" s="244"/>
      <c r="W139" s="245"/>
      <c r="X139" s="7"/>
      <c r="AX139" s="101"/>
      <c r="AY139" s="101"/>
      <c r="AZ139" s="102">
        <f t="shared" si="15"/>
        <v>0</v>
      </c>
      <c r="BA139" s="101">
        <f t="shared" si="16"/>
        <v>0</v>
      </c>
      <c r="BB139" s="103">
        <f t="shared" si="17"/>
        <v>0</v>
      </c>
      <c r="BC139" s="1">
        <f t="shared" si="18"/>
        <v>0</v>
      </c>
      <c r="BD139" s="1">
        <f t="shared" si="19"/>
        <v>0</v>
      </c>
      <c r="BE139" s="1">
        <f t="shared" si="20"/>
        <v>0</v>
      </c>
    </row>
    <row r="140" spans="2:57" ht="14.4" thickBot="1" x14ac:dyDescent="0.3">
      <c r="B140" s="4"/>
      <c r="C140" s="131"/>
      <c r="D140" s="132"/>
      <c r="E140" s="235"/>
      <c r="F140" s="250"/>
      <c r="G140" s="250"/>
      <c r="H140" s="236"/>
      <c r="I140" s="130"/>
      <c r="J140" s="235"/>
      <c r="K140" s="236"/>
      <c r="L140" s="130"/>
      <c r="M140" s="235"/>
      <c r="N140" s="236"/>
      <c r="O140" s="129"/>
      <c r="P140" s="246">
        <v>0</v>
      </c>
      <c r="Q140" s="247"/>
      <c r="R140" s="129"/>
      <c r="S140" s="243"/>
      <c r="T140" s="244"/>
      <c r="U140" s="244"/>
      <c r="V140" s="244"/>
      <c r="W140" s="245"/>
      <c r="X140" s="7"/>
      <c r="AX140" s="101"/>
      <c r="AY140" s="101"/>
      <c r="AZ140" s="102">
        <f t="shared" si="15"/>
        <v>0</v>
      </c>
      <c r="BA140" s="101">
        <f t="shared" si="16"/>
        <v>0</v>
      </c>
      <c r="BB140" s="103">
        <f t="shared" si="17"/>
        <v>0</v>
      </c>
      <c r="BC140" s="1">
        <f t="shared" si="18"/>
        <v>0</v>
      </c>
      <c r="BD140" s="1">
        <f t="shared" si="19"/>
        <v>0</v>
      </c>
      <c r="BE140" s="1">
        <f t="shared" si="20"/>
        <v>0</v>
      </c>
    </row>
    <row r="141" spans="2:57" ht="14.4" thickBot="1" x14ac:dyDescent="0.3">
      <c r="B141" s="4"/>
      <c r="C141" s="131"/>
      <c r="D141" s="132"/>
      <c r="E141" s="235"/>
      <c r="F141" s="250"/>
      <c r="G141" s="250"/>
      <c r="H141" s="236"/>
      <c r="I141" s="130"/>
      <c r="J141" s="235"/>
      <c r="K141" s="236"/>
      <c r="L141" s="130"/>
      <c r="M141" s="235"/>
      <c r="N141" s="236"/>
      <c r="O141" s="129"/>
      <c r="P141" s="246">
        <v>0</v>
      </c>
      <c r="Q141" s="247"/>
      <c r="R141" s="129"/>
      <c r="S141" s="243"/>
      <c r="T141" s="244"/>
      <c r="U141" s="244"/>
      <c r="V141" s="244"/>
      <c r="W141" s="245"/>
      <c r="X141" s="7"/>
      <c r="AX141" s="101"/>
      <c r="AY141" s="101"/>
      <c r="AZ141" s="102">
        <f t="shared" si="15"/>
        <v>0</v>
      </c>
      <c r="BA141" s="101">
        <f t="shared" si="16"/>
        <v>0</v>
      </c>
      <c r="BB141" s="103">
        <f t="shared" si="17"/>
        <v>0</v>
      </c>
      <c r="BC141" s="1">
        <f t="shared" si="18"/>
        <v>0</v>
      </c>
      <c r="BD141" s="1">
        <f t="shared" si="19"/>
        <v>0</v>
      </c>
      <c r="BE141" s="1">
        <f t="shared" si="20"/>
        <v>0</v>
      </c>
    </row>
    <row r="142" spans="2:57" ht="14.4" thickBot="1" x14ac:dyDescent="0.3">
      <c r="B142" s="4"/>
      <c r="C142" s="131"/>
      <c r="D142" s="132"/>
      <c r="E142" s="235"/>
      <c r="F142" s="250"/>
      <c r="G142" s="250"/>
      <c r="H142" s="236"/>
      <c r="I142" s="130"/>
      <c r="J142" s="235"/>
      <c r="K142" s="236"/>
      <c r="L142" s="130"/>
      <c r="M142" s="235"/>
      <c r="N142" s="236"/>
      <c r="O142" s="129"/>
      <c r="P142" s="246">
        <v>0</v>
      </c>
      <c r="Q142" s="247"/>
      <c r="R142" s="129"/>
      <c r="S142" s="243"/>
      <c r="T142" s="244"/>
      <c r="U142" s="244"/>
      <c r="V142" s="244"/>
      <c r="W142" s="245"/>
      <c r="X142" s="7"/>
      <c r="AX142" s="101"/>
      <c r="AY142" s="101"/>
      <c r="AZ142" s="102">
        <f t="shared" si="15"/>
        <v>0</v>
      </c>
      <c r="BA142" s="101">
        <f t="shared" si="16"/>
        <v>0</v>
      </c>
      <c r="BB142" s="103">
        <f t="shared" si="17"/>
        <v>0</v>
      </c>
      <c r="BC142" s="1">
        <f t="shared" si="18"/>
        <v>0</v>
      </c>
      <c r="BD142" s="1">
        <f t="shared" si="19"/>
        <v>0</v>
      </c>
      <c r="BE142" s="1">
        <f t="shared" si="20"/>
        <v>0</v>
      </c>
    </row>
    <row r="143" spans="2:57" ht="14.4" thickBot="1" x14ac:dyDescent="0.3">
      <c r="B143" s="4"/>
      <c r="C143" s="131"/>
      <c r="D143" s="132"/>
      <c r="E143" s="235"/>
      <c r="F143" s="250"/>
      <c r="G143" s="250"/>
      <c r="H143" s="236"/>
      <c r="I143" s="130"/>
      <c r="J143" s="235"/>
      <c r="K143" s="236"/>
      <c r="L143" s="130"/>
      <c r="M143" s="235"/>
      <c r="N143" s="236"/>
      <c r="O143" s="129"/>
      <c r="P143" s="246">
        <v>0</v>
      </c>
      <c r="Q143" s="247"/>
      <c r="R143" s="129"/>
      <c r="S143" s="243"/>
      <c r="T143" s="244"/>
      <c r="U143" s="244"/>
      <c r="V143" s="244"/>
      <c r="W143" s="245"/>
      <c r="X143" s="7"/>
      <c r="AX143" s="101"/>
      <c r="AY143" s="101"/>
      <c r="AZ143" s="102">
        <f t="shared" si="15"/>
        <v>0</v>
      </c>
      <c r="BA143" s="101">
        <f t="shared" si="16"/>
        <v>0</v>
      </c>
      <c r="BB143" s="103">
        <f t="shared" si="17"/>
        <v>0</v>
      </c>
      <c r="BC143" s="1">
        <f t="shared" si="18"/>
        <v>0</v>
      </c>
      <c r="BD143" s="1">
        <f t="shared" si="19"/>
        <v>0</v>
      </c>
      <c r="BE143" s="1">
        <f t="shared" si="20"/>
        <v>0</v>
      </c>
    </row>
    <row r="144" spans="2:57" ht="14.4" thickBot="1" x14ac:dyDescent="0.3">
      <c r="B144" s="4"/>
      <c r="C144" s="131"/>
      <c r="D144" s="132"/>
      <c r="E144" s="235"/>
      <c r="F144" s="250"/>
      <c r="G144" s="250"/>
      <c r="H144" s="236"/>
      <c r="I144" s="130"/>
      <c r="J144" s="235"/>
      <c r="K144" s="236"/>
      <c r="L144" s="130"/>
      <c r="M144" s="235"/>
      <c r="N144" s="236"/>
      <c r="O144" s="129"/>
      <c r="P144" s="246">
        <v>0</v>
      </c>
      <c r="Q144" s="247"/>
      <c r="R144" s="129"/>
      <c r="S144" s="243"/>
      <c r="T144" s="244"/>
      <c r="U144" s="244"/>
      <c r="V144" s="244"/>
      <c r="W144" s="245"/>
      <c r="X144" s="7"/>
      <c r="AX144" s="101"/>
      <c r="AY144" s="101"/>
      <c r="AZ144" s="102">
        <f t="shared" si="15"/>
        <v>0</v>
      </c>
      <c r="BA144" s="101">
        <f t="shared" si="16"/>
        <v>0</v>
      </c>
      <c r="BB144" s="103">
        <f t="shared" si="17"/>
        <v>0</v>
      </c>
      <c r="BC144" s="1">
        <f t="shared" si="18"/>
        <v>0</v>
      </c>
      <c r="BD144" s="1">
        <f t="shared" si="19"/>
        <v>0</v>
      </c>
      <c r="BE144" s="1">
        <f t="shared" si="20"/>
        <v>0</v>
      </c>
    </row>
    <row r="145" spans="2:57" ht="14.4" thickBot="1" x14ac:dyDescent="0.3">
      <c r="B145" s="4"/>
      <c r="C145" s="131"/>
      <c r="D145" s="132"/>
      <c r="E145" s="235"/>
      <c r="F145" s="250"/>
      <c r="G145" s="250"/>
      <c r="H145" s="236"/>
      <c r="I145" s="130"/>
      <c r="J145" s="235"/>
      <c r="K145" s="236"/>
      <c r="L145" s="130"/>
      <c r="M145" s="235"/>
      <c r="N145" s="236"/>
      <c r="O145" s="129"/>
      <c r="P145" s="246">
        <v>0</v>
      </c>
      <c r="Q145" s="247"/>
      <c r="R145" s="129"/>
      <c r="S145" s="243"/>
      <c r="T145" s="244"/>
      <c r="U145" s="244"/>
      <c r="V145" s="244"/>
      <c r="W145" s="245"/>
      <c r="X145" s="7"/>
      <c r="AX145" s="101"/>
      <c r="AY145" s="101"/>
      <c r="AZ145" s="102">
        <f t="shared" si="15"/>
        <v>0</v>
      </c>
      <c r="BA145" s="101">
        <f t="shared" si="16"/>
        <v>0</v>
      </c>
      <c r="BB145" s="103">
        <f t="shared" si="17"/>
        <v>0</v>
      </c>
      <c r="BC145" s="1">
        <f t="shared" si="18"/>
        <v>0</v>
      </c>
      <c r="BD145" s="1">
        <f t="shared" si="19"/>
        <v>0</v>
      </c>
      <c r="BE145" s="1">
        <f t="shared" si="20"/>
        <v>0</v>
      </c>
    </row>
    <row r="146" spans="2:57" ht="14.4" thickBot="1" x14ac:dyDescent="0.3">
      <c r="B146" s="4"/>
      <c r="C146" s="131"/>
      <c r="D146" s="132"/>
      <c r="E146" s="235"/>
      <c r="F146" s="250"/>
      <c r="G146" s="250"/>
      <c r="H146" s="236"/>
      <c r="I146" s="130"/>
      <c r="J146" s="235"/>
      <c r="K146" s="236"/>
      <c r="L146" s="130"/>
      <c r="M146" s="235"/>
      <c r="N146" s="236"/>
      <c r="O146" s="129"/>
      <c r="P146" s="246">
        <v>0</v>
      </c>
      <c r="Q146" s="247"/>
      <c r="R146" s="129"/>
      <c r="S146" s="243"/>
      <c r="T146" s="244"/>
      <c r="U146" s="244"/>
      <c r="V146" s="244"/>
      <c r="W146" s="245"/>
      <c r="X146" s="7"/>
      <c r="AX146" s="101"/>
      <c r="AY146" s="101"/>
      <c r="AZ146" s="102">
        <f t="shared" si="15"/>
        <v>0</v>
      </c>
      <c r="BA146" s="101">
        <f t="shared" si="16"/>
        <v>0</v>
      </c>
      <c r="BB146" s="103">
        <f t="shared" si="17"/>
        <v>0</v>
      </c>
      <c r="BC146" s="1">
        <f t="shared" si="18"/>
        <v>0</v>
      </c>
      <c r="BD146" s="1">
        <f t="shared" si="19"/>
        <v>0</v>
      </c>
      <c r="BE146" s="1">
        <f t="shared" si="20"/>
        <v>0</v>
      </c>
    </row>
    <row r="147" spans="2:57" ht="14.4" thickBot="1" x14ac:dyDescent="0.3">
      <c r="B147" s="4"/>
      <c r="C147" s="131"/>
      <c r="D147" s="132"/>
      <c r="E147" s="235"/>
      <c r="F147" s="250"/>
      <c r="G147" s="250"/>
      <c r="H147" s="236"/>
      <c r="I147" s="130"/>
      <c r="J147" s="235"/>
      <c r="K147" s="236"/>
      <c r="L147" s="130"/>
      <c r="M147" s="235"/>
      <c r="N147" s="236"/>
      <c r="O147" s="129"/>
      <c r="P147" s="246">
        <v>0</v>
      </c>
      <c r="Q147" s="247"/>
      <c r="R147" s="129"/>
      <c r="S147" s="243"/>
      <c r="T147" s="244"/>
      <c r="U147" s="244"/>
      <c r="V147" s="244"/>
      <c r="W147" s="245"/>
      <c r="X147" s="7"/>
      <c r="AX147" s="101"/>
      <c r="AY147" s="101"/>
      <c r="AZ147" s="102">
        <f t="shared" si="15"/>
        <v>0</v>
      </c>
      <c r="BA147" s="101">
        <f t="shared" si="16"/>
        <v>0</v>
      </c>
      <c r="BB147" s="103">
        <f t="shared" si="17"/>
        <v>0</v>
      </c>
      <c r="BC147" s="1">
        <f t="shared" si="18"/>
        <v>0</v>
      </c>
      <c r="BD147" s="1">
        <f t="shared" si="19"/>
        <v>0</v>
      </c>
      <c r="BE147" s="1">
        <f t="shared" si="20"/>
        <v>0</v>
      </c>
    </row>
    <row r="148" spans="2:57" ht="14.4" thickBot="1" x14ac:dyDescent="0.3">
      <c r="B148" s="4"/>
      <c r="C148" s="131"/>
      <c r="D148" s="132"/>
      <c r="E148" s="235"/>
      <c r="F148" s="250"/>
      <c r="G148" s="250"/>
      <c r="H148" s="236"/>
      <c r="I148" s="130"/>
      <c r="J148" s="235"/>
      <c r="K148" s="236"/>
      <c r="L148" s="130"/>
      <c r="M148" s="235"/>
      <c r="N148" s="236"/>
      <c r="O148" s="129"/>
      <c r="P148" s="246">
        <v>0</v>
      </c>
      <c r="Q148" s="247"/>
      <c r="R148" s="129"/>
      <c r="S148" s="243"/>
      <c r="T148" s="244"/>
      <c r="U148" s="244"/>
      <c r="V148" s="244"/>
      <c r="W148" s="245"/>
      <c r="X148" s="7"/>
      <c r="AX148" s="101"/>
      <c r="AY148" s="101"/>
      <c r="AZ148" s="102">
        <f t="shared" si="15"/>
        <v>0</v>
      </c>
      <c r="BA148" s="101">
        <f t="shared" si="16"/>
        <v>0</v>
      </c>
      <c r="BB148" s="103">
        <f t="shared" si="17"/>
        <v>0</v>
      </c>
      <c r="BC148" s="1">
        <f t="shared" si="18"/>
        <v>0</v>
      </c>
      <c r="BD148" s="1">
        <f t="shared" si="19"/>
        <v>0</v>
      </c>
      <c r="BE148" s="1">
        <f t="shared" si="20"/>
        <v>0</v>
      </c>
    </row>
    <row r="149" spans="2:57" ht="14.4" thickBot="1" x14ac:dyDescent="0.3">
      <c r="B149" s="4"/>
      <c r="C149" s="131"/>
      <c r="D149" s="132"/>
      <c r="E149" s="235"/>
      <c r="F149" s="250"/>
      <c r="G149" s="250"/>
      <c r="H149" s="236"/>
      <c r="I149" s="130"/>
      <c r="J149" s="235"/>
      <c r="K149" s="236"/>
      <c r="L149" s="130"/>
      <c r="M149" s="235"/>
      <c r="N149" s="236"/>
      <c r="O149" s="129"/>
      <c r="P149" s="246">
        <v>0</v>
      </c>
      <c r="Q149" s="247"/>
      <c r="R149" s="129"/>
      <c r="S149" s="243"/>
      <c r="T149" s="244"/>
      <c r="U149" s="244"/>
      <c r="V149" s="244"/>
      <c r="W149" s="245"/>
      <c r="X149" s="7"/>
      <c r="AX149" s="101"/>
      <c r="AY149" s="101"/>
      <c r="AZ149" s="102">
        <f t="shared" si="15"/>
        <v>0</v>
      </c>
      <c r="BA149" s="101">
        <f t="shared" si="16"/>
        <v>0</v>
      </c>
      <c r="BB149" s="103">
        <f t="shared" si="17"/>
        <v>0</v>
      </c>
      <c r="BC149" s="1">
        <f t="shared" si="18"/>
        <v>0</v>
      </c>
      <c r="BD149" s="1">
        <f t="shared" si="19"/>
        <v>0</v>
      </c>
      <c r="BE149" s="1">
        <f t="shared" si="20"/>
        <v>0</v>
      </c>
    </row>
    <row r="150" spans="2:57" ht="14.4" thickBot="1" x14ac:dyDescent="0.3">
      <c r="B150" s="4"/>
      <c r="C150" s="131"/>
      <c r="D150" s="132"/>
      <c r="E150" s="235"/>
      <c r="F150" s="250"/>
      <c r="G150" s="250"/>
      <c r="H150" s="236"/>
      <c r="I150" s="130"/>
      <c r="J150" s="235"/>
      <c r="K150" s="236"/>
      <c r="L150" s="130"/>
      <c r="M150" s="235"/>
      <c r="N150" s="236"/>
      <c r="O150" s="129"/>
      <c r="P150" s="246">
        <v>0</v>
      </c>
      <c r="Q150" s="247"/>
      <c r="R150" s="129"/>
      <c r="S150" s="243"/>
      <c r="T150" s="244"/>
      <c r="U150" s="244"/>
      <c r="V150" s="244"/>
      <c r="W150" s="245"/>
      <c r="X150" s="7"/>
      <c r="AX150" s="101"/>
      <c r="AY150" s="101"/>
      <c r="AZ150" s="102">
        <f t="shared" si="15"/>
        <v>0</v>
      </c>
      <c r="BA150" s="101">
        <f t="shared" si="16"/>
        <v>0</v>
      </c>
      <c r="BB150" s="103">
        <f t="shared" si="17"/>
        <v>0</v>
      </c>
      <c r="BC150" s="1">
        <f t="shared" si="18"/>
        <v>0</v>
      </c>
      <c r="BD150" s="1">
        <f t="shared" si="19"/>
        <v>0</v>
      </c>
      <c r="BE150" s="1">
        <f t="shared" si="20"/>
        <v>0</v>
      </c>
    </row>
    <row r="151" spans="2:57" ht="14.4" thickBot="1" x14ac:dyDescent="0.3">
      <c r="B151" s="4"/>
      <c r="C151" s="131"/>
      <c r="D151" s="132"/>
      <c r="E151" s="235"/>
      <c r="F151" s="250"/>
      <c r="G151" s="250"/>
      <c r="H151" s="236"/>
      <c r="I151" s="130"/>
      <c r="J151" s="235"/>
      <c r="K151" s="236"/>
      <c r="L151" s="130"/>
      <c r="M151" s="235"/>
      <c r="N151" s="236"/>
      <c r="O151" s="129"/>
      <c r="P151" s="246">
        <v>0</v>
      </c>
      <c r="Q151" s="247"/>
      <c r="R151" s="129"/>
      <c r="S151" s="243"/>
      <c r="T151" s="244"/>
      <c r="U151" s="244"/>
      <c r="V151" s="244"/>
      <c r="W151" s="245"/>
      <c r="X151" s="7"/>
      <c r="AX151" s="101"/>
      <c r="AY151" s="101"/>
      <c r="AZ151" s="102">
        <f t="shared" si="15"/>
        <v>0</v>
      </c>
      <c r="BA151" s="101">
        <f t="shared" si="16"/>
        <v>0</v>
      </c>
      <c r="BB151" s="103">
        <f t="shared" si="17"/>
        <v>0</v>
      </c>
      <c r="BC151" s="1">
        <f t="shared" si="18"/>
        <v>0</v>
      </c>
      <c r="BD151" s="1">
        <f t="shared" si="19"/>
        <v>0</v>
      </c>
      <c r="BE151" s="1">
        <f t="shared" si="20"/>
        <v>0</v>
      </c>
    </row>
    <row r="152" spans="2:57" ht="14.4" thickBot="1" x14ac:dyDescent="0.3">
      <c r="B152" s="4"/>
      <c r="C152" s="131"/>
      <c r="D152" s="132"/>
      <c r="E152" s="235"/>
      <c r="F152" s="250"/>
      <c r="G152" s="250"/>
      <c r="H152" s="236"/>
      <c r="I152" s="130"/>
      <c r="J152" s="235"/>
      <c r="K152" s="236"/>
      <c r="L152" s="130"/>
      <c r="M152" s="235"/>
      <c r="N152" s="236"/>
      <c r="O152" s="129"/>
      <c r="P152" s="246">
        <v>0</v>
      </c>
      <c r="Q152" s="247"/>
      <c r="R152" s="129"/>
      <c r="S152" s="243"/>
      <c r="T152" s="244"/>
      <c r="U152" s="244"/>
      <c r="V152" s="244"/>
      <c r="W152" s="245"/>
      <c r="X152" s="7"/>
      <c r="AX152" s="101"/>
      <c r="AY152" s="101"/>
      <c r="AZ152" s="102">
        <f t="shared" si="15"/>
        <v>0</v>
      </c>
      <c r="BA152" s="101">
        <f t="shared" si="16"/>
        <v>0</v>
      </c>
      <c r="BB152" s="103">
        <f t="shared" si="17"/>
        <v>0</v>
      </c>
      <c r="BC152" s="1">
        <f t="shared" si="18"/>
        <v>0</v>
      </c>
      <c r="BD152" s="1">
        <f t="shared" si="19"/>
        <v>0</v>
      </c>
      <c r="BE152" s="1">
        <f t="shared" si="20"/>
        <v>0</v>
      </c>
    </row>
    <row r="153" spans="2:57" ht="14.4" thickBot="1" x14ac:dyDescent="0.3">
      <c r="B153" s="4"/>
      <c r="C153" s="131"/>
      <c r="D153" s="132"/>
      <c r="E153" s="235"/>
      <c r="F153" s="250"/>
      <c r="G153" s="250"/>
      <c r="H153" s="236"/>
      <c r="I153" s="130"/>
      <c r="J153" s="235"/>
      <c r="K153" s="236"/>
      <c r="L153" s="130"/>
      <c r="M153" s="235"/>
      <c r="N153" s="236"/>
      <c r="O153" s="129"/>
      <c r="P153" s="246">
        <v>0</v>
      </c>
      <c r="Q153" s="247"/>
      <c r="R153" s="129"/>
      <c r="S153" s="243"/>
      <c r="T153" s="244"/>
      <c r="U153" s="244"/>
      <c r="V153" s="244"/>
      <c r="W153" s="245"/>
      <c r="X153" s="7"/>
      <c r="AX153" s="101"/>
      <c r="AY153" s="101"/>
      <c r="AZ153" s="102">
        <f t="shared" si="15"/>
        <v>0</v>
      </c>
      <c r="BA153" s="101">
        <f t="shared" si="16"/>
        <v>0</v>
      </c>
      <c r="BB153" s="103">
        <f t="shared" si="17"/>
        <v>0</v>
      </c>
      <c r="BC153" s="1">
        <f t="shared" si="18"/>
        <v>0</v>
      </c>
      <c r="BD153" s="1">
        <f t="shared" si="19"/>
        <v>0</v>
      </c>
      <c r="BE153" s="1">
        <f t="shared" si="20"/>
        <v>0</v>
      </c>
    </row>
    <row r="154" spans="2:57" ht="14.4" thickBot="1" x14ac:dyDescent="0.3">
      <c r="B154" s="4"/>
      <c r="C154" s="131"/>
      <c r="D154" s="132"/>
      <c r="E154" s="235"/>
      <c r="F154" s="250"/>
      <c r="G154" s="250"/>
      <c r="H154" s="236"/>
      <c r="I154" s="130"/>
      <c r="J154" s="235"/>
      <c r="K154" s="236"/>
      <c r="L154" s="130"/>
      <c r="M154" s="235"/>
      <c r="N154" s="236"/>
      <c r="O154" s="129"/>
      <c r="P154" s="246">
        <v>0</v>
      </c>
      <c r="Q154" s="247"/>
      <c r="R154" s="129"/>
      <c r="S154" s="243"/>
      <c r="T154" s="244"/>
      <c r="U154" s="244"/>
      <c r="V154" s="244"/>
      <c r="W154" s="245"/>
      <c r="X154" s="7"/>
      <c r="AX154" s="101"/>
      <c r="AY154" s="101"/>
      <c r="AZ154" s="102">
        <f t="shared" si="15"/>
        <v>0</v>
      </c>
      <c r="BA154" s="101">
        <f t="shared" si="16"/>
        <v>0</v>
      </c>
      <c r="BB154" s="103">
        <f t="shared" si="17"/>
        <v>0</v>
      </c>
      <c r="BC154" s="1">
        <f t="shared" si="18"/>
        <v>0</v>
      </c>
      <c r="BD154" s="1">
        <f t="shared" si="19"/>
        <v>0</v>
      </c>
      <c r="BE154" s="1">
        <f t="shared" si="20"/>
        <v>0</v>
      </c>
    </row>
    <row r="155" spans="2:57" ht="14.4" thickBot="1" x14ac:dyDescent="0.3">
      <c r="B155" s="4"/>
      <c r="C155" s="131"/>
      <c r="D155" s="132"/>
      <c r="E155" s="235"/>
      <c r="F155" s="250"/>
      <c r="G155" s="250"/>
      <c r="H155" s="236"/>
      <c r="I155" s="130"/>
      <c r="J155" s="235"/>
      <c r="K155" s="236"/>
      <c r="L155" s="130"/>
      <c r="M155" s="235"/>
      <c r="N155" s="236"/>
      <c r="O155" s="129"/>
      <c r="P155" s="246">
        <v>0</v>
      </c>
      <c r="Q155" s="247"/>
      <c r="R155" s="129"/>
      <c r="S155" s="243"/>
      <c r="T155" s="244"/>
      <c r="U155" s="244"/>
      <c r="V155" s="244"/>
      <c r="W155" s="245"/>
      <c r="X155" s="7"/>
      <c r="AX155" s="101"/>
      <c r="AY155" s="101"/>
      <c r="AZ155" s="102">
        <f t="shared" si="15"/>
        <v>0</v>
      </c>
      <c r="BA155" s="101">
        <f t="shared" si="16"/>
        <v>0</v>
      </c>
      <c r="BB155" s="103">
        <f t="shared" si="17"/>
        <v>0</v>
      </c>
      <c r="BC155" s="1">
        <f t="shared" si="18"/>
        <v>0</v>
      </c>
      <c r="BD155" s="1">
        <f t="shared" si="19"/>
        <v>0</v>
      </c>
      <c r="BE155" s="1">
        <f t="shared" si="20"/>
        <v>0</v>
      </c>
    </row>
    <row r="156" spans="2:57" ht="14.4" thickBot="1" x14ac:dyDescent="0.3">
      <c r="B156" s="4"/>
      <c r="C156" s="131"/>
      <c r="D156" s="132"/>
      <c r="E156" s="235"/>
      <c r="F156" s="250"/>
      <c r="G156" s="250"/>
      <c r="H156" s="236"/>
      <c r="I156" s="130"/>
      <c r="J156" s="235"/>
      <c r="K156" s="236"/>
      <c r="L156" s="130"/>
      <c r="M156" s="235"/>
      <c r="N156" s="236"/>
      <c r="O156" s="129"/>
      <c r="P156" s="246">
        <v>0</v>
      </c>
      <c r="Q156" s="247"/>
      <c r="R156" s="129"/>
      <c r="S156" s="243"/>
      <c r="T156" s="244"/>
      <c r="U156" s="244"/>
      <c r="V156" s="244"/>
      <c r="W156" s="245"/>
      <c r="X156" s="7"/>
      <c r="AX156" s="101"/>
      <c r="AY156" s="101"/>
      <c r="AZ156" s="102">
        <f t="shared" si="15"/>
        <v>0</v>
      </c>
      <c r="BA156" s="101">
        <f t="shared" si="16"/>
        <v>0</v>
      </c>
      <c r="BB156" s="103">
        <f t="shared" si="17"/>
        <v>0</v>
      </c>
      <c r="BC156" s="1">
        <f t="shared" si="18"/>
        <v>0</v>
      </c>
      <c r="BD156" s="1">
        <f t="shared" si="19"/>
        <v>0</v>
      </c>
      <c r="BE156" s="1">
        <f t="shared" si="20"/>
        <v>0</v>
      </c>
    </row>
    <row r="157" spans="2:57" ht="14.4" thickBot="1" x14ac:dyDescent="0.3">
      <c r="B157" s="4"/>
      <c r="C157" s="131"/>
      <c r="D157" s="132"/>
      <c r="E157" s="235"/>
      <c r="F157" s="250"/>
      <c r="G157" s="250"/>
      <c r="H157" s="236"/>
      <c r="I157" s="130"/>
      <c r="J157" s="235"/>
      <c r="K157" s="236"/>
      <c r="L157" s="130"/>
      <c r="M157" s="235"/>
      <c r="N157" s="236"/>
      <c r="O157" s="129"/>
      <c r="P157" s="246">
        <v>0</v>
      </c>
      <c r="Q157" s="247"/>
      <c r="R157" s="129"/>
      <c r="S157" s="243"/>
      <c r="T157" s="244"/>
      <c r="U157" s="244"/>
      <c r="V157" s="244"/>
      <c r="W157" s="245"/>
      <c r="X157" s="7"/>
      <c r="AX157" s="101"/>
      <c r="AY157" s="101"/>
      <c r="AZ157" s="102">
        <f t="shared" si="15"/>
        <v>0</v>
      </c>
      <c r="BA157" s="101">
        <f t="shared" si="16"/>
        <v>0</v>
      </c>
      <c r="BB157" s="103">
        <f t="shared" si="17"/>
        <v>0</v>
      </c>
      <c r="BC157" s="1">
        <f t="shared" si="18"/>
        <v>0</v>
      </c>
      <c r="BD157" s="1">
        <f t="shared" si="19"/>
        <v>0</v>
      </c>
      <c r="BE157" s="1">
        <f t="shared" si="20"/>
        <v>0</v>
      </c>
    </row>
    <row r="158" spans="2:57" ht="14.4" thickBot="1" x14ac:dyDescent="0.3">
      <c r="B158" s="4"/>
      <c r="C158" s="131"/>
      <c r="D158" s="132"/>
      <c r="E158" s="235"/>
      <c r="F158" s="250"/>
      <c r="G158" s="250"/>
      <c r="H158" s="236"/>
      <c r="I158" s="130"/>
      <c r="J158" s="235"/>
      <c r="K158" s="236"/>
      <c r="L158" s="130"/>
      <c r="M158" s="235"/>
      <c r="N158" s="236"/>
      <c r="O158" s="129"/>
      <c r="P158" s="246">
        <v>0</v>
      </c>
      <c r="Q158" s="247"/>
      <c r="R158" s="129"/>
      <c r="S158" s="243"/>
      <c r="T158" s="244"/>
      <c r="U158" s="244"/>
      <c r="V158" s="244"/>
      <c r="W158" s="245"/>
      <c r="X158" s="7"/>
      <c r="AX158" s="101"/>
      <c r="AY158" s="101"/>
      <c r="AZ158" s="102">
        <f t="shared" si="15"/>
        <v>0</v>
      </c>
      <c r="BA158" s="101">
        <f t="shared" si="16"/>
        <v>0</v>
      </c>
      <c r="BB158" s="103">
        <f t="shared" si="17"/>
        <v>0</v>
      </c>
      <c r="BC158" s="1">
        <f t="shared" si="18"/>
        <v>0</v>
      </c>
      <c r="BD158" s="1">
        <f t="shared" si="19"/>
        <v>0</v>
      </c>
      <c r="BE158" s="1">
        <f t="shared" si="20"/>
        <v>0</v>
      </c>
    </row>
    <row r="159" spans="2:57" ht="14.4" thickBot="1" x14ac:dyDescent="0.3">
      <c r="B159" s="4"/>
      <c r="C159" s="131"/>
      <c r="D159" s="132"/>
      <c r="E159" s="235"/>
      <c r="F159" s="250"/>
      <c r="G159" s="250"/>
      <c r="H159" s="236"/>
      <c r="I159" s="130"/>
      <c r="J159" s="235"/>
      <c r="K159" s="236"/>
      <c r="L159" s="130"/>
      <c r="M159" s="235"/>
      <c r="N159" s="236"/>
      <c r="O159" s="129"/>
      <c r="P159" s="246">
        <v>0</v>
      </c>
      <c r="Q159" s="247"/>
      <c r="R159" s="129"/>
      <c r="S159" s="243"/>
      <c r="T159" s="244"/>
      <c r="U159" s="244"/>
      <c r="V159" s="244"/>
      <c r="W159" s="245"/>
      <c r="X159" s="7"/>
      <c r="AX159" s="101"/>
      <c r="AY159" s="101"/>
      <c r="AZ159" s="102">
        <f t="shared" si="15"/>
        <v>0</v>
      </c>
      <c r="BA159" s="101">
        <f t="shared" si="16"/>
        <v>0</v>
      </c>
      <c r="BB159" s="103">
        <f t="shared" si="17"/>
        <v>0</v>
      </c>
      <c r="BC159" s="1">
        <f t="shared" si="18"/>
        <v>0</v>
      </c>
      <c r="BD159" s="1">
        <f t="shared" si="19"/>
        <v>0</v>
      </c>
      <c r="BE159" s="1">
        <f t="shared" si="20"/>
        <v>0</v>
      </c>
    </row>
    <row r="160" spans="2:57" ht="14.4" thickBot="1" x14ac:dyDescent="0.3">
      <c r="B160" s="4"/>
      <c r="C160" s="131"/>
      <c r="D160" s="132"/>
      <c r="E160" s="235"/>
      <c r="F160" s="250"/>
      <c r="G160" s="250"/>
      <c r="H160" s="236"/>
      <c r="I160" s="130"/>
      <c r="J160" s="235"/>
      <c r="K160" s="236"/>
      <c r="L160" s="130"/>
      <c r="M160" s="235"/>
      <c r="N160" s="236"/>
      <c r="O160" s="129"/>
      <c r="P160" s="246">
        <v>0</v>
      </c>
      <c r="Q160" s="247"/>
      <c r="R160" s="129"/>
      <c r="S160" s="243"/>
      <c r="T160" s="244"/>
      <c r="U160" s="244"/>
      <c r="V160" s="244"/>
      <c r="W160" s="245"/>
      <c r="X160" s="7"/>
      <c r="AX160" s="101"/>
      <c r="AY160" s="101"/>
      <c r="AZ160" s="102">
        <f t="shared" si="15"/>
        <v>0</v>
      </c>
      <c r="BA160" s="101">
        <f t="shared" si="16"/>
        <v>0</v>
      </c>
      <c r="BB160" s="103">
        <f t="shared" si="17"/>
        <v>0</v>
      </c>
      <c r="BC160" s="1">
        <f t="shared" si="18"/>
        <v>0</v>
      </c>
      <c r="BD160" s="1">
        <f t="shared" si="19"/>
        <v>0</v>
      </c>
      <c r="BE160" s="1">
        <f t="shared" si="20"/>
        <v>0</v>
      </c>
    </row>
    <row r="161" spans="2:57" ht="14.4" thickBot="1" x14ac:dyDescent="0.3">
      <c r="B161" s="4"/>
      <c r="C161" s="131"/>
      <c r="D161" s="132"/>
      <c r="E161" s="235"/>
      <c r="F161" s="250"/>
      <c r="G161" s="250"/>
      <c r="H161" s="236"/>
      <c r="I161" s="130"/>
      <c r="J161" s="235"/>
      <c r="K161" s="236"/>
      <c r="L161" s="130"/>
      <c r="M161" s="235"/>
      <c r="N161" s="236"/>
      <c r="O161" s="129"/>
      <c r="P161" s="246">
        <v>0</v>
      </c>
      <c r="Q161" s="247"/>
      <c r="R161" s="129"/>
      <c r="S161" s="243"/>
      <c r="T161" s="244"/>
      <c r="U161" s="244"/>
      <c r="V161" s="244"/>
      <c r="W161" s="245"/>
      <c r="X161" s="7"/>
      <c r="AX161" s="101"/>
      <c r="AY161" s="101"/>
      <c r="AZ161" s="102">
        <f t="shared" si="15"/>
        <v>0</v>
      </c>
      <c r="BA161" s="101">
        <f t="shared" si="16"/>
        <v>0</v>
      </c>
      <c r="BB161" s="103">
        <f t="shared" si="17"/>
        <v>0</v>
      </c>
      <c r="BC161" s="1">
        <f t="shared" si="18"/>
        <v>0</v>
      </c>
      <c r="BD161" s="1">
        <f t="shared" si="19"/>
        <v>0</v>
      </c>
      <c r="BE161" s="1">
        <f t="shared" si="20"/>
        <v>0</v>
      </c>
    </row>
    <row r="162" spans="2:57" ht="14.4" thickBot="1" x14ac:dyDescent="0.3">
      <c r="B162" s="4"/>
      <c r="C162" s="131"/>
      <c r="D162" s="132"/>
      <c r="E162" s="235"/>
      <c r="F162" s="250"/>
      <c r="G162" s="250"/>
      <c r="H162" s="236"/>
      <c r="I162" s="130"/>
      <c r="J162" s="235"/>
      <c r="K162" s="236"/>
      <c r="L162" s="130"/>
      <c r="M162" s="235"/>
      <c r="N162" s="236"/>
      <c r="O162" s="129"/>
      <c r="P162" s="246">
        <v>0</v>
      </c>
      <c r="Q162" s="247"/>
      <c r="R162" s="129"/>
      <c r="S162" s="243"/>
      <c r="T162" s="244"/>
      <c r="U162" s="244"/>
      <c r="V162" s="244"/>
      <c r="W162" s="245"/>
      <c r="X162" s="7"/>
      <c r="AX162" s="101"/>
      <c r="AY162" s="101"/>
      <c r="AZ162" s="102">
        <f t="shared" si="15"/>
        <v>0</v>
      </c>
      <c r="BA162" s="101">
        <f t="shared" si="16"/>
        <v>0</v>
      </c>
      <c r="BB162" s="103">
        <f t="shared" si="17"/>
        <v>0</v>
      </c>
      <c r="BC162" s="1">
        <f t="shared" si="18"/>
        <v>0</v>
      </c>
      <c r="BD162" s="1">
        <f t="shared" si="19"/>
        <v>0</v>
      </c>
      <c r="BE162" s="1">
        <f t="shared" si="20"/>
        <v>0</v>
      </c>
    </row>
    <row r="163" spans="2:57" ht="14.4" thickBot="1" x14ac:dyDescent="0.3">
      <c r="B163" s="4"/>
      <c r="C163" s="131"/>
      <c r="D163" s="132"/>
      <c r="E163" s="235"/>
      <c r="F163" s="250"/>
      <c r="G163" s="250"/>
      <c r="H163" s="236"/>
      <c r="I163" s="130"/>
      <c r="J163" s="235"/>
      <c r="K163" s="236"/>
      <c r="L163" s="130"/>
      <c r="M163" s="235"/>
      <c r="N163" s="236"/>
      <c r="O163" s="129"/>
      <c r="P163" s="246">
        <v>0</v>
      </c>
      <c r="Q163" s="247"/>
      <c r="R163" s="129"/>
      <c r="S163" s="243"/>
      <c r="T163" s="244"/>
      <c r="U163" s="244"/>
      <c r="V163" s="244"/>
      <c r="W163" s="245"/>
      <c r="X163" s="7"/>
      <c r="AX163" s="101"/>
      <c r="AY163" s="101"/>
      <c r="AZ163" s="102">
        <f t="shared" si="15"/>
        <v>0</v>
      </c>
      <c r="BA163" s="101">
        <f t="shared" si="16"/>
        <v>0</v>
      </c>
      <c r="BB163" s="103">
        <f t="shared" si="17"/>
        <v>0</v>
      </c>
      <c r="BC163" s="1">
        <f t="shared" si="18"/>
        <v>0</v>
      </c>
      <c r="BD163" s="1">
        <f t="shared" si="19"/>
        <v>0</v>
      </c>
      <c r="BE163" s="1">
        <f t="shared" si="20"/>
        <v>0</v>
      </c>
    </row>
    <row r="164" spans="2:57" ht="14.4" thickBot="1" x14ac:dyDescent="0.3">
      <c r="B164" s="4"/>
      <c r="C164" s="131"/>
      <c r="D164" s="132"/>
      <c r="E164" s="235"/>
      <c r="F164" s="250"/>
      <c r="G164" s="250"/>
      <c r="H164" s="236"/>
      <c r="I164" s="130"/>
      <c r="J164" s="235"/>
      <c r="K164" s="236"/>
      <c r="L164" s="130"/>
      <c r="M164" s="235"/>
      <c r="N164" s="236"/>
      <c r="O164" s="129"/>
      <c r="P164" s="246">
        <v>0</v>
      </c>
      <c r="Q164" s="247"/>
      <c r="R164" s="129"/>
      <c r="S164" s="243"/>
      <c r="T164" s="244"/>
      <c r="U164" s="244"/>
      <c r="V164" s="244"/>
      <c r="W164" s="245"/>
      <c r="X164" s="7"/>
      <c r="AX164" s="101"/>
      <c r="AY164" s="101"/>
      <c r="AZ164" s="102">
        <f t="shared" si="15"/>
        <v>0</v>
      </c>
      <c r="BA164" s="101">
        <f t="shared" si="16"/>
        <v>0</v>
      </c>
      <c r="BB164" s="103">
        <f t="shared" si="17"/>
        <v>0</v>
      </c>
      <c r="BC164" s="1">
        <f t="shared" si="18"/>
        <v>0</v>
      </c>
      <c r="BD164" s="1">
        <f t="shared" si="19"/>
        <v>0</v>
      </c>
      <c r="BE164" s="1">
        <f t="shared" si="20"/>
        <v>0</v>
      </c>
    </row>
    <row r="165" spans="2:57" ht="14.4" thickBot="1" x14ac:dyDescent="0.3">
      <c r="B165" s="4"/>
      <c r="C165" s="131"/>
      <c r="D165" s="132"/>
      <c r="E165" s="235"/>
      <c r="F165" s="250"/>
      <c r="G165" s="250"/>
      <c r="H165" s="236"/>
      <c r="I165" s="130"/>
      <c r="J165" s="235"/>
      <c r="K165" s="236"/>
      <c r="L165" s="130"/>
      <c r="M165" s="235"/>
      <c r="N165" s="236"/>
      <c r="O165" s="129"/>
      <c r="P165" s="246">
        <v>0</v>
      </c>
      <c r="Q165" s="247"/>
      <c r="R165" s="129"/>
      <c r="S165" s="243"/>
      <c r="T165" s="244"/>
      <c r="U165" s="244"/>
      <c r="V165" s="244"/>
      <c r="W165" s="245"/>
      <c r="X165" s="7"/>
      <c r="AX165" s="101"/>
      <c r="AY165" s="101"/>
      <c r="AZ165" s="102">
        <f t="shared" si="15"/>
        <v>0</v>
      </c>
      <c r="BA165" s="101">
        <f t="shared" si="16"/>
        <v>0</v>
      </c>
      <c r="BB165" s="103">
        <f t="shared" si="17"/>
        <v>0</v>
      </c>
      <c r="BC165" s="1">
        <f t="shared" si="18"/>
        <v>0</v>
      </c>
      <c r="BD165" s="1">
        <f t="shared" si="19"/>
        <v>0</v>
      </c>
      <c r="BE165" s="1">
        <f t="shared" si="20"/>
        <v>0</v>
      </c>
    </row>
    <row r="166" spans="2:57" ht="14.4" thickBot="1" x14ac:dyDescent="0.3">
      <c r="B166" s="4"/>
      <c r="C166" s="131"/>
      <c r="D166" s="132"/>
      <c r="E166" s="235"/>
      <c r="F166" s="250"/>
      <c r="G166" s="250"/>
      <c r="H166" s="236"/>
      <c r="I166" s="130"/>
      <c r="J166" s="235"/>
      <c r="K166" s="236"/>
      <c r="L166" s="130"/>
      <c r="M166" s="235"/>
      <c r="N166" s="236"/>
      <c r="O166" s="129"/>
      <c r="P166" s="246">
        <v>0</v>
      </c>
      <c r="Q166" s="247"/>
      <c r="R166" s="129"/>
      <c r="S166" s="243"/>
      <c r="T166" s="244"/>
      <c r="U166" s="244"/>
      <c r="V166" s="244"/>
      <c r="W166" s="245"/>
      <c r="X166" s="7"/>
      <c r="AX166" s="101"/>
      <c r="AY166" s="101"/>
      <c r="AZ166" s="102">
        <f t="shared" si="15"/>
        <v>0</v>
      </c>
      <c r="BA166" s="101">
        <f t="shared" si="16"/>
        <v>0</v>
      </c>
      <c r="BB166" s="103">
        <f t="shared" si="17"/>
        <v>0</v>
      </c>
      <c r="BC166" s="1">
        <f t="shared" si="18"/>
        <v>0</v>
      </c>
      <c r="BD166" s="1">
        <f t="shared" si="19"/>
        <v>0</v>
      </c>
      <c r="BE166" s="1">
        <f t="shared" si="20"/>
        <v>0</v>
      </c>
    </row>
    <row r="167" spans="2:57" ht="14.4" thickBot="1" x14ac:dyDescent="0.3">
      <c r="B167" s="4"/>
      <c r="C167" s="131"/>
      <c r="D167" s="132"/>
      <c r="E167" s="235"/>
      <c r="F167" s="250"/>
      <c r="G167" s="250"/>
      <c r="H167" s="236"/>
      <c r="I167" s="130"/>
      <c r="J167" s="235"/>
      <c r="K167" s="236"/>
      <c r="L167" s="130"/>
      <c r="M167" s="235"/>
      <c r="N167" s="236"/>
      <c r="O167" s="129"/>
      <c r="P167" s="246">
        <v>0</v>
      </c>
      <c r="Q167" s="247"/>
      <c r="R167" s="129"/>
      <c r="S167" s="243"/>
      <c r="T167" s="244"/>
      <c r="U167" s="244"/>
      <c r="V167" s="244"/>
      <c r="W167" s="245"/>
      <c r="X167" s="7"/>
      <c r="AX167" s="101"/>
      <c r="AY167" s="101"/>
      <c r="AZ167" s="102">
        <f t="shared" si="15"/>
        <v>0</v>
      </c>
      <c r="BA167" s="101">
        <f t="shared" si="16"/>
        <v>0</v>
      </c>
      <c r="BB167" s="103">
        <f t="shared" si="17"/>
        <v>0</v>
      </c>
      <c r="BC167" s="1">
        <f t="shared" si="18"/>
        <v>0</v>
      </c>
      <c r="BD167" s="1">
        <f t="shared" si="19"/>
        <v>0</v>
      </c>
      <c r="BE167" s="1">
        <f t="shared" si="20"/>
        <v>0</v>
      </c>
    </row>
    <row r="168" spans="2:57" ht="14.4" thickBot="1" x14ac:dyDescent="0.3">
      <c r="B168" s="4"/>
      <c r="C168" s="131"/>
      <c r="D168" s="132"/>
      <c r="E168" s="235"/>
      <c r="F168" s="250"/>
      <c r="G168" s="250"/>
      <c r="H168" s="236"/>
      <c r="I168" s="130"/>
      <c r="J168" s="235"/>
      <c r="K168" s="236"/>
      <c r="L168" s="130"/>
      <c r="M168" s="235"/>
      <c r="N168" s="236"/>
      <c r="O168" s="129"/>
      <c r="P168" s="246">
        <v>0</v>
      </c>
      <c r="Q168" s="247"/>
      <c r="R168" s="129"/>
      <c r="S168" s="243"/>
      <c r="T168" s="244"/>
      <c r="U168" s="244"/>
      <c r="V168" s="244"/>
      <c r="W168" s="245"/>
      <c r="X168" s="7"/>
      <c r="AX168" s="101"/>
      <c r="AY168" s="101"/>
      <c r="AZ168" s="102">
        <f t="shared" si="15"/>
        <v>0</v>
      </c>
      <c r="BA168" s="101">
        <f t="shared" si="16"/>
        <v>0</v>
      </c>
      <c r="BB168" s="103">
        <f t="shared" si="17"/>
        <v>0</v>
      </c>
      <c r="BC168" s="1">
        <f t="shared" si="18"/>
        <v>0</v>
      </c>
      <c r="BD168" s="1">
        <f t="shared" si="19"/>
        <v>0</v>
      </c>
      <c r="BE168" s="1">
        <f t="shared" si="20"/>
        <v>0</v>
      </c>
    </row>
    <row r="169" spans="2:57" ht="14.4" thickBot="1" x14ac:dyDescent="0.3">
      <c r="B169" s="4"/>
      <c r="C169" s="131"/>
      <c r="D169" s="132"/>
      <c r="E169" s="235"/>
      <c r="F169" s="250"/>
      <c r="G169" s="250"/>
      <c r="H169" s="236"/>
      <c r="I169" s="130"/>
      <c r="J169" s="235"/>
      <c r="K169" s="236"/>
      <c r="L169" s="130"/>
      <c r="M169" s="235"/>
      <c r="N169" s="236"/>
      <c r="O169" s="129"/>
      <c r="P169" s="246">
        <v>0</v>
      </c>
      <c r="Q169" s="247"/>
      <c r="R169" s="129"/>
      <c r="S169" s="243"/>
      <c r="T169" s="244"/>
      <c r="U169" s="244"/>
      <c r="V169" s="244"/>
      <c r="W169" s="245"/>
      <c r="X169" s="7"/>
      <c r="AX169" s="101"/>
      <c r="AY169" s="101"/>
      <c r="AZ169" s="102">
        <f t="shared" si="15"/>
        <v>0</v>
      </c>
      <c r="BA169" s="101">
        <f t="shared" si="16"/>
        <v>0</v>
      </c>
      <c r="BB169" s="103">
        <f t="shared" si="17"/>
        <v>0</v>
      </c>
      <c r="BC169" s="1">
        <f t="shared" si="18"/>
        <v>0</v>
      </c>
      <c r="BD169" s="1">
        <f t="shared" si="19"/>
        <v>0</v>
      </c>
      <c r="BE169" s="1">
        <f t="shared" si="20"/>
        <v>0</v>
      </c>
    </row>
    <row r="170" spans="2:57" ht="14.4" thickBot="1" x14ac:dyDescent="0.3">
      <c r="B170" s="4"/>
      <c r="C170" s="131"/>
      <c r="D170" s="132"/>
      <c r="E170" s="235"/>
      <c r="F170" s="250"/>
      <c r="G170" s="250"/>
      <c r="H170" s="236"/>
      <c r="I170" s="130"/>
      <c r="J170" s="235"/>
      <c r="K170" s="236"/>
      <c r="L170" s="130"/>
      <c r="M170" s="235"/>
      <c r="N170" s="236"/>
      <c r="O170" s="129"/>
      <c r="P170" s="246">
        <v>0</v>
      </c>
      <c r="Q170" s="247"/>
      <c r="R170" s="129"/>
      <c r="S170" s="243"/>
      <c r="T170" s="244"/>
      <c r="U170" s="244"/>
      <c r="V170" s="244"/>
      <c r="W170" s="245"/>
      <c r="X170" s="7"/>
      <c r="AX170" s="101"/>
      <c r="AY170" s="101"/>
      <c r="AZ170" s="102">
        <f t="shared" si="15"/>
        <v>0</v>
      </c>
      <c r="BA170" s="101">
        <f t="shared" si="16"/>
        <v>0</v>
      </c>
      <c r="BB170" s="103">
        <f t="shared" si="17"/>
        <v>0</v>
      </c>
      <c r="BC170" s="1">
        <f t="shared" si="18"/>
        <v>0</v>
      </c>
      <c r="BD170" s="1">
        <f t="shared" si="19"/>
        <v>0</v>
      </c>
      <c r="BE170" s="1">
        <f t="shared" si="20"/>
        <v>0</v>
      </c>
    </row>
    <row r="171" spans="2:57" ht="14.4" thickBot="1" x14ac:dyDescent="0.3">
      <c r="B171" s="4"/>
      <c r="C171" s="131"/>
      <c r="D171" s="132"/>
      <c r="E171" s="235"/>
      <c r="F171" s="250"/>
      <c r="G171" s="250"/>
      <c r="H171" s="236"/>
      <c r="I171" s="130"/>
      <c r="J171" s="235"/>
      <c r="K171" s="236"/>
      <c r="L171" s="130"/>
      <c r="M171" s="235"/>
      <c r="N171" s="236"/>
      <c r="O171" s="129"/>
      <c r="P171" s="246">
        <v>0</v>
      </c>
      <c r="Q171" s="247"/>
      <c r="R171" s="129"/>
      <c r="S171" s="243"/>
      <c r="T171" s="244"/>
      <c r="U171" s="244"/>
      <c r="V171" s="244"/>
      <c r="W171" s="245"/>
      <c r="X171" s="7"/>
      <c r="AX171" s="101"/>
      <c r="AY171" s="101"/>
      <c r="AZ171" s="102">
        <f t="shared" si="15"/>
        <v>0</v>
      </c>
      <c r="BA171" s="101">
        <f t="shared" si="16"/>
        <v>0</v>
      </c>
      <c r="BB171" s="103">
        <f t="shared" si="17"/>
        <v>0</v>
      </c>
      <c r="BC171" s="1">
        <f t="shared" si="18"/>
        <v>0</v>
      </c>
      <c r="BD171" s="1">
        <f t="shared" si="19"/>
        <v>0</v>
      </c>
      <c r="BE171" s="1">
        <f t="shared" si="20"/>
        <v>0</v>
      </c>
    </row>
    <row r="172" spans="2:57" ht="14.4" thickBot="1" x14ac:dyDescent="0.3">
      <c r="B172" s="4"/>
      <c r="C172" s="131"/>
      <c r="D172" s="132"/>
      <c r="E172" s="235"/>
      <c r="F172" s="250"/>
      <c r="G172" s="250"/>
      <c r="H172" s="236"/>
      <c r="I172" s="130"/>
      <c r="J172" s="235"/>
      <c r="K172" s="236"/>
      <c r="L172" s="130"/>
      <c r="M172" s="235"/>
      <c r="N172" s="236"/>
      <c r="O172" s="129"/>
      <c r="P172" s="246">
        <v>0</v>
      </c>
      <c r="Q172" s="247"/>
      <c r="R172" s="129"/>
      <c r="S172" s="243"/>
      <c r="T172" s="244"/>
      <c r="U172" s="244"/>
      <c r="V172" s="244"/>
      <c r="W172" s="245"/>
      <c r="X172" s="7"/>
      <c r="AX172" s="101"/>
      <c r="AY172" s="101"/>
      <c r="AZ172" s="102">
        <f t="shared" si="15"/>
        <v>0</v>
      </c>
      <c r="BA172" s="101">
        <f t="shared" si="16"/>
        <v>0</v>
      </c>
      <c r="BB172" s="103">
        <f t="shared" si="17"/>
        <v>0</v>
      </c>
      <c r="BC172" s="1">
        <f t="shared" si="18"/>
        <v>0</v>
      </c>
      <c r="BD172" s="1">
        <f t="shared" si="19"/>
        <v>0</v>
      </c>
      <c r="BE172" s="1">
        <f t="shared" si="20"/>
        <v>0</v>
      </c>
    </row>
    <row r="173" spans="2:57" ht="14.4" thickBot="1" x14ac:dyDescent="0.3">
      <c r="B173" s="4"/>
      <c r="C173" s="131"/>
      <c r="D173" s="132"/>
      <c r="E173" s="235"/>
      <c r="F173" s="250"/>
      <c r="G173" s="250"/>
      <c r="H173" s="236"/>
      <c r="I173" s="130"/>
      <c r="J173" s="235"/>
      <c r="K173" s="236"/>
      <c r="L173" s="130"/>
      <c r="M173" s="235"/>
      <c r="N173" s="236"/>
      <c r="O173" s="129"/>
      <c r="P173" s="246">
        <v>0</v>
      </c>
      <c r="Q173" s="247"/>
      <c r="R173" s="129"/>
      <c r="S173" s="243"/>
      <c r="T173" s="244"/>
      <c r="U173" s="244"/>
      <c r="V173" s="244"/>
      <c r="W173" s="245"/>
      <c r="X173" s="7"/>
      <c r="AX173" s="101"/>
      <c r="AY173" s="101"/>
      <c r="AZ173" s="102">
        <f t="shared" si="15"/>
        <v>0</v>
      </c>
      <c r="BA173" s="101">
        <f t="shared" si="16"/>
        <v>0</v>
      </c>
      <c r="BB173" s="103">
        <f t="shared" si="17"/>
        <v>0</v>
      </c>
      <c r="BC173" s="1">
        <f t="shared" si="18"/>
        <v>0</v>
      </c>
      <c r="BD173" s="1">
        <f t="shared" si="19"/>
        <v>0</v>
      </c>
      <c r="BE173" s="1">
        <f t="shared" si="20"/>
        <v>0</v>
      </c>
    </row>
    <row r="174" spans="2:57" ht="14.4" thickBot="1" x14ac:dyDescent="0.3">
      <c r="B174" s="4"/>
      <c r="C174" s="131"/>
      <c r="D174" s="132"/>
      <c r="E174" s="235"/>
      <c r="F174" s="250"/>
      <c r="G174" s="250"/>
      <c r="H174" s="236"/>
      <c r="I174" s="130"/>
      <c r="J174" s="235"/>
      <c r="K174" s="236"/>
      <c r="L174" s="130"/>
      <c r="M174" s="235"/>
      <c r="N174" s="236"/>
      <c r="O174" s="129"/>
      <c r="P174" s="246">
        <v>0</v>
      </c>
      <c r="Q174" s="247"/>
      <c r="R174" s="129"/>
      <c r="S174" s="243"/>
      <c r="T174" s="244"/>
      <c r="U174" s="244"/>
      <c r="V174" s="244"/>
      <c r="W174" s="245"/>
      <c r="X174" s="7"/>
      <c r="AX174" s="101"/>
      <c r="AY174" s="101"/>
      <c r="AZ174" s="102">
        <f t="shared" si="15"/>
        <v>0</v>
      </c>
      <c r="BA174" s="101">
        <f t="shared" si="16"/>
        <v>0</v>
      </c>
      <c r="BB174" s="103">
        <f t="shared" si="17"/>
        <v>0</v>
      </c>
      <c r="BC174" s="1">
        <f t="shared" si="18"/>
        <v>0</v>
      </c>
      <c r="BD174" s="1">
        <f t="shared" si="19"/>
        <v>0</v>
      </c>
      <c r="BE174" s="1">
        <f t="shared" si="20"/>
        <v>0</v>
      </c>
    </row>
    <row r="175" spans="2:57" ht="14.4" thickBot="1" x14ac:dyDescent="0.3">
      <c r="B175" s="4"/>
      <c r="C175" s="131"/>
      <c r="D175" s="132"/>
      <c r="E175" s="235"/>
      <c r="F175" s="250"/>
      <c r="G175" s="250"/>
      <c r="H175" s="236"/>
      <c r="I175" s="130"/>
      <c r="J175" s="235"/>
      <c r="K175" s="236"/>
      <c r="L175" s="130"/>
      <c r="M175" s="235"/>
      <c r="N175" s="236"/>
      <c r="O175" s="129"/>
      <c r="P175" s="246">
        <v>0</v>
      </c>
      <c r="Q175" s="247"/>
      <c r="R175" s="129"/>
      <c r="S175" s="243"/>
      <c r="T175" s="244"/>
      <c r="U175" s="244"/>
      <c r="V175" s="244"/>
      <c r="W175" s="245"/>
      <c r="X175" s="7"/>
      <c r="AX175" s="101"/>
      <c r="AY175" s="101"/>
      <c r="AZ175" s="102">
        <f t="shared" si="15"/>
        <v>0</v>
      </c>
      <c r="BA175" s="101">
        <f t="shared" si="16"/>
        <v>0</v>
      </c>
      <c r="BB175" s="103">
        <f t="shared" si="17"/>
        <v>0</v>
      </c>
      <c r="BC175" s="1">
        <f t="shared" si="18"/>
        <v>0</v>
      </c>
      <c r="BD175" s="1">
        <f t="shared" si="19"/>
        <v>0</v>
      </c>
      <c r="BE175" s="1">
        <f t="shared" si="20"/>
        <v>0</v>
      </c>
    </row>
    <row r="176" spans="2:57" ht="14.4" thickBot="1" x14ac:dyDescent="0.3">
      <c r="B176" s="4"/>
      <c r="C176" s="131"/>
      <c r="D176" s="132"/>
      <c r="E176" s="235"/>
      <c r="F176" s="250"/>
      <c r="G176" s="250"/>
      <c r="H176" s="236"/>
      <c r="I176" s="130"/>
      <c r="J176" s="235"/>
      <c r="K176" s="236"/>
      <c r="L176" s="130"/>
      <c r="M176" s="235"/>
      <c r="N176" s="236"/>
      <c r="O176" s="129"/>
      <c r="P176" s="246">
        <v>0</v>
      </c>
      <c r="Q176" s="247"/>
      <c r="R176" s="129"/>
      <c r="S176" s="243"/>
      <c r="T176" s="244"/>
      <c r="U176" s="244"/>
      <c r="V176" s="244"/>
      <c r="W176" s="245"/>
      <c r="X176" s="7"/>
      <c r="AX176" s="101"/>
      <c r="AY176" s="101"/>
      <c r="AZ176" s="102">
        <f t="shared" si="15"/>
        <v>0</v>
      </c>
      <c r="BA176" s="101">
        <f t="shared" si="16"/>
        <v>0</v>
      </c>
      <c r="BB176" s="103">
        <f t="shared" si="17"/>
        <v>0</v>
      </c>
      <c r="BC176" s="1">
        <f t="shared" si="18"/>
        <v>0</v>
      </c>
      <c r="BD176" s="1">
        <f t="shared" si="19"/>
        <v>0</v>
      </c>
      <c r="BE176" s="1">
        <f t="shared" si="20"/>
        <v>0</v>
      </c>
    </row>
    <row r="177" spans="2:57" ht="14.4" thickBot="1" x14ac:dyDescent="0.3">
      <c r="B177" s="4"/>
      <c r="C177" s="131"/>
      <c r="D177" s="132"/>
      <c r="E177" s="235"/>
      <c r="F177" s="250"/>
      <c r="G177" s="250"/>
      <c r="H177" s="236"/>
      <c r="I177" s="130"/>
      <c r="J177" s="235"/>
      <c r="K177" s="236"/>
      <c r="L177" s="130"/>
      <c r="M177" s="235"/>
      <c r="N177" s="236"/>
      <c r="O177" s="129"/>
      <c r="P177" s="246">
        <v>0</v>
      </c>
      <c r="Q177" s="247"/>
      <c r="R177" s="129"/>
      <c r="S177" s="243"/>
      <c r="T177" s="244"/>
      <c r="U177" s="244"/>
      <c r="V177" s="244"/>
      <c r="W177" s="245"/>
      <c r="X177" s="7"/>
      <c r="AX177" s="101"/>
      <c r="AY177" s="101"/>
      <c r="AZ177" s="102">
        <f t="shared" si="15"/>
        <v>0</v>
      </c>
      <c r="BA177" s="101">
        <f t="shared" si="16"/>
        <v>0</v>
      </c>
      <c r="BB177" s="103">
        <f t="shared" si="17"/>
        <v>0</v>
      </c>
      <c r="BC177" s="1">
        <f t="shared" si="18"/>
        <v>0</v>
      </c>
      <c r="BD177" s="1">
        <f t="shared" si="19"/>
        <v>0</v>
      </c>
      <c r="BE177" s="1">
        <f t="shared" si="20"/>
        <v>0</v>
      </c>
    </row>
    <row r="178" spans="2:57" ht="14.4" thickBot="1" x14ac:dyDescent="0.3">
      <c r="B178" s="4"/>
      <c r="C178" s="131"/>
      <c r="D178" s="132"/>
      <c r="E178" s="235"/>
      <c r="F178" s="250"/>
      <c r="G178" s="250"/>
      <c r="H178" s="236"/>
      <c r="I178" s="130"/>
      <c r="J178" s="235"/>
      <c r="K178" s="236"/>
      <c r="L178" s="130"/>
      <c r="M178" s="235"/>
      <c r="N178" s="236"/>
      <c r="O178" s="129"/>
      <c r="P178" s="246">
        <v>0</v>
      </c>
      <c r="Q178" s="247"/>
      <c r="R178" s="129"/>
      <c r="S178" s="243"/>
      <c r="T178" s="244"/>
      <c r="U178" s="244"/>
      <c r="V178" s="244"/>
      <c r="W178" s="245"/>
      <c r="X178" s="7"/>
      <c r="AX178" s="101"/>
      <c r="AY178" s="101"/>
      <c r="AZ178" s="102">
        <f t="shared" si="15"/>
        <v>0</v>
      </c>
      <c r="BA178" s="101">
        <f t="shared" si="16"/>
        <v>0</v>
      </c>
      <c r="BB178" s="103">
        <f t="shared" si="17"/>
        <v>0</v>
      </c>
      <c r="BC178" s="1">
        <f t="shared" si="18"/>
        <v>0</v>
      </c>
      <c r="BD178" s="1">
        <f t="shared" si="19"/>
        <v>0</v>
      </c>
      <c r="BE178" s="1">
        <f t="shared" si="20"/>
        <v>0</v>
      </c>
    </row>
    <row r="179" spans="2:57" ht="14.4" thickBot="1" x14ac:dyDescent="0.3">
      <c r="B179" s="4"/>
      <c r="C179" s="131"/>
      <c r="D179" s="132"/>
      <c r="E179" s="235"/>
      <c r="F179" s="250"/>
      <c r="G179" s="250"/>
      <c r="H179" s="236"/>
      <c r="I179" s="130"/>
      <c r="J179" s="235"/>
      <c r="K179" s="236"/>
      <c r="L179" s="130"/>
      <c r="M179" s="235"/>
      <c r="N179" s="236"/>
      <c r="O179" s="129"/>
      <c r="P179" s="246">
        <v>0</v>
      </c>
      <c r="Q179" s="247"/>
      <c r="R179" s="129"/>
      <c r="S179" s="243"/>
      <c r="T179" s="244"/>
      <c r="U179" s="244"/>
      <c r="V179" s="244"/>
      <c r="W179" s="245"/>
      <c r="X179" s="7"/>
      <c r="AX179" s="101"/>
      <c r="AY179" s="101"/>
      <c r="AZ179" s="102">
        <f t="shared" si="15"/>
        <v>0</v>
      </c>
      <c r="BA179" s="101">
        <f t="shared" si="16"/>
        <v>0</v>
      </c>
      <c r="BB179" s="103">
        <f t="shared" si="17"/>
        <v>0</v>
      </c>
      <c r="BC179" s="1">
        <f t="shared" si="18"/>
        <v>0</v>
      </c>
      <c r="BD179" s="1">
        <f t="shared" si="19"/>
        <v>0</v>
      </c>
      <c r="BE179" s="1">
        <f t="shared" si="20"/>
        <v>0</v>
      </c>
    </row>
    <row r="180" spans="2:57" ht="14.4" thickBot="1" x14ac:dyDescent="0.3">
      <c r="B180" s="4"/>
      <c r="C180" s="131"/>
      <c r="D180" s="132"/>
      <c r="E180" s="235"/>
      <c r="F180" s="250"/>
      <c r="G180" s="250"/>
      <c r="H180" s="236"/>
      <c r="I180" s="130"/>
      <c r="J180" s="235"/>
      <c r="K180" s="236"/>
      <c r="L180" s="130"/>
      <c r="M180" s="235"/>
      <c r="N180" s="236"/>
      <c r="O180" s="129"/>
      <c r="P180" s="246">
        <v>0</v>
      </c>
      <c r="Q180" s="247"/>
      <c r="R180" s="129"/>
      <c r="S180" s="243"/>
      <c r="T180" s="244"/>
      <c r="U180" s="244"/>
      <c r="V180" s="244"/>
      <c r="W180" s="245"/>
      <c r="X180" s="7"/>
      <c r="AX180" s="101"/>
      <c r="AY180" s="101"/>
      <c r="AZ180" s="102">
        <f t="shared" si="15"/>
        <v>0</v>
      </c>
      <c r="BA180" s="101">
        <f t="shared" si="16"/>
        <v>0</v>
      </c>
      <c r="BB180" s="103">
        <f t="shared" si="17"/>
        <v>0</v>
      </c>
      <c r="BC180" s="1">
        <f t="shared" si="18"/>
        <v>0</v>
      </c>
      <c r="BD180" s="1">
        <f t="shared" si="19"/>
        <v>0</v>
      </c>
      <c r="BE180" s="1">
        <f t="shared" si="20"/>
        <v>0</v>
      </c>
    </row>
    <row r="181" spans="2:57" ht="14.4" thickBot="1" x14ac:dyDescent="0.3">
      <c r="B181" s="4"/>
      <c r="C181" s="131"/>
      <c r="D181" s="132"/>
      <c r="E181" s="235"/>
      <c r="F181" s="250"/>
      <c r="G181" s="250"/>
      <c r="H181" s="236"/>
      <c r="I181" s="130"/>
      <c r="J181" s="235"/>
      <c r="K181" s="236"/>
      <c r="L181" s="130"/>
      <c r="M181" s="235"/>
      <c r="N181" s="236"/>
      <c r="O181" s="129"/>
      <c r="P181" s="246">
        <v>0</v>
      </c>
      <c r="Q181" s="247"/>
      <c r="R181" s="129"/>
      <c r="S181" s="243"/>
      <c r="T181" s="244"/>
      <c r="U181" s="244"/>
      <c r="V181" s="244"/>
      <c r="W181" s="245"/>
      <c r="X181" s="7"/>
      <c r="AX181" s="101"/>
      <c r="AY181" s="101"/>
      <c r="AZ181" s="102">
        <f t="shared" si="15"/>
        <v>0</v>
      </c>
      <c r="BA181" s="101">
        <f t="shared" si="16"/>
        <v>0</v>
      </c>
      <c r="BB181" s="103">
        <f t="shared" si="17"/>
        <v>0</v>
      </c>
      <c r="BC181" s="1">
        <f t="shared" si="18"/>
        <v>0</v>
      </c>
      <c r="BD181" s="1">
        <f t="shared" si="19"/>
        <v>0</v>
      </c>
      <c r="BE181" s="1">
        <f t="shared" si="20"/>
        <v>0</v>
      </c>
    </row>
    <row r="182" spans="2:57" ht="14.4" thickBot="1" x14ac:dyDescent="0.3">
      <c r="B182" s="4"/>
      <c r="C182" s="131"/>
      <c r="D182" s="132"/>
      <c r="E182" s="235"/>
      <c r="F182" s="250"/>
      <c r="G182" s="250"/>
      <c r="H182" s="236"/>
      <c r="I182" s="130"/>
      <c r="J182" s="235"/>
      <c r="K182" s="236"/>
      <c r="L182" s="130"/>
      <c r="M182" s="235"/>
      <c r="N182" s="236"/>
      <c r="O182" s="129"/>
      <c r="P182" s="246">
        <v>0</v>
      </c>
      <c r="Q182" s="247"/>
      <c r="R182" s="129"/>
      <c r="S182" s="243"/>
      <c r="T182" s="244"/>
      <c r="U182" s="244"/>
      <c r="V182" s="244"/>
      <c r="W182" s="245"/>
      <c r="X182" s="7"/>
      <c r="AX182" s="101"/>
      <c r="AY182" s="101"/>
      <c r="AZ182" s="102">
        <f t="shared" si="15"/>
        <v>0</v>
      </c>
      <c r="BA182" s="101">
        <f t="shared" si="16"/>
        <v>0</v>
      </c>
      <c r="BB182" s="103">
        <f t="shared" si="17"/>
        <v>0</v>
      </c>
      <c r="BC182" s="1">
        <f t="shared" si="18"/>
        <v>0</v>
      </c>
      <c r="BD182" s="1">
        <f t="shared" si="19"/>
        <v>0</v>
      </c>
      <c r="BE182" s="1">
        <f t="shared" si="20"/>
        <v>0</v>
      </c>
    </row>
    <row r="183" spans="2:57" ht="14.4" thickBot="1" x14ac:dyDescent="0.3">
      <c r="B183" s="4"/>
      <c r="C183" s="131"/>
      <c r="D183" s="132"/>
      <c r="E183" s="235"/>
      <c r="F183" s="250"/>
      <c r="G183" s="250"/>
      <c r="H183" s="236"/>
      <c r="I183" s="130"/>
      <c r="J183" s="235"/>
      <c r="K183" s="236"/>
      <c r="L183" s="130"/>
      <c r="M183" s="235"/>
      <c r="N183" s="236"/>
      <c r="O183" s="129"/>
      <c r="P183" s="246">
        <v>0</v>
      </c>
      <c r="Q183" s="247"/>
      <c r="R183" s="129"/>
      <c r="S183" s="243"/>
      <c r="T183" s="244"/>
      <c r="U183" s="244"/>
      <c r="V183" s="244"/>
      <c r="W183" s="245"/>
      <c r="X183" s="7"/>
      <c r="AX183" s="101"/>
      <c r="AY183" s="101"/>
      <c r="AZ183" s="102">
        <f t="shared" si="15"/>
        <v>0</v>
      </c>
      <c r="BA183" s="101">
        <f t="shared" si="16"/>
        <v>0</v>
      </c>
      <c r="BB183" s="103">
        <f t="shared" si="17"/>
        <v>0</v>
      </c>
      <c r="BC183" s="1">
        <f t="shared" si="18"/>
        <v>0</v>
      </c>
      <c r="BD183" s="1">
        <f t="shared" si="19"/>
        <v>0</v>
      </c>
      <c r="BE183" s="1">
        <f t="shared" si="20"/>
        <v>0</v>
      </c>
    </row>
    <row r="184" spans="2:57" ht="14.4" thickBot="1" x14ac:dyDescent="0.3">
      <c r="B184" s="4"/>
      <c r="C184" s="131"/>
      <c r="D184" s="132"/>
      <c r="E184" s="235"/>
      <c r="F184" s="250"/>
      <c r="G184" s="250"/>
      <c r="H184" s="236"/>
      <c r="I184" s="130"/>
      <c r="J184" s="235"/>
      <c r="K184" s="236"/>
      <c r="L184" s="130"/>
      <c r="M184" s="235"/>
      <c r="N184" s="236"/>
      <c r="O184" s="129"/>
      <c r="P184" s="246">
        <v>0</v>
      </c>
      <c r="Q184" s="247"/>
      <c r="R184" s="129"/>
      <c r="S184" s="243"/>
      <c r="T184" s="244"/>
      <c r="U184" s="244"/>
      <c r="V184" s="244"/>
      <c r="W184" s="245"/>
      <c r="X184" s="7"/>
      <c r="AX184" s="101"/>
      <c r="AY184" s="101"/>
      <c r="AZ184" s="102">
        <f t="shared" si="15"/>
        <v>0</v>
      </c>
      <c r="BA184" s="101">
        <f t="shared" si="16"/>
        <v>0</v>
      </c>
      <c r="BB184" s="103">
        <f t="shared" si="17"/>
        <v>0</v>
      </c>
      <c r="BC184" s="1">
        <f t="shared" si="18"/>
        <v>0</v>
      </c>
      <c r="BD184" s="1">
        <f t="shared" si="19"/>
        <v>0</v>
      </c>
      <c r="BE184" s="1">
        <f t="shared" si="20"/>
        <v>0</v>
      </c>
    </row>
    <row r="185" spans="2:57" ht="14.4" thickBot="1" x14ac:dyDescent="0.3">
      <c r="B185" s="4"/>
      <c r="C185" s="131"/>
      <c r="D185" s="132"/>
      <c r="E185" s="235"/>
      <c r="F185" s="250"/>
      <c r="G185" s="250"/>
      <c r="H185" s="236"/>
      <c r="I185" s="130"/>
      <c r="J185" s="235"/>
      <c r="K185" s="236"/>
      <c r="L185" s="130"/>
      <c r="M185" s="235"/>
      <c r="N185" s="236"/>
      <c r="O185" s="129"/>
      <c r="P185" s="246">
        <v>0</v>
      </c>
      <c r="Q185" s="247"/>
      <c r="R185" s="129"/>
      <c r="S185" s="243"/>
      <c r="T185" s="244"/>
      <c r="U185" s="244"/>
      <c r="V185" s="244"/>
      <c r="W185" s="245"/>
      <c r="X185" s="7"/>
      <c r="AX185" s="101"/>
      <c r="AY185" s="101"/>
      <c r="AZ185" s="102">
        <f t="shared" si="15"/>
        <v>0</v>
      </c>
      <c r="BA185" s="101">
        <f t="shared" si="16"/>
        <v>0</v>
      </c>
      <c r="BB185" s="103">
        <f t="shared" si="17"/>
        <v>0</v>
      </c>
      <c r="BC185" s="1">
        <f t="shared" si="18"/>
        <v>0</v>
      </c>
      <c r="BD185" s="1">
        <f t="shared" si="19"/>
        <v>0</v>
      </c>
      <c r="BE185" s="1">
        <f t="shared" si="20"/>
        <v>0</v>
      </c>
    </row>
    <row r="186" spans="2:57" ht="14.4" thickBot="1" x14ac:dyDescent="0.3">
      <c r="B186" s="4"/>
      <c r="C186" s="131"/>
      <c r="D186" s="132"/>
      <c r="E186" s="235"/>
      <c r="F186" s="250"/>
      <c r="G186" s="250"/>
      <c r="H186" s="236"/>
      <c r="I186" s="130"/>
      <c r="J186" s="235"/>
      <c r="K186" s="236"/>
      <c r="L186" s="130"/>
      <c r="M186" s="235"/>
      <c r="N186" s="236"/>
      <c r="O186" s="129"/>
      <c r="P186" s="246">
        <v>0</v>
      </c>
      <c r="Q186" s="247"/>
      <c r="R186" s="129"/>
      <c r="S186" s="243"/>
      <c r="T186" s="244"/>
      <c r="U186" s="244"/>
      <c r="V186" s="244"/>
      <c r="W186" s="245"/>
      <c r="X186" s="7"/>
      <c r="AX186" s="101"/>
      <c r="AY186" s="101"/>
      <c r="AZ186" s="102">
        <f t="shared" si="15"/>
        <v>0</v>
      </c>
      <c r="BA186" s="101">
        <f t="shared" si="16"/>
        <v>0</v>
      </c>
      <c r="BB186" s="103">
        <f t="shared" si="17"/>
        <v>0</v>
      </c>
      <c r="BC186" s="1">
        <f t="shared" si="18"/>
        <v>0</v>
      </c>
      <c r="BD186" s="1">
        <f t="shared" si="19"/>
        <v>0</v>
      </c>
      <c r="BE186" s="1">
        <f t="shared" si="20"/>
        <v>0</v>
      </c>
    </row>
    <row r="187" spans="2:57" ht="14.4" thickBot="1" x14ac:dyDescent="0.3">
      <c r="B187" s="4"/>
      <c r="C187" s="131"/>
      <c r="D187" s="132"/>
      <c r="E187" s="235"/>
      <c r="F187" s="250"/>
      <c r="G187" s="250"/>
      <c r="H187" s="236"/>
      <c r="I187" s="130"/>
      <c r="J187" s="235"/>
      <c r="K187" s="236"/>
      <c r="L187" s="130"/>
      <c r="M187" s="235"/>
      <c r="N187" s="236"/>
      <c r="O187" s="129"/>
      <c r="P187" s="246">
        <v>0</v>
      </c>
      <c r="Q187" s="247"/>
      <c r="R187" s="129"/>
      <c r="S187" s="243"/>
      <c r="T187" s="244"/>
      <c r="U187" s="244"/>
      <c r="V187" s="244"/>
      <c r="W187" s="245"/>
      <c r="X187" s="7"/>
      <c r="AX187" s="101"/>
      <c r="AY187" s="101"/>
      <c r="AZ187" s="102">
        <f t="shared" si="15"/>
        <v>0</v>
      </c>
      <c r="BA187" s="101">
        <f t="shared" si="16"/>
        <v>0</v>
      </c>
      <c r="BB187" s="103">
        <f t="shared" si="17"/>
        <v>0</v>
      </c>
      <c r="BC187" s="1">
        <f t="shared" si="18"/>
        <v>0</v>
      </c>
      <c r="BD187" s="1">
        <f t="shared" si="19"/>
        <v>0</v>
      </c>
      <c r="BE187" s="1">
        <f t="shared" si="20"/>
        <v>0</v>
      </c>
    </row>
    <row r="188" spans="2:57" ht="14.4" thickBot="1" x14ac:dyDescent="0.3">
      <c r="B188" s="4"/>
      <c r="C188" s="131"/>
      <c r="D188" s="132"/>
      <c r="E188" s="235"/>
      <c r="F188" s="250"/>
      <c r="G188" s="250"/>
      <c r="H188" s="236"/>
      <c r="I188" s="130"/>
      <c r="J188" s="235"/>
      <c r="K188" s="236"/>
      <c r="L188" s="130"/>
      <c r="M188" s="235"/>
      <c r="N188" s="236"/>
      <c r="O188" s="129"/>
      <c r="P188" s="246">
        <v>0</v>
      </c>
      <c r="Q188" s="247"/>
      <c r="R188" s="129"/>
      <c r="S188" s="243"/>
      <c r="T188" s="244"/>
      <c r="U188" s="244"/>
      <c r="V188" s="244"/>
      <c r="W188" s="245"/>
      <c r="X188" s="7"/>
      <c r="AX188" s="101"/>
      <c r="AY188" s="101"/>
      <c r="AZ188" s="102">
        <f t="shared" si="15"/>
        <v>0</v>
      </c>
      <c r="BA188" s="101">
        <f t="shared" si="16"/>
        <v>0</v>
      </c>
      <c r="BB188" s="103">
        <f t="shared" si="17"/>
        <v>0</v>
      </c>
      <c r="BC188" s="1">
        <f t="shared" si="18"/>
        <v>0</v>
      </c>
      <c r="BD188" s="1">
        <f t="shared" si="19"/>
        <v>0</v>
      </c>
      <c r="BE188" s="1">
        <f t="shared" si="20"/>
        <v>0</v>
      </c>
    </row>
    <row r="189" spans="2:57" ht="14.4" thickBot="1" x14ac:dyDescent="0.3">
      <c r="B189" s="4"/>
      <c r="C189" s="131"/>
      <c r="D189" s="132"/>
      <c r="E189" s="235"/>
      <c r="F189" s="250"/>
      <c r="G189" s="250"/>
      <c r="H189" s="236"/>
      <c r="I189" s="130"/>
      <c r="J189" s="235"/>
      <c r="K189" s="236"/>
      <c r="L189" s="130"/>
      <c r="M189" s="235"/>
      <c r="N189" s="236"/>
      <c r="O189" s="129"/>
      <c r="P189" s="246">
        <v>0</v>
      </c>
      <c r="Q189" s="247"/>
      <c r="R189" s="129"/>
      <c r="S189" s="243"/>
      <c r="T189" s="244"/>
      <c r="U189" s="244"/>
      <c r="V189" s="244"/>
      <c r="W189" s="245"/>
      <c r="X189" s="7"/>
      <c r="AX189" s="101"/>
      <c r="AY189" s="101"/>
      <c r="AZ189" s="102">
        <f t="shared" si="15"/>
        <v>0</v>
      </c>
      <c r="BA189" s="101">
        <f t="shared" si="16"/>
        <v>0</v>
      </c>
      <c r="BB189" s="103">
        <f t="shared" si="17"/>
        <v>0</v>
      </c>
      <c r="BC189" s="1">
        <f t="shared" si="18"/>
        <v>0</v>
      </c>
      <c r="BD189" s="1">
        <f t="shared" si="19"/>
        <v>0</v>
      </c>
      <c r="BE189" s="1">
        <f t="shared" si="20"/>
        <v>0</v>
      </c>
    </row>
    <row r="190" spans="2:57" ht="14.4" thickBot="1" x14ac:dyDescent="0.3">
      <c r="B190" s="4"/>
      <c r="C190" s="131"/>
      <c r="D190" s="132"/>
      <c r="E190" s="235"/>
      <c r="F190" s="250"/>
      <c r="G190" s="250"/>
      <c r="H190" s="236"/>
      <c r="I190" s="130"/>
      <c r="J190" s="235"/>
      <c r="K190" s="236"/>
      <c r="L190" s="130"/>
      <c r="M190" s="235"/>
      <c r="N190" s="236"/>
      <c r="O190" s="129"/>
      <c r="P190" s="246">
        <v>0</v>
      </c>
      <c r="Q190" s="247"/>
      <c r="R190" s="129"/>
      <c r="S190" s="243"/>
      <c r="T190" s="244"/>
      <c r="U190" s="244"/>
      <c r="V190" s="244"/>
      <c r="W190" s="245"/>
      <c r="X190" s="7"/>
      <c r="AX190" s="101"/>
      <c r="AY190" s="101"/>
      <c r="AZ190" s="102">
        <f t="shared" si="15"/>
        <v>0</v>
      </c>
      <c r="BA190" s="101">
        <f t="shared" si="16"/>
        <v>0</v>
      </c>
      <c r="BB190" s="103">
        <f t="shared" si="17"/>
        <v>0</v>
      </c>
      <c r="BC190" s="1">
        <f t="shared" si="18"/>
        <v>0</v>
      </c>
      <c r="BD190" s="1">
        <f t="shared" si="19"/>
        <v>0</v>
      </c>
      <c r="BE190" s="1">
        <f t="shared" si="20"/>
        <v>0</v>
      </c>
    </row>
    <row r="191" spans="2:57" ht="14.4" thickBot="1" x14ac:dyDescent="0.3">
      <c r="B191" s="4"/>
      <c r="C191" s="131"/>
      <c r="D191" s="132"/>
      <c r="E191" s="235"/>
      <c r="F191" s="250"/>
      <c r="G191" s="250"/>
      <c r="H191" s="236"/>
      <c r="I191" s="130"/>
      <c r="J191" s="235"/>
      <c r="K191" s="236"/>
      <c r="L191" s="130"/>
      <c r="M191" s="235"/>
      <c r="N191" s="236"/>
      <c r="O191" s="129"/>
      <c r="P191" s="246">
        <v>0</v>
      </c>
      <c r="Q191" s="247"/>
      <c r="R191" s="129"/>
      <c r="S191" s="243"/>
      <c r="T191" s="244"/>
      <c r="U191" s="244"/>
      <c r="V191" s="244"/>
      <c r="W191" s="245"/>
      <c r="X191" s="7"/>
      <c r="AX191" s="101"/>
      <c r="AY191" s="101"/>
      <c r="AZ191" s="102">
        <f t="shared" si="15"/>
        <v>0</v>
      </c>
      <c r="BA191" s="101">
        <f t="shared" si="16"/>
        <v>0</v>
      </c>
      <c r="BB191" s="103">
        <f t="shared" si="17"/>
        <v>0</v>
      </c>
      <c r="BC191" s="1">
        <f t="shared" si="18"/>
        <v>0</v>
      </c>
      <c r="BD191" s="1">
        <f t="shared" si="19"/>
        <v>0</v>
      </c>
      <c r="BE191" s="1">
        <f t="shared" si="20"/>
        <v>0</v>
      </c>
    </row>
    <row r="192" spans="2:57" ht="14.4" thickBot="1" x14ac:dyDescent="0.3">
      <c r="B192" s="4"/>
      <c r="C192" s="131"/>
      <c r="D192" s="132"/>
      <c r="E192" s="235"/>
      <c r="F192" s="250"/>
      <c r="G192" s="250"/>
      <c r="H192" s="236"/>
      <c r="I192" s="130"/>
      <c r="J192" s="235"/>
      <c r="K192" s="236"/>
      <c r="L192" s="130"/>
      <c r="M192" s="235"/>
      <c r="N192" s="236"/>
      <c r="O192" s="129"/>
      <c r="P192" s="246">
        <v>0</v>
      </c>
      <c r="Q192" s="247"/>
      <c r="R192" s="129"/>
      <c r="S192" s="243"/>
      <c r="T192" s="244"/>
      <c r="U192" s="244"/>
      <c r="V192" s="244"/>
      <c r="W192" s="245"/>
      <c r="X192" s="7"/>
      <c r="AX192" s="101"/>
      <c r="AY192" s="101"/>
      <c r="AZ192" s="102">
        <f t="shared" si="15"/>
        <v>0</v>
      </c>
      <c r="BA192" s="101">
        <f t="shared" si="16"/>
        <v>0</v>
      </c>
      <c r="BB192" s="103">
        <f t="shared" si="17"/>
        <v>0</v>
      </c>
      <c r="BC192" s="1">
        <f t="shared" si="18"/>
        <v>0</v>
      </c>
      <c r="BD192" s="1">
        <f t="shared" si="19"/>
        <v>0</v>
      </c>
      <c r="BE192" s="1">
        <f t="shared" si="20"/>
        <v>0</v>
      </c>
    </row>
    <row r="193" spans="2:57" ht="14.4" thickBot="1" x14ac:dyDescent="0.3">
      <c r="B193" s="4"/>
      <c r="C193" s="131"/>
      <c r="D193" s="132"/>
      <c r="E193" s="235"/>
      <c r="F193" s="250"/>
      <c r="G193" s="250"/>
      <c r="H193" s="236"/>
      <c r="I193" s="130"/>
      <c r="J193" s="235"/>
      <c r="K193" s="236"/>
      <c r="L193" s="130"/>
      <c r="M193" s="235"/>
      <c r="N193" s="236"/>
      <c r="O193" s="129"/>
      <c r="P193" s="246">
        <v>0</v>
      </c>
      <c r="Q193" s="247"/>
      <c r="R193" s="129"/>
      <c r="S193" s="243"/>
      <c r="T193" s="244"/>
      <c r="U193" s="244"/>
      <c r="V193" s="244"/>
      <c r="W193" s="245"/>
      <c r="X193" s="7"/>
      <c r="AX193" s="101"/>
      <c r="AY193" s="101"/>
      <c r="AZ193" s="102">
        <f t="shared" si="15"/>
        <v>0</v>
      </c>
      <c r="BA193" s="101">
        <f t="shared" si="16"/>
        <v>0</v>
      </c>
      <c r="BB193" s="103">
        <f t="shared" si="17"/>
        <v>0</v>
      </c>
      <c r="BC193" s="1">
        <f t="shared" si="18"/>
        <v>0</v>
      </c>
      <c r="BD193" s="1">
        <f t="shared" si="19"/>
        <v>0</v>
      </c>
      <c r="BE193" s="1">
        <f t="shared" si="20"/>
        <v>0</v>
      </c>
    </row>
    <row r="194" spans="2:57" ht="14.4" thickBot="1" x14ac:dyDescent="0.3">
      <c r="B194" s="4"/>
      <c r="C194" s="131"/>
      <c r="D194" s="132"/>
      <c r="E194" s="235"/>
      <c r="F194" s="250"/>
      <c r="G194" s="250"/>
      <c r="H194" s="236"/>
      <c r="I194" s="130"/>
      <c r="J194" s="235"/>
      <c r="K194" s="236"/>
      <c r="L194" s="130"/>
      <c r="M194" s="235"/>
      <c r="N194" s="236"/>
      <c r="O194" s="129"/>
      <c r="P194" s="246">
        <v>0</v>
      </c>
      <c r="Q194" s="247"/>
      <c r="R194" s="129"/>
      <c r="S194" s="243"/>
      <c r="T194" s="244"/>
      <c r="U194" s="244"/>
      <c r="V194" s="244"/>
      <c r="W194" s="245"/>
      <c r="X194" s="7"/>
      <c r="AX194" s="101"/>
      <c r="AY194" s="101"/>
      <c r="AZ194" s="102">
        <f t="shared" si="15"/>
        <v>0</v>
      </c>
      <c r="BA194" s="101">
        <f t="shared" si="16"/>
        <v>0</v>
      </c>
      <c r="BB194" s="103">
        <f t="shared" si="17"/>
        <v>0</v>
      </c>
      <c r="BC194" s="1">
        <f t="shared" si="18"/>
        <v>0</v>
      </c>
      <c r="BD194" s="1">
        <f t="shared" si="19"/>
        <v>0</v>
      </c>
      <c r="BE194" s="1">
        <f t="shared" si="20"/>
        <v>0</v>
      </c>
    </row>
    <row r="195" spans="2:57" ht="14.4" thickBot="1" x14ac:dyDescent="0.3">
      <c r="B195" s="4"/>
      <c r="C195" s="131"/>
      <c r="D195" s="132"/>
      <c r="E195" s="235"/>
      <c r="F195" s="250"/>
      <c r="G195" s="250"/>
      <c r="H195" s="236"/>
      <c r="I195" s="130"/>
      <c r="J195" s="235"/>
      <c r="K195" s="236"/>
      <c r="L195" s="130"/>
      <c r="M195" s="235"/>
      <c r="N195" s="236"/>
      <c r="O195" s="129"/>
      <c r="P195" s="246">
        <v>0</v>
      </c>
      <c r="Q195" s="247"/>
      <c r="R195" s="129"/>
      <c r="S195" s="243"/>
      <c r="T195" s="244"/>
      <c r="U195" s="244"/>
      <c r="V195" s="244"/>
      <c r="W195" s="245"/>
      <c r="X195" s="7"/>
      <c r="AX195" s="101"/>
      <c r="AY195" s="101"/>
      <c r="AZ195" s="102">
        <f t="shared" si="15"/>
        <v>0</v>
      </c>
      <c r="BA195" s="101">
        <f t="shared" si="16"/>
        <v>0</v>
      </c>
      <c r="BB195" s="103">
        <f t="shared" si="17"/>
        <v>0</v>
      </c>
      <c r="BC195" s="1">
        <f t="shared" si="18"/>
        <v>0</v>
      </c>
      <c r="BD195" s="1">
        <f t="shared" si="19"/>
        <v>0</v>
      </c>
      <c r="BE195" s="1">
        <f t="shared" si="20"/>
        <v>0</v>
      </c>
    </row>
    <row r="196" spans="2:57" ht="14.4" thickBot="1" x14ac:dyDescent="0.3">
      <c r="B196" s="4"/>
      <c r="C196" s="131"/>
      <c r="D196" s="132"/>
      <c r="E196" s="235"/>
      <c r="F196" s="250"/>
      <c r="G196" s="250"/>
      <c r="H196" s="236"/>
      <c r="I196" s="130"/>
      <c r="J196" s="235"/>
      <c r="K196" s="236"/>
      <c r="L196" s="130"/>
      <c r="M196" s="235"/>
      <c r="N196" s="236"/>
      <c r="O196" s="129"/>
      <c r="P196" s="246">
        <v>0</v>
      </c>
      <c r="Q196" s="247"/>
      <c r="R196" s="129"/>
      <c r="S196" s="243"/>
      <c r="T196" s="244"/>
      <c r="U196" s="244"/>
      <c r="V196" s="244"/>
      <c r="W196" s="245"/>
      <c r="X196" s="7"/>
      <c r="AX196" s="101"/>
      <c r="AY196" s="101"/>
      <c r="AZ196" s="102">
        <f t="shared" si="15"/>
        <v>0</v>
      </c>
      <c r="BA196" s="101">
        <f t="shared" si="16"/>
        <v>0</v>
      </c>
      <c r="BB196" s="103">
        <f t="shared" si="17"/>
        <v>0</v>
      </c>
      <c r="BC196" s="1">
        <f t="shared" si="18"/>
        <v>0</v>
      </c>
      <c r="BD196" s="1">
        <f t="shared" si="19"/>
        <v>0</v>
      </c>
      <c r="BE196" s="1">
        <f t="shared" si="20"/>
        <v>0</v>
      </c>
    </row>
    <row r="197" spans="2:57" ht="14.4" thickBot="1" x14ac:dyDescent="0.3">
      <c r="B197" s="4"/>
      <c r="C197" s="131"/>
      <c r="D197" s="132"/>
      <c r="E197" s="235"/>
      <c r="F197" s="250"/>
      <c r="G197" s="250"/>
      <c r="H197" s="236"/>
      <c r="I197" s="130"/>
      <c r="J197" s="235"/>
      <c r="K197" s="236"/>
      <c r="L197" s="130"/>
      <c r="M197" s="235"/>
      <c r="N197" s="236"/>
      <c r="O197" s="129"/>
      <c r="P197" s="246">
        <v>0</v>
      </c>
      <c r="Q197" s="247"/>
      <c r="R197" s="129"/>
      <c r="S197" s="243"/>
      <c r="T197" s="244"/>
      <c r="U197" s="244"/>
      <c r="V197" s="244"/>
      <c r="W197" s="245"/>
      <c r="X197" s="7"/>
      <c r="AX197" s="101"/>
      <c r="AY197" s="101"/>
      <c r="AZ197" s="102">
        <f t="shared" si="15"/>
        <v>0</v>
      </c>
      <c r="BA197" s="101">
        <f t="shared" si="16"/>
        <v>0</v>
      </c>
      <c r="BB197" s="103">
        <f t="shared" si="17"/>
        <v>0</v>
      </c>
      <c r="BC197" s="1">
        <f t="shared" si="18"/>
        <v>0</v>
      </c>
      <c r="BD197" s="1">
        <f t="shared" si="19"/>
        <v>0</v>
      </c>
      <c r="BE197" s="1">
        <f t="shared" si="20"/>
        <v>0</v>
      </c>
    </row>
    <row r="198" spans="2:57" ht="14.4" thickBot="1" x14ac:dyDescent="0.3">
      <c r="B198" s="4"/>
      <c r="C198" s="131"/>
      <c r="D198" s="132"/>
      <c r="E198" s="235"/>
      <c r="F198" s="250"/>
      <c r="G198" s="250"/>
      <c r="H198" s="236"/>
      <c r="I198" s="130"/>
      <c r="J198" s="235"/>
      <c r="K198" s="236"/>
      <c r="L198" s="130"/>
      <c r="M198" s="235"/>
      <c r="N198" s="236"/>
      <c r="O198" s="129"/>
      <c r="P198" s="246">
        <v>0</v>
      </c>
      <c r="Q198" s="247"/>
      <c r="R198" s="129"/>
      <c r="S198" s="243"/>
      <c r="T198" s="244"/>
      <c r="U198" s="244"/>
      <c r="V198" s="244"/>
      <c r="W198" s="245"/>
      <c r="X198" s="7"/>
      <c r="AX198" s="101"/>
      <c r="AY198" s="101"/>
      <c r="AZ198" s="102">
        <f t="shared" si="15"/>
        <v>0</v>
      </c>
      <c r="BA198" s="101">
        <f t="shared" si="16"/>
        <v>0</v>
      </c>
      <c r="BB198" s="103">
        <f t="shared" si="17"/>
        <v>0</v>
      </c>
      <c r="BC198" s="1">
        <f t="shared" si="18"/>
        <v>0</v>
      </c>
      <c r="BD198" s="1">
        <f t="shared" si="19"/>
        <v>0</v>
      </c>
      <c r="BE198" s="1">
        <f t="shared" si="20"/>
        <v>0</v>
      </c>
    </row>
    <row r="199" spans="2:57" ht="14.4" thickBot="1" x14ac:dyDescent="0.3">
      <c r="B199" s="4"/>
      <c r="C199" s="131"/>
      <c r="D199" s="132"/>
      <c r="E199" s="235"/>
      <c r="F199" s="250"/>
      <c r="G199" s="250"/>
      <c r="H199" s="236"/>
      <c r="I199" s="130"/>
      <c r="J199" s="235"/>
      <c r="K199" s="236"/>
      <c r="L199" s="130"/>
      <c r="M199" s="235"/>
      <c r="N199" s="236"/>
      <c r="O199" s="129"/>
      <c r="P199" s="246">
        <v>0</v>
      </c>
      <c r="Q199" s="247"/>
      <c r="R199" s="129"/>
      <c r="S199" s="243"/>
      <c r="T199" s="244"/>
      <c r="U199" s="244"/>
      <c r="V199" s="244"/>
      <c r="W199" s="245"/>
      <c r="X199" s="7"/>
      <c r="AX199" s="101"/>
      <c r="AY199" s="101"/>
      <c r="AZ199" s="102">
        <f t="shared" si="15"/>
        <v>0</v>
      </c>
      <c r="BA199" s="101">
        <f t="shared" si="16"/>
        <v>0</v>
      </c>
      <c r="BB199" s="103">
        <f t="shared" si="17"/>
        <v>0</v>
      </c>
      <c r="BC199" s="1">
        <f t="shared" si="18"/>
        <v>0</v>
      </c>
      <c r="BD199" s="1">
        <f t="shared" si="19"/>
        <v>0</v>
      </c>
      <c r="BE199" s="1">
        <f t="shared" si="20"/>
        <v>0</v>
      </c>
    </row>
    <row r="200" spans="2:57" ht="14.4" thickBot="1" x14ac:dyDescent="0.3">
      <c r="B200" s="4"/>
      <c r="C200" s="131"/>
      <c r="D200" s="132"/>
      <c r="E200" s="235"/>
      <c r="F200" s="250"/>
      <c r="G200" s="250"/>
      <c r="H200" s="236"/>
      <c r="I200" s="130"/>
      <c r="J200" s="235"/>
      <c r="K200" s="236"/>
      <c r="L200" s="130"/>
      <c r="M200" s="235"/>
      <c r="N200" s="236"/>
      <c r="O200" s="129"/>
      <c r="P200" s="246">
        <v>0</v>
      </c>
      <c r="Q200" s="247"/>
      <c r="R200" s="129"/>
      <c r="S200" s="243"/>
      <c r="T200" s="244"/>
      <c r="U200" s="244"/>
      <c r="V200" s="244"/>
      <c r="W200" s="245"/>
      <c r="X200" s="7"/>
      <c r="AX200" s="101"/>
      <c r="AY200" s="101"/>
      <c r="AZ200" s="102">
        <f t="shared" ref="AZ200:AZ263" si="21">+C200</f>
        <v>0</v>
      </c>
      <c r="BA200" s="101">
        <f t="shared" ref="BA200:BA263" si="22">+J200</f>
        <v>0</v>
      </c>
      <c r="BB200" s="103">
        <f t="shared" ref="BB200:BB263" si="23">+P200</f>
        <v>0</v>
      </c>
      <c r="BC200" s="1">
        <f t="shared" ref="BC200:BC263" si="24">SUMIFS($BB$71:$BB$371,$AZ$71:$AZ$371,$AX200,$BA$71:$BA$371,"Despesas")</f>
        <v>0</v>
      </c>
      <c r="BD200" s="1">
        <f t="shared" ref="BD200:BD263" si="25">SUMIFS($BB$71:$BB$371,$AZ$71:$AZ$371,$AX200,$BA$71:$BA$371,"Dívidas")</f>
        <v>0</v>
      </c>
      <c r="BE200" s="1">
        <f t="shared" ref="BE200:BE263" si="26">SUMIFS($BB$71:$BB$371,$AZ$71:$AZ$371,$AX200,$BA$71:$BA$371,"Investimentos")</f>
        <v>0</v>
      </c>
    </row>
    <row r="201" spans="2:57" ht="14.4" thickBot="1" x14ac:dyDescent="0.3">
      <c r="B201" s="4"/>
      <c r="C201" s="131"/>
      <c r="D201" s="132"/>
      <c r="E201" s="235"/>
      <c r="F201" s="250"/>
      <c r="G201" s="250"/>
      <c r="H201" s="236"/>
      <c r="I201" s="130"/>
      <c r="J201" s="235"/>
      <c r="K201" s="236"/>
      <c r="L201" s="130"/>
      <c r="M201" s="235"/>
      <c r="N201" s="236"/>
      <c r="O201" s="129"/>
      <c r="P201" s="246">
        <v>0</v>
      </c>
      <c r="Q201" s="247"/>
      <c r="R201" s="129"/>
      <c r="S201" s="243"/>
      <c r="T201" s="244"/>
      <c r="U201" s="244"/>
      <c r="V201" s="244"/>
      <c r="W201" s="245"/>
      <c r="X201" s="7"/>
      <c r="AX201" s="101"/>
      <c r="AY201" s="101"/>
      <c r="AZ201" s="102">
        <f t="shared" si="21"/>
        <v>0</v>
      </c>
      <c r="BA201" s="101">
        <f t="shared" si="22"/>
        <v>0</v>
      </c>
      <c r="BB201" s="103">
        <f t="shared" si="23"/>
        <v>0</v>
      </c>
      <c r="BC201" s="1">
        <f t="shared" si="24"/>
        <v>0</v>
      </c>
      <c r="BD201" s="1">
        <f t="shared" si="25"/>
        <v>0</v>
      </c>
      <c r="BE201" s="1">
        <f t="shared" si="26"/>
        <v>0</v>
      </c>
    </row>
    <row r="202" spans="2:57" ht="14.4" thickBot="1" x14ac:dyDescent="0.3">
      <c r="B202" s="4"/>
      <c r="C202" s="131"/>
      <c r="D202" s="132"/>
      <c r="E202" s="235"/>
      <c r="F202" s="250"/>
      <c r="G202" s="250"/>
      <c r="H202" s="236"/>
      <c r="I202" s="130"/>
      <c r="J202" s="235"/>
      <c r="K202" s="236"/>
      <c r="L202" s="130"/>
      <c r="M202" s="235"/>
      <c r="N202" s="236"/>
      <c r="O202" s="129"/>
      <c r="P202" s="246">
        <v>0</v>
      </c>
      <c r="Q202" s="247"/>
      <c r="R202" s="129"/>
      <c r="S202" s="243"/>
      <c r="T202" s="244"/>
      <c r="U202" s="244"/>
      <c r="V202" s="244"/>
      <c r="W202" s="245"/>
      <c r="X202" s="7"/>
      <c r="AX202" s="101"/>
      <c r="AY202" s="101"/>
      <c r="AZ202" s="102">
        <f t="shared" si="21"/>
        <v>0</v>
      </c>
      <c r="BA202" s="101">
        <f t="shared" si="22"/>
        <v>0</v>
      </c>
      <c r="BB202" s="103">
        <f t="shared" si="23"/>
        <v>0</v>
      </c>
      <c r="BC202" s="1">
        <f t="shared" si="24"/>
        <v>0</v>
      </c>
      <c r="BD202" s="1">
        <f t="shared" si="25"/>
        <v>0</v>
      </c>
      <c r="BE202" s="1">
        <f t="shared" si="26"/>
        <v>0</v>
      </c>
    </row>
    <row r="203" spans="2:57" ht="14.4" thickBot="1" x14ac:dyDescent="0.3">
      <c r="B203" s="4"/>
      <c r="C203" s="131"/>
      <c r="D203" s="132"/>
      <c r="E203" s="235"/>
      <c r="F203" s="250"/>
      <c r="G203" s="250"/>
      <c r="H203" s="236"/>
      <c r="I203" s="130"/>
      <c r="J203" s="235"/>
      <c r="K203" s="236"/>
      <c r="L203" s="130"/>
      <c r="M203" s="235"/>
      <c r="N203" s="236"/>
      <c r="O203" s="129"/>
      <c r="P203" s="246">
        <v>0</v>
      </c>
      <c r="Q203" s="247"/>
      <c r="R203" s="129"/>
      <c r="S203" s="243"/>
      <c r="T203" s="244"/>
      <c r="U203" s="244"/>
      <c r="V203" s="244"/>
      <c r="W203" s="245"/>
      <c r="X203" s="7"/>
      <c r="AX203" s="101"/>
      <c r="AY203" s="101"/>
      <c r="AZ203" s="102">
        <f t="shared" si="21"/>
        <v>0</v>
      </c>
      <c r="BA203" s="101">
        <f t="shared" si="22"/>
        <v>0</v>
      </c>
      <c r="BB203" s="103">
        <f t="shared" si="23"/>
        <v>0</v>
      </c>
      <c r="BC203" s="1">
        <f t="shared" si="24"/>
        <v>0</v>
      </c>
      <c r="BD203" s="1">
        <f t="shared" si="25"/>
        <v>0</v>
      </c>
      <c r="BE203" s="1">
        <f t="shared" si="26"/>
        <v>0</v>
      </c>
    </row>
    <row r="204" spans="2:57" ht="14.4" thickBot="1" x14ac:dyDescent="0.3">
      <c r="B204" s="4"/>
      <c r="C204" s="131"/>
      <c r="D204" s="132"/>
      <c r="E204" s="235"/>
      <c r="F204" s="250"/>
      <c r="G204" s="250"/>
      <c r="H204" s="236"/>
      <c r="I204" s="130"/>
      <c r="J204" s="235"/>
      <c r="K204" s="236"/>
      <c r="L204" s="130"/>
      <c r="M204" s="235"/>
      <c r="N204" s="236"/>
      <c r="O204" s="129"/>
      <c r="P204" s="246">
        <v>0</v>
      </c>
      <c r="Q204" s="247"/>
      <c r="R204" s="129"/>
      <c r="S204" s="243"/>
      <c r="T204" s="244"/>
      <c r="U204" s="244"/>
      <c r="V204" s="244"/>
      <c r="W204" s="245"/>
      <c r="X204" s="7"/>
      <c r="AX204" s="101"/>
      <c r="AY204" s="101"/>
      <c r="AZ204" s="102">
        <f t="shared" si="21"/>
        <v>0</v>
      </c>
      <c r="BA204" s="101">
        <f t="shared" si="22"/>
        <v>0</v>
      </c>
      <c r="BB204" s="103">
        <f t="shared" si="23"/>
        <v>0</v>
      </c>
      <c r="BC204" s="1">
        <f t="shared" si="24"/>
        <v>0</v>
      </c>
      <c r="BD204" s="1">
        <f t="shared" si="25"/>
        <v>0</v>
      </c>
      <c r="BE204" s="1">
        <f t="shared" si="26"/>
        <v>0</v>
      </c>
    </row>
    <row r="205" spans="2:57" ht="14.4" thickBot="1" x14ac:dyDescent="0.3">
      <c r="B205" s="4"/>
      <c r="C205" s="131"/>
      <c r="D205" s="132"/>
      <c r="E205" s="235"/>
      <c r="F205" s="250"/>
      <c r="G205" s="250"/>
      <c r="H205" s="236"/>
      <c r="I205" s="130"/>
      <c r="J205" s="235"/>
      <c r="K205" s="236"/>
      <c r="L205" s="130"/>
      <c r="M205" s="235"/>
      <c r="N205" s="236"/>
      <c r="O205" s="129"/>
      <c r="P205" s="246">
        <v>0</v>
      </c>
      <c r="Q205" s="247"/>
      <c r="R205" s="129"/>
      <c r="S205" s="243"/>
      <c r="T205" s="244"/>
      <c r="U205" s="244"/>
      <c r="V205" s="244"/>
      <c r="W205" s="245"/>
      <c r="X205" s="7"/>
      <c r="AX205" s="101"/>
      <c r="AY205" s="101"/>
      <c r="AZ205" s="102">
        <f t="shared" si="21"/>
        <v>0</v>
      </c>
      <c r="BA205" s="101">
        <f t="shared" si="22"/>
        <v>0</v>
      </c>
      <c r="BB205" s="103">
        <f t="shared" si="23"/>
        <v>0</v>
      </c>
      <c r="BC205" s="1">
        <f t="shared" si="24"/>
        <v>0</v>
      </c>
      <c r="BD205" s="1">
        <f t="shared" si="25"/>
        <v>0</v>
      </c>
      <c r="BE205" s="1">
        <f t="shared" si="26"/>
        <v>0</v>
      </c>
    </row>
    <row r="206" spans="2:57" ht="14.4" thickBot="1" x14ac:dyDescent="0.3">
      <c r="B206" s="4"/>
      <c r="C206" s="131"/>
      <c r="D206" s="132"/>
      <c r="E206" s="235"/>
      <c r="F206" s="250"/>
      <c r="G206" s="250"/>
      <c r="H206" s="236"/>
      <c r="I206" s="130"/>
      <c r="J206" s="235"/>
      <c r="K206" s="236"/>
      <c r="L206" s="130"/>
      <c r="M206" s="235"/>
      <c r="N206" s="236"/>
      <c r="O206" s="129"/>
      <c r="P206" s="246">
        <v>0</v>
      </c>
      <c r="Q206" s="247"/>
      <c r="R206" s="129"/>
      <c r="S206" s="243"/>
      <c r="T206" s="244"/>
      <c r="U206" s="244"/>
      <c r="V206" s="244"/>
      <c r="W206" s="245"/>
      <c r="X206" s="7"/>
      <c r="AX206" s="101"/>
      <c r="AY206" s="101"/>
      <c r="AZ206" s="102">
        <f t="shared" si="21"/>
        <v>0</v>
      </c>
      <c r="BA206" s="101">
        <f t="shared" si="22"/>
        <v>0</v>
      </c>
      <c r="BB206" s="103">
        <f t="shared" si="23"/>
        <v>0</v>
      </c>
      <c r="BC206" s="1">
        <f t="shared" si="24"/>
        <v>0</v>
      </c>
      <c r="BD206" s="1">
        <f t="shared" si="25"/>
        <v>0</v>
      </c>
      <c r="BE206" s="1">
        <f t="shared" si="26"/>
        <v>0</v>
      </c>
    </row>
    <row r="207" spans="2:57" ht="14.4" thickBot="1" x14ac:dyDescent="0.3">
      <c r="B207" s="4"/>
      <c r="C207" s="131"/>
      <c r="D207" s="132"/>
      <c r="E207" s="235"/>
      <c r="F207" s="250"/>
      <c r="G207" s="250"/>
      <c r="H207" s="236"/>
      <c r="I207" s="130"/>
      <c r="J207" s="235"/>
      <c r="K207" s="236"/>
      <c r="L207" s="130"/>
      <c r="M207" s="235"/>
      <c r="N207" s="236"/>
      <c r="O207" s="129"/>
      <c r="P207" s="246">
        <v>0</v>
      </c>
      <c r="Q207" s="247"/>
      <c r="R207" s="129"/>
      <c r="S207" s="243"/>
      <c r="T207" s="244"/>
      <c r="U207" s="244"/>
      <c r="V207" s="244"/>
      <c r="W207" s="245"/>
      <c r="X207" s="7"/>
      <c r="AX207" s="101"/>
      <c r="AY207" s="101"/>
      <c r="AZ207" s="102">
        <f t="shared" si="21"/>
        <v>0</v>
      </c>
      <c r="BA207" s="101">
        <f t="shared" si="22"/>
        <v>0</v>
      </c>
      <c r="BB207" s="103">
        <f t="shared" si="23"/>
        <v>0</v>
      </c>
      <c r="BC207" s="1">
        <f t="shared" si="24"/>
        <v>0</v>
      </c>
      <c r="BD207" s="1">
        <f t="shared" si="25"/>
        <v>0</v>
      </c>
      <c r="BE207" s="1">
        <f t="shared" si="26"/>
        <v>0</v>
      </c>
    </row>
    <row r="208" spans="2:57" ht="14.4" thickBot="1" x14ac:dyDescent="0.3">
      <c r="B208" s="4"/>
      <c r="C208" s="131"/>
      <c r="D208" s="132"/>
      <c r="E208" s="235"/>
      <c r="F208" s="250"/>
      <c r="G208" s="250"/>
      <c r="H208" s="236"/>
      <c r="I208" s="130"/>
      <c r="J208" s="235"/>
      <c r="K208" s="236"/>
      <c r="L208" s="130"/>
      <c r="M208" s="235"/>
      <c r="N208" s="236"/>
      <c r="O208" s="129"/>
      <c r="P208" s="246">
        <v>0</v>
      </c>
      <c r="Q208" s="247"/>
      <c r="R208" s="129"/>
      <c r="S208" s="243"/>
      <c r="T208" s="244"/>
      <c r="U208" s="244"/>
      <c r="V208" s="244"/>
      <c r="W208" s="245"/>
      <c r="X208" s="7"/>
      <c r="AX208" s="101"/>
      <c r="AY208" s="101"/>
      <c r="AZ208" s="102">
        <f t="shared" si="21"/>
        <v>0</v>
      </c>
      <c r="BA208" s="101">
        <f t="shared" si="22"/>
        <v>0</v>
      </c>
      <c r="BB208" s="103">
        <f t="shared" si="23"/>
        <v>0</v>
      </c>
      <c r="BC208" s="1">
        <f t="shared" si="24"/>
        <v>0</v>
      </c>
      <c r="BD208" s="1">
        <f t="shared" si="25"/>
        <v>0</v>
      </c>
      <c r="BE208" s="1">
        <f t="shared" si="26"/>
        <v>0</v>
      </c>
    </row>
    <row r="209" spans="2:57" ht="14.4" thickBot="1" x14ac:dyDescent="0.3">
      <c r="B209" s="4"/>
      <c r="C209" s="131"/>
      <c r="D209" s="132"/>
      <c r="E209" s="235"/>
      <c r="F209" s="250"/>
      <c r="G209" s="250"/>
      <c r="H209" s="236"/>
      <c r="I209" s="130"/>
      <c r="J209" s="235"/>
      <c r="K209" s="236"/>
      <c r="L209" s="130"/>
      <c r="M209" s="235"/>
      <c r="N209" s="236"/>
      <c r="O209" s="129"/>
      <c r="P209" s="246">
        <v>0</v>
      </c>
      <c r="Q209" s="247"/>
      <c r="R209" s="129"/>
      <c r="S209" s="243"/>
      <c r="T209" s="244"/>
      <c r="U209" s="244"/>
      <c r="V209" s="244"/>
      <c r="W209" s="245"/>
      <c r="X209" s="7"/>
      <c r="AX209" s="101"/>
      <c r="AY209" s="101"/>
      <c r="AZ209" s="102">
        <f t="shared" si="21"/>
        <v>0</v>
      </c>
      <c r="BA209" s="101">
        <f t="shared" si="22"/>
        <v>0</v>
      </c>
      <c r="BB209" s="103">
        <f t="shared" si="23"/>
        <v>0</v>
      </c>
      <c r="BC209" s="1">
        <f t="shared" si="24"/>
        <v>0</v>
      </c>
      <c r="BD209" s="1">
        <f t="shared" si="25"/>
        <v>0</v>
      </c>
      <c r="BE209" s="1">
        <f t="shared" si="26"/>
        <v>0</v>
      </c>
    </row>
    <row r="210" spans="2:57" ht="14.4" thickBot="1" x14ac:dyDescent="0.3">
      <c r="B210" s="4"/>
      <c r="C210" s="131"/>
      <c r="D210" s="132"/>
      <c r="E210" s="235"/>
      <c r="F210" s="250"/>
      <c r="G210" s="250"/>
      <c r="H210" s="236"/>
      <c r="I210" s="130"/>
      <c r="J210" s="235"/>
      <c r="K210" s="236"/>
      <c r="L210" s="130"/>
      <c r="M210" s="235"/>
      <c r="N210" s="236"/>
      <c r="O210" s="129"/>
      <c r="P210" s="246">
        <v>0</v>
      </c>
      <c r="Q210" s="247"/>
      <c r="R210" s="129"/>
      <c r="S210" s="243"/>
      <c r="T210" s="244"/>
      <c r="U210" s="244"/>
      <c r="V210" s="244"/>
      <c r="W210" s="245"/>
      <c r="X210" s="7"/>
      <c r="AX210" s="101"/>
      <c r="AY210" s="101"/>
      <c r="AZ210" s="102">
        <f t="shared" si="21"/>
        <v>0</v>
      </c>
      <c r="BA210" s="101">
        <f t="shared" si="22"/>
        <v>0</v>
      </c>
      <c r="BB210" s="103">
        <f t="shared" si="23"/>
        <v>0</v>
      </c>
      <c r="BC210" s="1">
        <f t="shared" si="24"/>
        <v>0</v>
      </c>
      <c r="BD210" s="1">
        <f t="shared" si="25"/>
        <v>0</v>
      </c>
      <c r="BE210" s="1">
        <f t="shared" si="26"/>
        <v>0</v>
      </c>
    </row>
    <row r="211" spans="2:57" ht="14.4" thickBot="1" x14ac:dyDescent="0.3">
      <c r="B211" s="4"/>
      <c r="C211" s="131"/>
      <c r="D211" s="132"/>
      <c r="E211" s="235"/>
      <c r="F211" s="250"/>
      <c r="G211" s="250"/>
      <c r="H211" s="236"/>
      <c r="I211" s="130"/>
      <c r="J211" s="235"/>
      <c r="K211" s="236"/>
      <c r="L211" s="130"/>
      <c r="M211" s="235"/>
      <c r="N211" s="236"/>
      <c r="O211" s="129"/>
      <c r="P211" s="246">
        <v>0</v>
      </c>
      <c r="Q211" s="247"/>
      <c r="R211" s="129"/>
      <c r="S211" s="243"/>
      <c r="T211" s="244"/>
      <c r="U211" s="244"/>
      <c r="V211" s="244"/>
      <c r="W211" s="245"/>
      <c r="X211" s="7"/>
      <c r="AX211" s="101"/>
      <c r="AY211" s="101"/>
      <c r="AZ211" s="102">
        <f t="shared" si="21"/>
        <v>0</v>
      </c>
      <c r="BA211" s="101">
        <f t="shared" si="22"/>
        <v>0</v>
      </c>
      <c r="BB211" s="103">
        <f t="shared" si="23"/>
        <v>0</v>
      </c>
      <c r="BC211" s="1">
        <f t="shared" si="24"/>
        <v>0</v>
      </c>
      <c r="BD211" s="1">
        <f t="shared" si="25"/>
        <v>0</v>
      </c>
      <c r="BE211" s="1">
        <f t="shared" si="26"/>
        <v>0</v>
      </c>
    </row>
    <row r="212" spans="2:57" ht="14.4" thickBot="1" x14ac:dyDescent="0.3">
      <c r="B212" s="4"/>
      <c r="C212" s="131"/>
      <c r="D212" s="132"/>
      <c r="E212" s="235"/>
      <c r="F212" s="250"/>
      <c r="G212" s="250"/>
      <c r="H212" s="236"/>
      <c r="I212" s="130"/>
      <c r="J212" s="235"/>
      <c r="K212" s="236"/>
      <c r="L212" s="130"/>
      <c r="M212" s="235"/>
      <c r="N212" s="236"/>
      <c r="O212" s="129"/>
      <c r="P212" s="246">
        <v>0</v>
      </c>
      <c r="Q212" s="247"/>
      <c r="R212" s="129"/>
      <c r="S212" s="243"/>
      <c r="T212" s="244"/>
      <c r="U212" s="244"/>
      <c r="V212" s="244"/>
      <c r="W212" s="245"/>
      <c r="X212" s="7"/>
      <c r="AX212" s="101"/>
      <c r="AY212" s="101"/>
      <c r="AZ212" s="102">
        <f t="shared" si="21"/>
        <v>0</v>
      </c>
      <c r="BA212" s="101">
        <f t="shared" si="22"/>
        <v>0</v>
      </c>
      <c r="BB212" s="103">
        <f t="shared" si="23"/>
        <v>0</v>
      </c>
      <c r="BC212" s="1">
        <f t="shared" si="24"/>
        <v>0</v>
      </c>
      <c r="BD212" s="1">
        <f t="shared" si="25"/>
        <v>0</v>
      </c>
      <c r="BE212" s="1">
        <f t="shared" si="26"/>
        <v>0</v>
      </c>
    </row>
    <row r="213" spans="2:57" ht="14.4" thickBot="1" x14ac:dyDescent="0.3">
      <c r="B213" s="4"/>
      <c r="C213" s="131"/>
      <c r="D213" s="132"/>
      <c r="E213" s="235"/>
      <c r="F213" s="250"/>
      <c r="G213" s="250"/>
      <c r="H213" s="236"/>
      <c r="I213" s="130"/>
      <c r="J213" s="235"/>
      <c r="K213" s="236"/>
      <c r="L213" s="130"/>
      <c r="M213" s="235"/>
      <c r="N213" s="236"/>
      <c r="O213" s="129"/>
      <c r="P213" s="246">
        <v>0</v>
      </c>
      <c r="Q213" s="247"/>
      <c r="R213" s="129"/>
      <c r="S213" s="243"/>
      <c r="T213" s="244"/>
      <c r="U213" s="244"/>
      <c r="V213" s="244"/>
      <c r="W213" s="245"/>
      <c r="X213" s="7"/>
      <c r="AX213" s="101"/>
      <c r="AY213" s="101"/>
      <c r="AZ213" s="102">
        <f t="shared" si="21"/>
        <v>0</v>
      </c>
      <c r="BA213" s="101">
        <f t="shared" si="22"/>
        <v>0</v>
      </c>
      <c r="BB213" s="103">
        <f t="shared" si="23"/>
        <v>0</v>
      </c>
      <c r="BC213" s="1">
        <f t="shared" si="24"/>
        <v>0</v>
      </c>
      <c r="BD213" s="1">
        <f t="shared" si="25"/>
        <v>0</v>
      </c>
      <c r="BE213" s="1">
        <f t="shared" si="26"/>
        <v>0</v>
      </c>
    </row>
    <row r="214" spans="2:57" ht="14.4" thickBot="1" x14ac:dyDescent="0.3">
      <c r="B214" s="4"/>
      <c r="C214" s="131"/>
      <c r="D214" s="132"/>
      <c r="E214" s="235"/>
      <c r="F214" s="250"/>
      <c r="G214" s="250"/>
      <c r="H214" s="236"/>
      <c r="I214" s="130"/>
      <c r="J214" s="235"/>
      <c r="K214" s="236"/>
      <c r="L214" s="130"/>
      <c r="M214" s="235"/>
      <c r="N214" s="236"/>
      <c r="O214" s="129"/>
      <c r="P214" s="246">
        <v>0</v>
      </c>
      <c r="Q214" s="247"/>
      <c r="R214" s="129"/>
      <c r="S214" s="243"/>
      <c r="T214" s="244"/>
      <c r="U214" s="244"/>
      <c r="V214" s="244"/>
      <c r="W214" s="245"/>
      <c r="X214" s="7"/>
      <c r="AX214" s="101"/>
      <c r="AY214" s="101"/>
      <c r="AZ214" s="102">
        <f t="shared" si="21"/>
        <v>0</v>
      </c>
      <c r="BA214" s="101">
        <f t="shared" si="22"/>
        <v>0</v>
      </c>
      <c r="BB214" s="103">
        <f t="shared" si="23"/>
        <v>0</v>
      </c>
      <c r="BC214" s="1">
        <f t="shared" si="24"/>
        <v>0</v>
      </c>
      <c r="BD214" s="1">
        <f t="shared" si="25"/>
        <v>0</v>
      </c>
      <c r="BE214" s="1">
        <f t="shared" si="26"/>
        <v>0</v>
      </c>
    </row>
    <row r="215" spans="2:57" ht="14.4" thickBot="1" x14ac:dyDescent="0.3">
      <c r="B215" s="4"/>
      <c r="C215" s="131"/>
      <c r="D215" s="132"/>
      <c r="E215" s="235"/>
      <c r="F215" s="250"/>
      <c r="G215" s="250"/>
      <c r="H215" s="236"/>
      <c r="I215" s="130"/>
      <c r="J215" s="235"/>
      <c r="K215" s="236"/>
      <c r="L215" s="130"/>
      <c r="M215" s="235"/>
      <c r="N215" s="236"/>
      <c r="O215" s="129"/>
      <c r="P215" s="246">
        <v>0</v>
      </c>
      <c r="Q215" s="247"/>
      <c r="R215" s="129"/>
      <c r="S215" s="243"/>
      <c r="T215" s="244"/>
      <c r="U215" s="244"/>
      <c r="V215" s="244"/>
      <c r="W215" s="245"/>
      <c r="X215" s="7"/>
      <c r="AX215" s="101"/>
      <c r="AY215" s="101"/>
      <c r="AZ215" s="102">
        <f t="shared" si="21"/>
        <v>0</v>
      </c>
      <c r="BA215" s="101">
        <f t="shared" si="22"/>
        <v>0</v>
      </c>
      <c r="BB215" s="103">
        <f t="shared" si="23"/>
        <v>0</v>
      </c>
      <c r="BC215" s="1">
        <f t="shared" si="24"/>
        <v>0</v>
      </c>
      <c r="BD215" s="1">
        <f t="shared" si="25"/>
        <v>0</v>
      </c>
      <c r="BE215" s="1">
        <f t="shared" si="26"/>
        <v>0</v>
      </c>
    </row>
    <row r="216" spans="2:57" ht="14.4" thickBot="1" x14ac:dyDescent="0.3">
      <c r="B216" s="4"/>
      <c r="C216" s="131"/>
      <c r="D216" s="132"/>
      <c r="E216" s="235"/>
      <c r="F216" s="250"/>
      <c r="G216" s="250"/>
      <c r="H216" s="236"/>
      <c r="I216" s="130"/>
      <c r="J216" s="235"/>
      <c r="K216" s="236"/>
      <c r="L216" s="130"/>
      <c r="M216" s="235"/>
      <c r="N216" s="236"/>
      <c r="O216" s="129"/>
      <c r="P216" s="246">
        <v>0</v>
      </c>
      <c r="Q216" s="247"/>
      <c r="R216" s="129"/>
      <c r="S216" s="243"/>
      <c r="T216" s="244"/>
      <c r="U216" s="244"/>
      <c r="V216" s="244"/>
      <c r="W216" s="245"/>
      <c r="X216" s="7"/>
      <c r="AX216" s="101"/>
      <c r="AY216" s="101"/>
      <c r="AZ216" s="102">
        <f t="shared" si="21"/>
        <v>0</v>
      </c>
      <c r="BA216" s="101">
        <f t="shared" si="22"/>
        <v>0</v>
      </c>
      <c r="BB216" s="103">
        <f t="shared" si="23"/>
        <v>0</v>
      </c>
      <c r="BC216" s="1">
        <f t="shared" si="24"/>
        <v>0</v>
      </c>
      <c r="BD216" s="1">
        <f t="shared" si="25"/>
        <v>0</v>
      </c>
      <c r="BE216" s="1">
        <f t="shared" si="26"/>
        <v>0</v>
      </c>
    </row>
    <row r="217" spans="2:57" ht="14.4" thickBot="1" x14ac:dyDescent="0.3">
      <c r="B217" s="4"/>
      <c r="C217" s="131"/>
      <c r="D217" s="132"/>
      <c r="E217" s="235"/>
      <c r="F217" s="250"/>
      <c r="G217" s="250"/>
      <c r="H217" s="236"/>
      <c r="I217" s="130"/>
      <c r="J217" s="235"/>
      <c r="K217" s="236"/>
      <c r="L217" s="130"/>
      <c r="M217" s="235"/>
      <c r="N217" s="236"/>
      <c r="O217" s="129"/>
      <c r="P217" s="246">
        <v>0</v>
      </c>
      <c r="Q217" s="247"/>
      <c r="R217" s="129"/>
      <c r="S217" s="243"/>
      <c r="T217" s="244"/>
      <c r="U217" s="244"/>
      <c r="V217" s="244"/>
      <c r="W217" s="245"/>
      <c r="X217" s="7"/>
      <c r="AX217" s="101"/>
      <c r="AY217" s="101"/>
      <c r="AZ217" s="102">
        <f t="shared" si="21"/>
        <v>0</v>
      </c>
      <c r="BA217" s="101">
        <f t="shared" si="22"/>
        <v>0</v>
      </c>
      <c r="BB217" s="103">
        <f t="shared" si="23"/>
        <v>0</v>
      </c>
      <c r="BC217" s="1">
        <f t="shared" si="24"/>
        <v>0</v>
      </c>
      <c r="BD217" s="1">
        <f t="shared" si="25"/>
        <v>0</v>
      </c>
      <c r="BE217" s="1">
        <f t="shared" si="26"/>
        <v>0</v>
      </c>
    </row>
    <row r="218" spans="2:57" ht="14.4" thickBot="1" x14ac:dyDescent="0.3">
      <c r="B218" s="4"/>
      <c r="C218" s="131"/>
      <c r="D218" s="132"/>
      <c r="E218" s="235"/>
      <c r="F218" s="250"/>
      <c r="G218" s="250"/>
      <c r="H218" s="236"/>
      <c r="I218" s="130"/>
      <c r="J218" s="235"/>
      <c r="K218" s="236"/>
      <c r="L218" s="130"/>
      <c r="M218" s="235"/>
      <c r="N218" s="236"/>
      <c r="O218" s="129"/>
      <c r="P218" s="246">
        <v>0</v>
      </c>
      <c r="Q218" s="247"/>
      <c r="R218" s="129"/>
      <c r="S218" s="243"/>
      <c r="T218" s="244"/>
      <c r="U218" s="244"/>
      <c r="V218" s="244"/>
      <c r="W218" s="245"/>
      <c r="X218" s="7"/>
      <c r="AX218" s="101"/>
      <c r="AY218" s="101"/>
      <c r="AZ218" s="102">
        <f t="shared" si="21"/>
        <v>0</v>
      </c>
      <c r="BA218" s="101">
        <f t="shared" si="22"/>
        <v>0</v>
      </c>
      <c r="BB218" s="103">
        <f t="shared" si="23"/>
        <v>0</v>
      </c>
      <c r="BC218" s="1">
        <f t="shared" si="24"/>
        <v>0</v>
      </c>
      <c r="BD218" s="1">
        <f t="shared" si="25"/>
        <v>0</v>
      </c>
      <c r="BE218" s="1">
        <f t="shared" si="26"/>
        <v>0</v>
      </c>
    </row>
    <row r="219" spans="2:57" ht="14.4" thickBot="1" x14ac:dyDescent="0.3">
      <c r="B219" s="4"/>
      <c r="C219" s="131"/>
      <c r="D219" s="132"/>
      <c r="E219" s="235"/>
      <c r="F219" s="250"/>
      <c r="G219" s="250"/>
      <c r="H219" s="236"/>
      <c r="I219" s="130"/>
      <c r="J219" s="235"/>
      <c r="K219" s="236"/>
      <c r="L219" s="130"/>
      <c r="M219" s="235"/>
      <c r="N219" s="236"/>
      <c r="O219" s="129"/>
      <c r="P219" s="246">
        <v>0</v>
      </c>
      <c r="Q219" s="247"/>
      <c r="R219" s="129"/>
      <c r="S219" s="243"/>
      <c r="T219" s="244"/>
      <c r="U219" s="244"/>
      <c r="V219" s="244"/>
      <c r="W219" s="245"/>
      <c r="X219" s="7"/>
      <c r="AX219" s="101"/>
      <c r="AY219" s="101"/>
      <c r="AZ219" s="102">
        <f t="shared" si="21"/>
        <v>0</v>
      </c>
      <c r="BA219" s="101">
        <f t="shared" si="22"/>
        <v>0</v>
      </c>
      <c r="BB219" s="103">
        <f t="shared" si="23"/>
        <v>0</v>
      </c>
      <c r="BC219" s="1">
        <f t="shared" si="24"/>
        <v>0</v>
      </c>
      <c r="BD219" s="1">
        <f t="shared" si="25"/>
        <v>0</v>
      </c>
      <c r="BE219" s="1">
        <f t="shared" si="26"/>
        <v>0</v>
      </c>
    </row>
    <row r="220" spans="2:57" ht="14.4" thickBot="1" x14ac:dyDescent="0.3">
      <c r="B220" s="4"/>
      <c r="C220" s="131"/>
      <c r="D220" s="132"/>
      <c r="E220" s="235"/>
      <c r="F220" s="250"/>
      <c r="G220" s="250"/>
      <c r="H220" s="236"/>
      <c r="I220" s="130"/>
      <c r="J220" s="235"/>
      <c r="K220" s="236"/>
      <c r="L220" s="130"/>
      <c r="M220" s="235"/>
      <c r="N220" s="236"/>
      <c r="O220" s="129"/>
      <c r="P220" s="246">
        <v>0</v>
      </c>
      <c r="Q220" s="247"/>
      <c r="R220" s="129"/>
      <c r="S220" s="243"/>
      <c r="T220" s="244"/>
      <c r="U220" s="244"/>
      <c r="V220" s="244"/>
      <c r="W220" s="245"/>
      <c r="X220" s="7"/>
      <c r="AX220" s="101"/>
      <c r="AY220" s="101"/>
      <c r="AZ220" s="102">
        <f t="shared" si="21"/>
        <v>0</v>
      </c>
      <c r="BA220" s="101">
        <f t="shared" si="22"/>
        <v>0</v>
      </c>
      <c r="BB220" s="103">
        <f t="shared" si="23"/>
        <v>0</v>
      </c>
      <c r="BC220" s="1">
        <f t="shared" si="24"/>
        <v>0</v>
      </c>
      <c r="BD220" s="1">
        <f t="shared" si="25"/>
        <v>0</v>
      </c>
      <c r="BE220" s="1">
        <f t="shared" si="26"/>
        <v>0</v>
      </c>
    </row>
    <row r="221" spans="2:57" ht="14.4" thickBot="1" x14ac:dyDescent="0.3">
      <c r="B221" s="4"/>
      <c r="C221" s="131"/>
      <c r="D221" s="132"/>
      <c r="E221" s="235"/>
      <c r="F221" s="250"/>
      <c r="G221" s="250"/>
      <c r="H221" s="236"/>
      <c r="I221" s="130"/>
      <c r="J221" s="235"/>
      <c r="K221" s="236"/>
      <c r="L221" s="130"/>
      <c r="M221" s="235"/>
      <c r="N221" s="236"/>
      <c r="O221" s="129"/>
      <c r="P221" s="246">
        <v>0</v>
      </c>
      <c r="Q221" s="247"/>
      <c r="R221" s="129"/>
      <c r="S221" s="243"/>
      <c r="T221" s="244"/>
      <c r="U221" s="244"/>
      <c r="V221" s="244"/>
      <c r="W221" s="245"/>
      <c r="X221" s="7"/>
      <c r="AX221" s="101"/>
      <c r="AY221" s="101"/>
      <c r="AZ221" s="102">
        <f t="shared" si="21"/>
        <v>0</v>
      </c>
      <c r="BA221" s="101">
        <f t="shared" si="22"/>
        <v>0</v>
      </c>
      <c r="BB221" s="103">
        <f t="shared" si="23"/>
        <v>0</v>
      </c>
      <c r="BC221" s="1">
        <f t="shared" si="24"/>
        <v>0</v>
      </c>
      <c r="BD221" s="1">
        <f t="shared" si="25"/>
        <v>0</v>
      </c>
      <c r="BE221" s="1">
        <f t="shared" si="26"/>
        <v>0</v>
      </c>
    </row>
    <row r="222" spans="2:57" ht="14.4" thickBot="1" x14ac:dyDescent="0.3">
      <c r="B222" s="4"/>
      <c r="C222" s="131"/>
      <c r="D222" s="132"/>
      <c r="E222" s="235"/>
      <c r="F222" s="250"/>
      <c r="G222" s="250"/>
      <c r="H222" s="236"/>
      <c r="I222" s="130"/>
      <c r="J222" s="235"/>
      <c r="K222" s="236"/>
      <c r="L222" s="130"/>
      <c r="M222" s="235"/>
      <c r="N222" s="236"/>
      <c r="O222" s="129"/>
      <c r="P222" s="246">
        <v>0</v>
      </c>
      <c r="Q222" s="247"/>
      <c r="R222" s="129"/>
      <c r="S222" s="243"/>
      <c r="T222" s="244"/>
      <c r="U222" s="244"/>
      <c r="V222" s="244"/>
      <c r="W222" s="245"/>
      <c r="X222" s="7"/>
      <c r="AX222" s="101"/>
      <c r="AY222" s="101"/>
      <c r="AZ222" s="102">
        <f t="shared" si="21"/>
        <v>0</v>
      </c>
      <c r="BA222" s="101">
        <f t="shared" si="22"/>
        <v>0</v>
      </c>
      <c r="BB222" s="103">
        <f t="shared" si="23"/>
        <v>0</v>
      </c>
      <c r="BC222" s="1">
        <f t="shared" si="24"/>
        <v>0</v>
      </c>
      <c r="BD222" s="1">
        <f t="shared" si="25"/>
        <v>0</v>
      </c>
      <c r="BE222" s="1">
        <f t="shared" si="26"/>
        <v>0</v>
      </c>
    </row>
    <row r="223" spans="2:57" ht="14.4" thickBot="1" x14ac:dyDescent="0.3">
      <c r="B223" s="4"/>
      <c r="C223" s="131"/>
      <c r="D223" s="132"/>
      <c r="E223" s="235"/>
      <c r="F223" s="250"/>
      <c r="G223" s="250"/>
      <c r="H223" s="236"/>
      <c r="I223" s="130"/>
      <c r="J223" s="235"/>
      <c r="K223" s="236"/>
      <c r="L223" s="130"/>
      <c r="M223" s="235"/>
      <c r="N223" s="236"/>
      <c r="O223" s="129"/>
      <c r="P223" s="246">
        <v>0</v>
      </c>
      <c r="Q223" s="247"/>
      <c r="R223" s="129"/>
      <c r="S223" s="243"/>
      <c r="T223" s="244"/>
      <c r="U223" s="244"/>
      <c r="V223" s="244"/>
      <c r="W223" s="245"/>
      <c r="X223" s="7"/>
      <c r="AX223" s="101"/>
      <c r="AY223" s="101"/>
      <c r="AZ223" s="102">
        <f t="shared" si="21"/>
        <v>0</v>
      </c>
      <c r="BA223" s="101">
        <f t="shared" si="22"/>
        <v>0</v>
      </c>
      <c r="BB223" s="103">
        <f t="shared" si="23"/>
        <v>0</v>
      </c>
      <c r="BC223" s="1">
        <f t="shared" si="24"/>
        <v>0</v>
      </c>
      <c r="BD223" s="1">
        <f t="shared" si="25"/>
        <v>0</v>
      </c>
      <c r="BE223" s="1">
        <f t="shared" si="26"/>
        <v>0</v>
      </c>
    </row>
    <row r="224" spans="2:57" ht="14.4" thickBot="1" x14ac:dyDescent="0.3">
      <c r="B224" s="4"/>
      <c r="C224" s="131"/>
      <c r="D224" s="132"/>
      <c r="E224" s="235"/>
      <c r="F224" s="250"/>
      <c r="G224" s="250"/>
      <c r="H224" s="236"/>
      <c r="I224" s="130"/>
      <c r="J224" s="235"/>
      <c r="K224" s="236"/>
      <c r="L224" s="130"/>
      <c r="M224" s="235"/>
      <c r="N224" s="236"/>
      <c r="O224" s="129"/>
      <c r="P224" s="246">
        <v>0</v>
      </c>
      <c r="Q224" s="247"/>
      <c r="R224" s="129"/>
      <c r="S224" s="243"/>
      <c r="T224" s="244"/>
      <c r="U224" s="244"/>
      <c r="V224" s="244"/>
      <c r="W224" s="245"/>
      <c r="X224" s="7"/>
      <c r="AX224" s="101"/>
      <c r="AY224" s="101"/>
      <c r="AZ224" s="102">
        <f t="shared" si="21"/>
        <v>0</v>
      </c>
      <c r="BA224" s="101">
        <f t="shared" si="22"/>
        <v>0</v>
      </c>
      <c r="BB224" s="103">
        <f t="shared" si="23"/>
        <v>0</v>
      </c>
      <c r="BC224" s="1">
        <f t="shared" si="24"/>
        <v>0</v>
      </c>
      <c r="BD224" s="1">
        <f t="shared" si="25"/>
        <v>0</v>
      </c>
      <c r="BE224" s="1">
        <f t="shared" si="26"/>
        <v>0</v>
      </c>
    </row>
    <row r="225" spans="2:57" ht="14.4" thickBot="1" x14ac:dyDescent="0.3">
      <c r="B225" s="4"/>
      <c r="C225" s="131"/>
      <c r="D225" s="132"/>
      <c r="E225" s="235"/>
      <c r="F225" s="250"/>
      <c r="G225" s="250"/>
      <c r="H225" s="236"/>
      <c r="I225" s="130"/>
      <c r="J225" s="235"/>
      <c r="K225" s="236"/>
      <c r="L225" s="130"/>
      <c r="M225" s="235"/>
      <c r="N225" s="236"/>
      <c r="O225" s="129"/>
      <c r="P225" s="246">
        <v>0</v>
      </c>
      <c r="Q225" s="247"/>
      <c r="R225" s="129"/>
      <c r="S225" s="243"/>
      <c r="T225" s="244"/>
      <c r="U225" s="244"/>
      <c r="V225" s="244"/>
      <c r="W225" s="245"/>
      <c r="X225" s="7"/>
      <c r="AX225" s="101"/>
      <c r="AY225" s="101"/>
      <c r="AZ225" s="102">
        <f t="shared" si="21"/>
        <v>0</v>
      </c>
      <c r="BA225" s="101">
        <f t="shared" si="22"/>
        <v>0</v>
      </c>
      <c r="BB225" s="103">
        <f t="shared" si="23"/>
        <v>0</v>
      </c>
      <c r="BC225" s="1">
        <f t="shared" si="24"/>
        <v>0</v>
      </c>
      <c r="BD225" s="1">
        <f t="shared" si="25"/>
        <v>0</v>
      </c>
      <c r="BE225" s="1">
        <f t="shared" si="26"/>
        <v>0</v>
      </c>
    </row>
    <row r="226" spans="2:57" ht="14.4" thickBot="1" x14ac:dyDescent="0.3">
      <c r="B226" s="4"/>
      <c r="C226" s="131"/>
      <c r="D226" s="132"/>
      <c r="E226" s="235"/>
      <c r="F226" s="250"/>
      <c r="G226" s="250"/>
      <c r="H226" s="236"/>
      <c r="I226" s="130"/>
      <c r="J226" s="235"/>
      <c r="K226" s="236"/>
      <c r="L226" s="130"/>
      <c r="M226" s="235"/>
      <c r="N226" s="236"/>
      <c r="O226" s="129"/>
      <c r="P226" s="246">
        <v>0</v>
      </c>
      <c r="Q226" s="247"/>
      <c r="R226" s="129"/>
      <c r="S226" s="243"/>
      <c r="T226" s="244"/>
      <c r="U226" s="244"/>
      <c r="V226" s="244"/>
      <c r="W226" s="245"/>
      <c r="X226" s="7"/>
      <c r="AX226" s="101"/>
      <c r="AY226" s="101"/>
      <c r="AZ226" s="102">
        <f t="shared" si="21"/>
        <v>0</v>
      </c>
      <c r="BA226" s="101">
        <f t="shared" si="22"/>
        <v>0</v>
      </c>
      <c r="BB226" s="103">
        <f t="shared" si="23"/>
        <v>0</v>
      </c>
      <c r="BC226" s="1">
        <f t="shared" si="24"/>
        <v>0</v>
      </c>
      <c r="BD226" s="1">
        <f t="shared" si="25"/>
        <v>0</v>
      </c>
      <c r="BE226" s="1">
        <f t="shared" si="26"/>
        <v>0</v>
      </c>
    </row>
    <row r="227" spans="2:57" ht="14.4" thickBot="1" x14ac:dyDescent="0.3">
      <c r="B227" s="4"/>
      <c r="C227" s="131"/>
      <c r="D227" s="132"/>
      <c r="E227" s="235"/>
      <c r="F227" s="250"/>
      <c r="G227" s="250"/>
      <c r="H227" s="236"/>
      <c r="I227" s="130"/>
      <c r="J227" s="235"/>
      <c r="K227" s="236"/>
      <c r="L227" s="130"/>
      <c r="M227" s="235"/>
      <c r="N227" s="236"/>
      <c r="O227" s="129"/>
      <c r="P227" s="246">
        <v>0</v>
      </c>
      <c r="Q227" s="247"/>
      <c r="R227" s="129"/>
      <c r="S227" s="243"/>
      <c r="T227" s="244"/>
      <c r="U227" s="244"/>
      <c r="V227" s="244"/>
      <c r="W227" s="245"/>
      <c r="X227" s="7"/>
      <c r="AX227" s="101"/>
      <c r="AY227" s="101"/>
      <c r="AZ227" s="102">
        <f t="shared" si="21"/>
        <v>0</v>
      </c>
      <c r="BA227" s="101">
        <f t="shared" si="22"/>
        <v>0</v>
      </c>
      <c r="BB227" s="103">
        <f t="shared" si="23"/>
        <v>0</v>
      </c>
      <c r="BC227" s="1">
        <f t="shared" si="24"/>
        <v>0</v>
      </c>
      <c r="BD227" s="1">
        <f t="shared" si="25"/>
        <v>0</v>
      </c>
      <c r="BE227" s="1">
        <f t="shared" si="26"/>
        <v>0</v>
      </c>
    </row>
    <row r="228" spans="2:57" ht="14.4" thickBot="1" x14ac:dyDescent="0.3">
      <c r="B228" s="4"/>
      <c r="C228" s="131"/>
      <c r="D228" s="132"/>
      <c r="E228" s="235"/>
      <c r="F228" s="250"/>
      <c r="G228" s="250"/>
      <c r="H228" s="236"/>
      <c r="I228" s="130"/>
      <c r="J228" s="235"/>
      <c r="K228" s="236"/>
      <c r="L228" s="130"/>
      <c r="M228" s="235"/>
      <c r="N228" s="236"/>
      <c r="O228" s="129"/>
      <c r="P228" s="246">
        <v>0</v>
      </c>
      <c r="Q228" s="247"/>
      <c r="R228" s="129"/>
      <c r="S228" s="243"/>
      <c r="T228" s="244"/>
      <c r="U228" s="244"/>
      <c r="V228" s="244"/>
      <c r="W228" s="245"/>
      <c r="X228" s="7"/>
      <c r="AX228" s="101"/>
      <c r="AY228" s="101"/>
      <c r="AZ228" s="102">
        <f t="shared" si="21"/>
        <v>0</v>
      </c>
      <c r="BA228" s="101">
        <f t="shared" si="22"/>
        <v>0</v>
      </c>
      <c r="BB228" s="103">
        <f t="shared" si="23"/>
        <v>0</v>
      </c>
      <c r="BC228" s="1">
        <f t="shared" si="24"/>
        <v>0</v>
      </c>
      <c r="BD228" s="1">
        <f t="shared" si="25"/>
        <v>0</v>
      </c>
      <c r="BE228" s="1">
        <f t="shared" si="26"/>
        <v>0</v>
      </c>
    </row>
    <row r="229" spans="2:57" ht="14.4" thickBot="1" x14ac:dyDescent="0.3">
      <c r="B229" s="4"/>
      <c r="C229" s="131"/>
      <c r="D229" s="132"/>
      <c r="E229" s="235"/>
      <c r="F229" s="250"/>
      <c r="G229" s="250"/>
      <c r="H229" s="236"/>
      <c r="I229" s="130"/>
      <c r="J229" s="235"/>
      <c r="K229" s="236"/>
      <c r="L229" s="130"/>
      <c r="M229" s="235"/>
      <c r="N229" s="236"/>
      <c r="O229" s="129"/>
      <c r="P229" s="246">
        <v>0</v>
      </c>
      <c r="Q229" s="247"/>
      <c r="R229" s="129"/>
      <c r="S229" s="243"/>
      <c r="T229" s="244"/>
      <c r="U229" s="244"/>
      <c r="V229" s="244"/>
      <c r="W229" s="245"/>
      <c r="X229" s="7"/>
      <c r="AX229" s="101"/>
      <c r="AY229" s="101"/>
      <c r="AZ229" s="102">
        <f t="shared" si="21"/>
        <v>0</v>
      </c>
      <c r="BA229" s="101">
        <f t="shared" si="22"/>
        <v>0</v>
      </c>
      <c r="BB229" s="103">
        <f t="shared" si="23"/>
        <v>0</v>
      </c>
      <c r="BC229" s="1">
        <f t="shared" si="24"/>
        <v>0</v>
      </c>
      <c r="BD229" s="1">
        <f t="shared" si="25"/>
        <v>0</v>
      </c>
      <c r="BE229" s="1">
        <f t="shared" si="26"/>
        <v>0</v>
      </c>
    </row>
    <row r="230" spans="2:57" ht="14.4" thickBot="1" x14ac:dyDescent="0.3">
      <c r="B230" s="4"/>
      <c r="C230" s="131"/>
      <c r="D230" s="132"/>
      <c r="E230" s="235"/>
      <c r="F230" s="250"/>
      <c r="G230" s="250"/>
      <c r="H230" s="236"/>
      <c r="I230" s="130"/>
      <c r="J230" s="235"/>
      <c r="K230" s="236"/>
      <c r="L230" s="130"/>
      <c r="M230" s="235"/>
      <c r="N230" s="236"/>
      <c r="O230" s="129"/>
      <c r="P230" s="246">
        <v>0</v>
      </c>
      <c r="Q230" s="247"/>
      <c r="R230" s="129"/>
      <c r="S230" s="243"/>
      <c r="T230" s="244"/>
      <c r="U230" s="244"/>
      <c r="V230" s="244"/>
      <c r="W230" s="245"/>
      <c r="X230" s="7"/>
      <c r="AX230" s="101"/>
      <c r="AY230" s="101"/>
      <c r="AZ230" s="102">
        <f t="shared" si="21"/>
        <v>0</v>
      </c>
      <c r="BA230" s="101">
        <f t="shared" si="22"/>
        <v>0</v>
      </c>
      <c r="BB230" s="103">
        <f t="shared" si="23"/>
        <v>0</v>
      </c>
      <c r="BC230" s="1">
        <f t="shared" si="24"/>
        <v>0</v>
      </c>
      <c r="BD230" s="1">
        <f t="shared" si="25"/>
        <v>0</v>
      </c>
      <c r="BE230" s="1">
        <f t="shared" si="26"/>
        <v>0</v>
      </c>
    </row>
    <row r="231" spans="2:57" ht="14.4" thickBot="1" x14ac:dyDescent="0.3">
      <c r="B231" s="4"/>
      <c r="C231" s="131"/>
      <c r="D231" s="132"/>
      <c r="E231" s="235"/>
      <c r="F231" s="250"/>
      <c r="G231" s="250"/>
      <c r="H231" s="236"/>
      <c r="I231" s="130"/>
      <c r="J231" s="235"/>
      <c r="K231" s="236"/>
      <c r="L231" s="130"/>
      <c r="M231" s="235"/>
      <c r="N231" s="236"/>
      <c r="O231" s="129"/>
      <c r="P231" s="246">
        <v>0</v>
      </c>
      <c r="Q231" s="247"/>
      <c r="R231" s="129"/>
      <c r="S231" s="243"/>
      <c r="T231" s="244"/>
      <c r="U231" s="244"/>
      <c r="V231" s="244"/>
      <c r="W231" s="245"/>
      <c r="X231" s="7"/>
      <c r="AX231" s="101"/>
      <c r="AY231" s="101"/>
      <c r="AZ231" s="102">
        <f t="shared" si="21"/>
        <v>0</v>
      </c>
      <c r="BA231" s="101">
        <f t="shared" si="22"/>
        <v>0</v>
      </c>
      <c r="BB231" s="103">
        <f t="shared" si="23"/>
        <v>0</v>
      </c>
      <c r="BC231" s="1">
        <f t="shared" si="24"/>
        <v>0</v>
      </c>
      <c r="BD231" s="1">
        <f t="shared" si="25"/>
        <v>0</v>
      </c>
      <c r="BE231" s="1">
        <f t="shared" si="26"/>
        <v>0</v>
      </c>
    </row>
    <row r="232" spans="2:57" ht="14.4" thickBot="1" x14ac:dyDescent="0.3">
      <c r="B232" s="4"/>
      <c r="C232" s="131"/>
      <c r="D232" s="132"/>
      <c r="E232" s="235"/>
      <c r="F232" s="250"/>
      <c r="G232" s="250"/>
      <c r="H232" s="236"/>
      <c r="I232" s="130"/>
      <c r="J232" s="235"/>
      <c r="K232" s="236"/>
      <c r="L232" s="130"/>
      <c r="M232" s="235"/>
      <c r="N232" s="236"/>
      <c r="O232" s="129"/>
      <c r="P232" s="246">
        <v>0</v>
      </c>
      <c r="Q232" s="247"/>
      <c r="R232" s="129"/>
      <c r="S232" s="243"/>
      <c r="T232" s="244"/>
      <c r="U232" s="244"/>
      <c r="V232" s="244"/>
      <c r="W232" s="245"/>
      <c r="X232" s="7"/>
      <c r="AX232" s="101"/>
      <c r="AY232" s="101"/>
      <c r="AZ232" s="102">
        <f t="shared" si="21"/>
        <v>0</v>
      </c>
      <c r="BA232" s="101">
        <f t="shared" si="22"/>
        <v>0</v>
      </c>
      <c r="BB232" s="103">
        <f t="shared" si="23"/>
        <v>0</v>
      </c>
      <c r="BC232" s="1">
        <f t="shared" si="24"/>
        <v>0</v>
      </c>
      <c r="BD232" s="1">
        <f t="shared" si="25"/>
        <v>0</v>
      </c>
      <c r="BE232" s="1">
        <f t="shared" si="26"/>
        <v>0</v>
      </c>
    </row>
    <row r="233" spans="2:57" ht="14.4" thickBot="1" x14ac:dyDescent="0.3">
      <c r="B233" s="4"/>
      <c r="C233" s="131"/>
      <c r="D233" s="132"/>
      <c r="E233" s="235"/>
      <c r="F233" s="250"/>
      <c r="G233" s="250"/>
      <c r="H233" s="236"/>
      <c r="I233" s="130"/>
      <c r="J233" s="235"/>
      <c r="K233" s="236"/>
      <c r="L233" s="130"/>
      <c r="M233" s="235"/>
      <c r="N233" s="236"/>
      <c r="O233" s="129"/>
      <c r="P233" s="246">
        <v>0</v>
      </c>
      <c r="Q233" s="247"/>
      <c r="R233" s="129"/>
      <c r="S233" s="243"/>
      <c r="T233" s="244"/>
      <c r="U233" s="244"/>
      <c r="V233" s="244"/>
      <c r="W233" s="245"/>
      <c r="X233" s="7"/>
      <c r="AX233" s="101"/>
      <c r="AY233" s="101"/>
      <c r="AZ233" s="102">
        <f t="shared" si="21"/>
        <v>0</v>
      </c>
      <c r="BA233" s="101">
        <f t="shared" si="22"/>
        <v>0</v>
      </c>
      <c r="BB233" s="103">
        <f t="shared" si="23"/>
        <v>0</v>
      </c>
      <c r="BC233" s="1">
        <f t="shared" si="24"/>
        <v>0</v>
      </c>
      <c r="BD233" s="1">
        <f t="shared" si="25"/>
        <v>0</v>
      </c>
      <c r="BE233" s="1">
        <f t="shared" si="26"/>
        <v>0</v>
      </c>
    </row>
    <row r="234" spans="2:57" ht="14.4" thickBot="1" x14ac:dyDescent="0.3">
      <c r="B234" s="4"/>
      <c r="C234" s="131"/>
      <c r="D234" s="132"/>
      <c r="E234" s="235"/>
      <c r="F234" s="250"/>
      <c r="G234" s="250"/>
      <c r="H234" s="236"/>
      <c r="I234" s="130"/>
      <c r="J234" s="235"/>
      <c r="K234" s="236"/>
      <c r="L234" s="130"/>
      <c r="M234" s="235"/>
      <c r="N234" s="236"/>
      <c r="O234" s="129"/>
      <c r="P234" s="246">
        <v>0</v>
      </c>
      <c r="Q234" s="247"/>
      <c r="R234" s="129"/>
      <c r="S234" s="243"/>
      <c r="T234" s="244"/>
      <c r="U234" s="244"/>
      <c r="V234" s="244"/>
      <c r="W234" s="245"/>
      <c r="X234" s="7"/>
      <c r="AX234" s="101"/>
      <c r="AY234" s="101"/>
      <c r="AZ234" s="102">
        <f t="shared" si="21"/>
        <v>0</v>
      </c>
      <c r="BA234" s="101">
        <f t="shared" si="22"/>
        <v>0</v>
      </c>
      <c r="BB234" s="103">
        <f t="shared" si="23"/>
        <v>0</v>
      </c>
      <c r="BC234" s="1">
        <f t="shared" si="24"/>
        <v>0</v>
      </c>
      <c r="BD234" s="1">
        <f t="shared" si="25"/>
        <v>0</v>
      </c>
      <c r="BE234" s="1">
        <f t="shared" si="26"/>
        <v>0</v>
      </c>
    </row>
    <row r="235" spans="2:57" ht="14.4" thickBot="1" x14ac:dyDescent="0.3">
      <c r="B235" s="4"/>
      <c r="C235" s="131"/>
      <c r="D235" s="132"/>
      <c r="E235" s="235"/>
      <c r="F235" s="250"/>
      <c r="G235" s="250"/>
      <c r="H235" s="236"/>
      <c r="I235" s="130"/>
      <c r="J235" s="235"/>
      <c r="K235" s="236"/>
      <c r="L235" s="130"/>
      <c r="M235" s="235"/>
      <c r="N235" s="236"/>
      <c r="O235" s="129"/>
      <c r="P235" s="246">
        <v>0</v>
      </c>
      <c r="Q235" s="247"/>
      <c r="R235" s="129"/>
      <c r="S235" s="243"/>
      <c r="T235" s="244"/>
      <c r="U235" s="244"/>
      <c r="V235" s="244"/>
      <c r="W235" s="245"/>
      <c r="X235" s="7"/>
      <c r="AX235" s="101"/>
      <c r="AY235" s="101"/>
      <c r="AZ235" s="102">
        <f t="shared" si="21"/>
        <v>0</v>
      </c>
      <c r="BA235" s="101">
        <f t="shared" si="22"/>
        <v>0</v>
      </c>
      <c r="BB235" s="103">
        <f t="shared" si="23"/>
        <v>0</v>
      </c>
      <c r="BC235" s="1">
        <f t="shared" si="24"/>
        <v>0</v>
      </c>
      <c r="BD235" s="1">
        <f t="shared" si="25"/>
        <v>0</v>
      </c>
      <c r="BE235" s="1">
        <f t="shared" si="26"/>
        <v>0</v>
      </c>
    </row>
    <row r="236" spans="2:57" ht="14.4" thickBot="1" x14ac:dyDescent="0.3">
      <c r="B236" s="4"/>
      <c r="C236" s="131"/>
      <c r="D236" s="132"/>
      <c r="E236" s="235"/>
      <c r="F236" s="250"/>
      <c r="G236" s="250"/>
      <c r="H236" s="236"/>
      <c r="I236" s="130"/>
      <c r="J236" s="235"/>
      <c r="K236" s="236"/>
      <c r="L236" s="130"/>
      <c r="M236" s="235"/>
      <c r="N236" s="236"/>
      <c r="O236" s="129"/>
      <c r="P236" s="246">
        <v>0</v>
      </c>
      <c r="Q236" s="247"/>
      <c r="R236" s="129"/>
      <c r="S236" s="243"/>
      <c r="T236" s="244"/>
      <c r="U236" s="244"/>
      <c r="V236" s="244"/>
      <c r="W236" s="245"/>
      <c r="X236" s="7"/>
      <c r="AX236" s="101"/>
      <c r="AY236" s="101"/>
      <c r="AZ236" s="102">
        <f t="shared" si="21"/>
        <v>0</v>
      </c>
      <c r="BA236" s="101">
        <f t="shared" si="22"/>
        <v>0</v>
      </c>
      <c r="BB236" s="103">
        <f t="shared" si="23"/>
        <v>0</v>
      </c>
      <c r="BC236" s="1">
        <f t="shared" si="24"/>
        <v>0</v>
      </c>
      <c r="BD236" s="1">
        <f t="shared" si="25"/>
        <v>0</v>
      </c>
      <c r="BE236" s="1">
        <f t="shared" si="26"/>
        <v>0</v>
      </c>
    </row>
    <row r="237" spans="2:57" ht="14.4" thickBot="1" x14ac:dyDescent="0.3">
      <c r="B237" s="4"/>
      <c r="C237" s="131"/>
      <c r="D237" s="132"/>
      <c r="E237" s="235"/>
      <c r="F237" s="250"/>
      <c r="G237" s="250"/>
      <c r="H237" s="236"/>
      <c r="I237" s="130"/>
      <c r="J237" s="235"/>
      <c r="K237" s="236"/>
      <c r="L237" s="130"/>
      <c r="M237" s="235"/>
      <c r="N237" s="236"/>
      <c r="O237" s="129"/>
      <c r="P237" s="246">
        <v>0</v>
      </c>
      <c r="Q237" s="247"/>
      <c r="R237" s="129"/>
      <c r="S237" s="243"/>
      <c r="T237" s="244"/>
      <c r="U237" s="244"/>
      <c r="V237" s="244"/>
      <c r="W237" s="245"/>
      <c r="X237" s="7"/>
      <c r="AX237" s="101"/>
      <c r="AY237" s="101"/>
      <c r="AZ237" s="102">
        <f t="shared" si="21"/>
        <v>0</v>
      </c>
      <c r="BA237" s="101">
        <f t="shared" si="22"/>
        <v>0</v>
      </c>
      <c r="BB237" s="103">
        <f t="shared" si="23"/>
        <v>0</v>
      </c>
      <c r="BC237" s="1">
        <f t="shared" si="24"/>
        <v>0</v>
      </c>
      <c r="BD237" s="1">
        <f t="shared" si="25"/>
        <v>0</v>
      </c>
      <c r="BE237" s="1">
        <f t="shared" si="26"/>
        <v>0</v>
      </c>
    </row>
    <row r="238" spans="2:57" ht="14.4" thickBot="1" x14ac:dyDescent="0.3">
      <c r="B238" s="4"/>
      <c r="C238" s="131"/>
      <c r="D238" s="132"/>
      <c r="E238" s="235"/>
      <c r="F238" s="250"/>
      <c r="G238" s="250"/>
      <c r="H238" s="236"/>
      <c r="I238" s="130"/>
      <c r="J238" s="235"/>
      <c r="K238" s="236"/>
      <c r="L238" s="130"/>
      <c r="M238" s="235"/>
      <c r="N238" s="236"/>
      <c r="O238" s="129"/>
      <c r="P238" s="246">
        <v>0</v>
      </c>
      <c r="Q238" s="247"/>
      <c r="R238" s="129"/>
      <c r="S238" s="243"/>
      <c r="T238" s="244"/>
      <c r="U238" s="244"/>
      <c r="V238" s="244"/>
      <c r="W238" s="245"/>
      <c r="X238" s="7"/>
      <c r="AX238" s="101"/>
      <c r="AY238" s="101"/>
      <c r="AZ238" s="102">
        <f t="shared" si="21"/>
        <v>0</v>
      </c>
      <c r="BA238" s="101">
        <f t="shared" si="22"/>
        <v>0</v>
      </c>
      <c r="BB238" s="103">
        <f t="shared" si="23"/>
        <v>0</v>
      </c>
      <c r="BC238" s="1">
        <f t="shared" si="24"/>
        <v>0</v>
      </c>
      <c r="BD238" s="1">
        <f t="shared" si="25"/>
        <v>0</v>
      </c>
      <c r="BE238" s="1">
        <f t="shared" si="26"/>
        <v>0</v>
      </c>
    </row>
    <row r="239" spans="2:57" ht="14.4" thickBot="1" x14ac:dyDescent="0.3">
      <c r="B239" s="4"/>
      <c r="C239" s="131"/>
      <c r="D239" s="132"/>
      <c r="E239" s="235"/>
      <c r="F239" s="250"/>
      <c r="G239" s="250"/>
      <c r="H239" s="236"/>
      <c r="I239" s="130"/>
      <c r="J239" s="235"/>
      <c r="K239" s="236"/>
      <c r="L239" s="130"/>
      <c r="M239" s="235"/>
      <c r="N239" s="236"/>
      <c r="O239" s="129"/>
      <c r="P239" s="246">
        <v>0</v>
      </c>
      <c r="Q239" s="247"/>
      <c r="R239" s="129"/>
      <c r="S239" s="243"/>
      <c r="T239" s="244"/>
      <c r="U239" s="244"/>
      <c r="V239" s="244"/>
      <c r="W239" s="245"/>
      <c r="X239" s="7"/>
      <c r="AX239" s="101"/>
      <c r="AY239" s="101"/>
      <c r="AZ239" s="102">
        <f t="shared" si="21"/>
        <v>0</v>
      </c>
      <c r="BA239" s="101">
        <f t="shared" si="22"/>
        <v>0</v>
      </c>
      <c r="BB239" s="103">
        <f t="shared" si="23"/>
        <v>0</v>
      </c>
      <c r="BC239" s="1">
        <f t="shared" si="24"/>
        <v>0</v>
      </c>
      <c r="BD239" s="1">
        <f t="shared" si="25"/>
        <v>0</v>
      </c>
      <c r="BE239" s="1">
        <f t="shared" si="26"/>
        <v>0</v>
      </c>
    </row>
    <row r="240" spans="2:57" ht="14.4" thickBot="1" x14ac:dyDescent="0.3">
      <c r="B240" s="4"/>
      <c r="C240" s="131"/>
      <c r="D240" s="132"/>
      <c r="E240" s="235"/>
      <c r="F240" s="250"/>
      <c r="G240" s="250"/>
      <c r="H240" s="236"/>
      <c r="I240" s="130"/>
      <c r="J240" s="235"/>
      <c r="K240" s="236"/>
      <c r="L240" s="130"/>
      <c r="M240" s="235"/>
      <c r="N240" s="236"/>
      <c r="O240" s="129"/>
      <c r="P240" s="246">
        <v>0</v>
      </c>
      <c r="Q240" s="247"/>
      <c r="R240" s="129"/>
      <c r="S240" s="243"/>
      <c r="T240" s="244"/>
      <c r="U240" s="244"/>
      <c r="V240" s="244"/>
      <c r="W240" s="245"/>
      <c r="X240" s="7"/>
      <c r="AX240" s="101"/>
      <c r="AY240" s="101"/>
      <c r="AZ240" s="102">
        <f t="shared" si="21"/>
        <v>0</v>
      </c>
      <c r="BA240" s="101">
        <f t="shared" si="22"/>
        <v>0</v>
      </c>
      <c r="BB240" s="103">
        <f t="shared" si="23"/>
        <v>0</v>
      </c>
      <c r="BC240" s="1">
        <f t="shared" si="24"/>
        <v>0</v>
      </c>
      <c r="BD240" s="1">
        <f t="shared" si="25"/>
        <v>0</v>
      </c>
      <c r="BE240" s="1">
        <f t="shared" si="26"/>
        <v>0</v>
      </c>
    </row>
    <row r="241" spans="2:57" ht="14.4" thickBot="1" x14ac:dyDescent="0.3">
      <c r="B241" s="4"/>
      <c r="C241" s="131"/>
      <c r="D241" s="132"/>
      <c r="E241" s="235"/>
      <c r="F241" s="250"/>
      <c r="G241" s="250"/>
      <c r="H241" s="236"/>
      <c r="I241" s="130"/>
      <c r="J241" s="235"/>
      <c r="K241" s="236"/>
      <c r="L241" s="130"/>
      <c r="M241" s="235"/>
      <c r="N241" s="236"/>
      <c r="O241" s="129"/>
      <c r="P241" s="246">
        <v>0</v>
      </c>
      <c r="Q241" s="247"/>
      <c r="R241" s="129"/>
      <c r="S241" s="243"/>
      <c r="T241" s="244"/>
      <c r="U241" s="244"/>
      <c r="V241" s="244"/>
      <c r="W241" s="245"/>
      <c r="X241" s="7"/>
      <c r="AX241" s="101"/>
      <c r="AY241" s="101"/>
      <c r="AZ241" s="102">
        <f t="shared" si="21"/>
        <v>0</v>
      </c>
      <c r="BA241" s="101">
        <f t="shared" si="22"/>
        <v>0</v>
      </c>
      <c r="BB241" s="103">
        <f t="shared" si="23"/>
        <v>0</v>
      </c>
      <c r="BC241" s="1">
        <f t="shared" si="24"/>
        <v>0</v>
      </c>
      <c r="BD241" s="1">
        <f t="shared" si="25"/>
        <v>0</v>
      </c>
      <c r="BE241" s="1">
        <f t="shared" si="26"/>
        <v>0</v>
      </c>
    </row>
    <row r="242" spans="2:57" ht="14.4" thickBot="1" x14ac:dyDescent="0.3">
      <c r="B242" s="4"/>
      <c r="C242" s="131"/>
      <c r="D242" s="132"/>
      <c r="E242" s="235"/>
      <c r="F242" s="250"/>
      <c r="G242" s="250"/>
      <c r="H242" s="236"/>
      <c r="I242" s="130"/>
      <c r="J242" s="235"/>
      <c r="K242" s="236"/>
      <c r="L242" s="130"/>
      <c r="M242" s="235"/>
      <c r="N242" s="236"/>
      <c r="O242" s="129"/>
      <c r="P242" s="246">
        <v>0</v>
      </c>
      <c r="Q242" s="247"/>
      <c r="R242" s="129"/>
      <c r="S242" s="243"/>
      <c r="T242" s="244"/>
      <c r="U242" s="244"/>
      <c r="V242" s="244"/>
      <c r="W242" s="245"/>
      <c r="X242" s="7"/>
      <c r="AX242" s="101"/>
      <c r="AY242" s="101"/>
      <c r="AZ242" s="102">
        <f t="shared" si="21"/>
        <v>0</v>
      </c>
      <c r="BA242" s="101">
        <f t="shared" si="22"/>
        <v>0</v>
      </c>
      <c r="BB242" s="103">
        <f t="shared" si="23"/>
        <v>0</v>
      </c>
      <c r="BC242" s="1">
        <f t="shared" si="24"/>
        <v>0</v>
      </c>
      <c r="BD242" s="1">
        <f t="shared" si="25"/>
        <v>0</v>
      </c>
      <c r="BE242" s="1">
        <f t="shared" si="26"/>
        <v>0</v>
      </c>
    </row>
    <row r="243" spans="2:57" ht="14.4" thickBot="1" x14ac:dyDescent="0.3">
      <c r="B243" s="4"/>
      <c r="C243" s="131"/>
      <c r="D243" s="132"/>
      <c r="E243" s="235"/>
      <c r="F243" s="250"/>
      <c r="G243" s="250"/>
      <c r="H243" s="236"/>
      <c r="I243" s="130"/>
      <c r="J243" s="235"/>
      <c r="K243" s="236"/>
      <c r="L243" s="130"/>
      <c r="M243" s="235"/>
      <c r="N243" s="236"/>
      <c r="O243" s="129"/>
      <c r="P243" s="246">
        <v>0</v>
      </c>
      <c r="Q243" s="247"/>
      <c r="R243" s="129"/>
      <c r="S243" s="243"/>
      <c r="T243" s="244"/>
      <c r="U243" s="244"/>
      <c r="V243" s="244"/>
      <c r="W243" s="245"/>
      <c r="X243" s="7"/>
      <c r="AX243" s="101"/>
      <c r="AY243" s="101"/>
      <c r="AZ243" s="102">
        <f t="shared" si="21"/>
        <v>0</v>
      </c>
      <c r="BA243" s="101">
        <f t="shared" si="22"/>
        <v>0</v>
      </c>
      <c r="BB243" s="103">
        <f t="shared" si="23"/>
        <v>0</v>
      </c>
      <c r="BC243" s="1">
        <f t="shared" si="24"/>
        <v>0</v>
      </c>
      <c r="BD243" s="1">
        <f t="shared" si="25"/>
        <v>0</v>
      </c>
      <c r="BE243" s="1">
        <f t="shared" si="26"/>
        <v>0</v>
      </c>
    </row>
    <row r="244" spans="2:57" ht="14.4" thickBot="1" x14ac:dyDescent="0.3">
      <c r="B244" s="4"/>
      <c r="C244" s="131"/>
      <c r="D244" s="132"/>
      <c r="E244" s="235"/>
      <c r="F244" s="250"/>
      <c r="G244" s="250"/>
      <c r="H244" s="236"/>
      <c r="I244" s="130"/>
      <c r="J244" s="235"/>
      <c r="K244" s="236"/>
      <c r="L244" s="130"/>
      <c r="M244" s="235"/>
      <c r="N244" s="236"/>
      <c r="O244" s="129"/>
      <c r="P244" s="246">
        <v>0</v>
      </c>
      <c r="Q244" s="247"/>
      <c r="R244" s="129"/>
      <c r="S244" s="243"/>
      <c r="T244" s="244"/>
      <c r="U244" s="244"/>
      <c r="V244" s="244"/>
      <c r="W244" s="245"/>
      <c r="X244" s="7"/>
      <c r="AX244" s="101"/>
      <c r="AY244" s="101"/>
      <c r="AZ244" s="102">
        <f t="shared" si="21"/>
        <v>0</v>
      </c>
      <c r="BA244" s="101">
        <f t="shared" si="22"/>
        <v>0</v>
      </c>
      <c r="BB244" s="103">
        <f t="shared" si="23"/>
        <v>0</v>
      </c>
      <c r="BC244" s="1">
        <f t="shared" si="24"/>
        <v>0</v>
      </c>
      <c r="BD244" s="1">
        <f t="shared" si="25"/>
        <v>0</v>
      </c>
      <c r="BE244" s="1">
        <f t="shared" si="26"/>
        <v>0</v>
      </c>
    </row>
    <row r="245" spans="2:57" ht="14.4" thickBot="1" x14ac:dyDescent="0.3">
      <c r="B245" s="4"/>
      <c r="C245" s="131"/>
      <c r="D245" s="132"/>
      <c r="E245" s="235"/>
      <c r="F245" s="250"/>
      <c r="G245" s="250"/>
      <c r="H245" s="236"/>
      <c r="I245" s="130"/>
      <c r="J245" s="235"/>
      <c r="K245" s="236"/>
      <c r="L245" s="130"/>
      <c r="M245" s="235"/>
      <c r="N245" s="236"/>
      <c r="O245" s="129"/>
      <c r="P245" s="246">
        <v>0</v>
      </c>
      <c r="Q245" s="247"/>
      <c r="R245" s="129"/>
      <c r="S245" s="243"/>
      <c r="T245" s="244"/>
      <c r="U245" s="244"/>
      <c r="V245" s="244"/>
      <c r="W245" s="245"/>
      <c r="X245" s="7"/>
      <c r="AX245" s="101"/>
      <c r="AY245" s="101"/>
      <c r="AZ245" s="102">
        <f t="shared" si="21"/>
        <v>0</v>
      </c>
      <c r="BA245" s="101">
        <f t="shared" si="22"/>
        <v>0</v>
      </c>
      <c r="BB245" s="103">
        <f t="shared" si="23"/>
        <v>0</v>
      </c>
      <c r="BC245" s="1">
        <f t="shared" si="24"/>
        <v>0</v>
      </c>
      <c r="BD245" s="1">
        <f t="shared" si="25"/>
        <v>0</v>
      </c>
      <c r="BE245" s="1">
        <f t="shared" si="26"/>
        <v>0</v>
      </c>
    </row>
    <row r="246" spans="2:57" ht="14.4" thickBot="1" x14ac:dyDescent="0.3">
      <c r="B246" s="4"/>
      <c r="C246" s="131"/>
      <c r="D246" s="132"/>
      <c r="E246" s="235"/>
      <c r="F246" s="250"/>
      <c r="G246" s="250"/>
      <c r="H246" s="236"/>
      <c r="I246" s="130"/>
      <c r="J246" s="235"/>
      <c r="K246" s="236"/>
      <c r="L246" s="130"/>
      <c r="M246" s="235"/>
      <c r="N246" s="236"/>
      <c r="O246" s="129"/>
      <c r="P246" s="246">
        <v>0</v>
      </c>
      <c r="Q246" s="247"/>
      <c r="R246" s="129"/>
      <c r="S246" s="243"/>
      <c r="T246" s="244"/>
      <c r="U246" s="244"/>
      <c r="V246" s="244"/>
      <c r="W246" s="245"/>
      <c r="X246" s="7"/>
      <c r="AX246" s="101"/>
      <c r="AY246" s="101"/>
      <c r="AZ246" s="102">
        <f t="shared" si="21"/>
        <v>0</v>
      </c>
      <c r="BA246" s="101">
        <f t="shared" si="22"/>
        <v>0</v>
      </c>
      <c r="BB246" s="103">
        <f t="shared" si="23"/>
        <v>0</v>
      </c>
      <c r="BC246" s="1">
        <f t="shared" si="24"/>
        <v>0</v>
      </c>
      <c r="BD246" s="1">
        <f t="shared" si="25"/>
        <v>0</v>
      </c>
      <c r="BE246" s="1">
        <f t="shared" si="26"/>
        <v>0</v>
      </c>
    </row>
    <row r="247" spans="2:57" ht="14.4" thickBot="1" x14ac:dyDescent="0.3">
      <c r="B247" s="4"/>
      <c r="C247" s="131"/>
      <c r="D247" s="132"/>
      <c r="E247" s="235"/>
      <c r="F247" s="250"/>
      <c r="G247" s="250"/>
      <c r="H247" s="236"/>
      <c r="I247" s="130"/>
      <c r="J247" s="235"/>
      <c r="K247" s="236"/>
      <c r="L247" s="130"/>
      <c r="M247" s="235"/>
      <c r="N247" s="236"/>
      <c r="O247" s="129"/>
      <c r="P247" s="246">
        <v>0</v>
      </c>
      <c r="Q247" s="247"/>
      <c r="R247" s="129"/>
      <c r="S247" s="243"/>
      <c r="T247" s="244"/>
      <c r="U247" s="244"/>
      <c r="V247" s="244"/>
      <c r="W247" s="245"/>
      <c r="X247" s="7"/>
      <c r="AX247" s="101"/>
      <c r="AY247" s="101"/>
      <c r="AZ247" s="102">
        <f t="shared" si="21"/>
        <v>0</v>
      </c>
      <c r="BA247" s="101">
        <f t="shared" si="22"/>
        <v>0</v>
      </c>
      <c r="BB247" s="103">
        <f t="shared" si="23"/>
        <v>0</v>
      </c>
      <c r="BC247" s="1">
        <f t="shared" si="24"/>
        <v>0</v>
      </c>
      <c r="BD247" s="1">
        <f t="shared" si="25"/>
        <v>0</v>
      </c>
      <c r="BE247" s="1">
        <f t="shared" si="26"/>
        <v>0</v>
      </c>
    </row>
    <row r="248" spans="2:57" ht="14.4" thickBot="1" x14ac:dyDescent="0.3">
      <c r="B248" s="4"/>
      <c r="C248" s="131"/>
      <c r="D248" s="132"/>
      <c r="E248" s="235"/>
      <c r="F248" s="250"/>
      <c r="G248" s="250"/>
      <c r="H248" s="236"/>
      <c r="I248" s="130"/>
      <c r="J248" s="235"/>
      <c r="K248" s="236"/>
      <c r="L248" s="130"/>
      <c r="M248" s="235"/>
      <c r="N248" s="236"/>
      <c r="O248" s="129"/>
      <c r="P248" s="246">
        <v>0</v>
      </c>
      <c r="Q248" s="247"/>
      <c r="R248" s="129"/>
      <c r="S248" s="243"/>
      <c r="T248" s="244"/>
      <c r="U248" s="244"/>
      <c r="V248" s="244"/>
      <c r="W248" s="245"/>
      <c r="X248" s="7"/>
      <c r="AX248" s="101"/>
      <c r="AY248" s="101"/>
      <c r="AZ248" s="102">
        <f t="shared" si="21"/>
        <v>0</v>
      </c>
      <c r="BA248" s="101">
        <f t="shared" si="22"/>
        <v>0</v>
      </c>
      <c r="BB248" s="103">
        <f t="shared" si="23"/>
        <v>0</v>
      </c>
      <c r="BC248" s="1">
        <f t="shared" si="24"/>
        <v>0</v>
      </c>
      <c r="BD248" s="1">
        <f t="shared" si="25"/>
        <v>0</v>
      </c>
      <c r="BE248" s="1">
        <f t="shared" si="26"/>
        <v>0</v>
      </c>
    </row>
    <row r="249" spans="2:57" ht="14.4" thickBot="1" x14ac:dyDescent="0.3">
      <c r="B249" s="4"/>
      <c r="C249" s="131"/>
      <c r="D249" s="132"/>
      <c r="E249" s="235"/>
      <c r="F249" s="250"/>
      <c r="G249" s="250"/>
      <c r="H249" s="236"/>
      <c r="I249" s="130"/>
      <c r="J249" s="235"/>
      <c r="K249" s="236"/>
      <c r="L249" s="130"/>
      <c r="M249" s="235"/>
      <c r="N249" s="236"/>
      <c r="O249" s="129"/>
      <c r="P249" s="246">
        <v>0</v>
      </c>
      <c r="Q249" s="247"/>
      <c r="R249" s="129"/>
      <c r="S249" s="243"/>
      <c r="T249" s="244"/>
      <c r="U249" s="244"/>
      <c r="V249" s="244"/>
      <c r="W249" s="245"/>
      <c r="X249" s="7"/>
      <c r="AX249" s="101"/>
      <c r="AY249" s="101"/>
      <c r="AZ249" s="102">
        <f t="shared" si="21"/>
        <v>0</v>
      </c>
      <c r="BA249" s="101">
        <f t="shared" si="22"/>
        <v>0</v>
      </c>
      <c r="BB249" s="103">
        <f t="shared" si="23"/>
        <v>0</v>
      </c>
      <c r="BC249" s="1">
        <f t="shared" si="24"/>
        <v>0</v>
      </c>
      <c r="BD249" s="1">
        <f t="shared" si="25"/>
        <v>0</v>
      </c>
      <c r="BE249" s="1">
        <f t="shared" si="26"/>
        <v>0</v>
      </c>
    </row>
    <row r="250" spans="2:57" ht="14.4" thickBot="1" x14ac:dyDescent="0.3">
      <c r="B250" s="4"/>
      <c r="C250" s="131"/>
      <c r="D250" s="132"/>
      <c r="E250" s="235"/>
      <c r="F250" s="250"/>
      <c r="G250" s="250"/>
      <c r="H250" s="236"/>
      <c r="I250" s="130"/>
      <c r="J250" s="235"/>
      <c r="K250" s="236"/>
      <c r="L250" s="130"/>
      <c r="M250" s="235"/>
      <c r="N250" s="236"/>
      <c r="O250" s="129"/>
      <c r="P250" s="246">
        <v>0</v>
      </c>
      <c r="Q250" s="247"/>
      <c r="R250" s="129"/>
      <c r="S250" s="243"/>
      <c r="T250" s="244"/>
      <c r="U250" s="244"/>
      <c r="V250" s="244"/>
      <c r="W250" s="245"/>
      <c r="X250" s="7"/>
      <c r="AX250" s="101"/>
      <c r="AY250" s="101"/>
      <c r="AZ250" s="102">
        <f t="shared" si="21"/>
        <v>0</v>
      </c>
      <c r="BA250" s="101">
        <f t="shared" si="22"/>
        <v>0</v>
      </c>
      <c r="BB250" s="103">
        <f t="shared" si="23"/>
        <v>0</v>
      </c>
      <c r="BC250" s="1">
        <f t="shared" si="24"/>
        <v>0</v>
      </c>
      <c r="BD250" s="1">
        <f t="shared" si="25"/>
        <v>0</v>
      </c>
      <c r="BE250" s="1">
        <f t="shared" si="26"/>
        <v>0</v>
      </c>
    </row>
    <row r="251" spans="2:57" ht="14.4" thickBot="1" x14ac:dyDescent="0.3">
      <c r="B251" s="4"/>
      <c r="C251" s="131"/>
      <c r="D251" s="132"/>
      <c r="E251" s="235"/>
      <c r="F251" s="250"/>
      <c r="G251" s="250"/>
      <c r="H251" s="236"/>
      <c r="I251" s="130"/>
      <c r="J251" s="235"/>
      <c r="K251" s="236"/>
      <c r="L251" s="130"/>
      <c r="M251" s="235"/>
      <c r="N251" s="236"/>
      <c r="O251" s="129"/>
      <c r="P251" s="246">
        <v>0</v>
      </c>
      <c r="Q251" s="247"/>
      <c r="R251" s="129"/>
      <c r="S251" s="243"/>
      <c r="T251" s="244"/>
      <c r="U251" s="244"/>
      <c r="V251" s="244"/>
      <c r="W251" s="245"/>
      <c r="X251" s="7"/>
      <c r="AX251" s="101"/>
      <c r="AY251" s="101"/>
      <c r="AZ251" s="102">
        <f t="shared" si="21"/>
        <v>0</v>
      </c>
      <c r="BA251" s="101">
        <f t="shared" si="22"/>
        <v>0</v>
      </c>
      <c r="BB251" s="103">
        <f t="shared" si="23"/>
        <v>0</v>
      </c>
      <c r="BC251" s="1">
        <f t="shared" si="24"/>
        <v>0</v>
      </c>
      <c r="BD251" s="1">
        <f t="shared" si="25"/>
        <v>0</v>
      </c>
      <c r="BE251" s="1">
        <f t="shared" si="26"/>
        <v>0</v>
      </c>
    </row>
    <row r="252" spans="2:57" ht="14.4" thickBot="1" x14ac:dyDescent="0.3">
      <c r="B252" s="4"/>
      <c r="C252" s="131"/>
      <c r="D252" s="132"/>
      <c r="E252" s="235"/>
      <c r="F252" s="250"/>
      <c r="G252" s="250"/>
      <c r="H252" s="236"/>
      <c r="I252" s="130"/>
      <c r="J252" s="235"/>
      <c r="K252" s="236"/>
      <c r="L252" s="130"/>
      <c r="M252" s="235"/>
      <c r="N252" s="236"/>
      <c r="O252" s="129"/>
      <c r="P252" s="246">
        <v>0</v>
      </c>
      <c r="Q252" s="247"/>
      <c r="R252" s="129"/>
      <c r="S252" s="243"/>
      <c r="T252" s="244"/>
      <c r="U252" s="244"/>
      <c r="V252" s="244"/>
      <c r="W252" s="245"/>
      <c r="X252" s="7"/>
      <c r="AX252" s="101"/>
      <c r="AY252" s="101"/>
      <c r="AZ252" s="102">
        <f t="shared" si="21"/>
        <v>0</v>
      </c>
      <c r="BA252" s="101">
        <f t="shared" si="22"/>
        <v>0</v>
      </c>
      <c r="BB252" s="103">
        <f t="shared" si="23"/>
        <v>0</v>
      </c>
      <c r="BC252" s="1">
        <f t="shared" si="24"/>
        <v>0</v>
      </c>
      <c r="BD252" s="1">
        <f t="shared" si="25"/>
        <v>0</v>
      </c>
      <c r="BE252" s="1">
        <f t="shared" si="26"/>
        <v>0</v>
      </c>
    </row>
    <row r="253" spans="2:57" ht="14.4" thickBot="1" x14ac:dyDescent="0.3">
      <c r="B253" s="4"/>
      <c r="C253" s="131"/>
      <c r="D253" s="132"/>
      <c r="E253" s="235"/>
      <c r="F253" s="250"/>
      <c r="G253" s="250"/>
      <c r="H253" s="236"/>
      <c r="I253" s="130"/>
      <c r="J253" s="235"/>
      <c r="K253" s="236"/>
      <c r="L253" s="130"/>
      <c r="M253" s="235"/>
      <c r="N253" s="236"/>
      <c r="O253" s="129"/>
      <c r="P253" s="246">
        <v>0</v>
      </c>
      <c r="Q253" s="247"/>
      <c r="R253" s="129"/>
      <c r="S253" s="243"/>
      <c r="T253" s="244"/>
      <c r="U253" s="244"/>
      <c r="V253" s="244"/>
      <c r="W253" s="245"/>
      <c r="X253" s="7"/>
      <c r="AX253" s="101"/>
      <c r="AY253" s="101"/>
      <c r="AZ253" s="102">
        <f t="shared" si="21"/>
        <v>0</v>
      </c>
      <c r="BA253" s="101">
        <f t="shared" si="22"/>
        <v>0</v>
      </c>
      <c r="BB253" s="103">
        <f t="shared" si="23"/>
        <v>0</v>
      </c>
      <c r="BC253" s="1">
        <f t="shared" si="24"/>
        <v>0</v>
      </c>
      <c r="BD253" s="1">
        <f t="shared" si="25"/>
        <v>0</v>
      </c>
      <c r="BE253" s="1">
        <f t="shared" si="26"/>
        <v>0</v>
      </c>
    </row>
    <row r="254" spans="2:57" ht="14.4" thickBot="1" x14ac:dyDescent="0.3">
      <c r="B254" s="4"/>
      <c r="C254" s="131"/>
      <c r="D254" s="132"/>
      <c r="E254" s="235"/>
      <c r="F254" s="250"/>
      <c r="G254" s="250"/>
      <c r="H254" s="236"/>
      <c r="I254" s="130"/>
      <c r="J254" s="235"/>
      <c r="K254" s="236"/>
      <c r="L254" s="130"/>
      <c r="M254" s="235"/>
      <c r="N254" s="236"/>
      <c r="O254" s="129"/>
      <c r="P254" s="246">
        <v>0</v>
      </c>
      <c r="Q254" s="247"/>
      <c r="R254" s="129"/>
      <c r="S254" s="243"/>
      <c r="T254" s="244"/>
      <c r="U254" s="244"/>
      <c r="V254" s="244"/>
      <c r="W254" s="245"/>
      <c r="X254" s="7"/>
      <c r="AX254" s="101"/>
      <c r="AY254" s="101"/>
      <c r="AZ254" s="102">
        <f t="shared" si="21"/>
        <v>0</v>
      </c>
      <c r="BA254" s="101">
        <f t="shared" si="22"/>
        <v>0</v>
      </c>
      <c r="BB254" s="103">
        <f t="shared" si="23"/>
        <v>0</v>
      </c>
      <c r="BC254" s="1">
        <f t="shared" si="24"/>
        <v>0</v>
      </c>
      <c r="BD254" s="1">
        <f t="shared" si="25"/>
        <v>0</v>
      </c>
      <c r="BE254" s="1">
        <f t="shared" si="26"/>
        <v>0</v>
      </c>
    </row>
    <row r="255" spans="2:57" ht="14.4" thickBot="1" x14ac:dyDescent="0.3">
      <c r="B255" s="4"/>
      <c r="C255" s="131"/>
      <c r="D255" s="132"/>
      <c r="E255" s="235"/>
      <c r="F255" s="250"/>
      <c r="G255" s="250"/>
      <c r="H255" s="236"/>
      <c r="I255" s="130"/>
      <c r="J255" s="235"/>
      <c r="K255" s="236"/>
      <c r="L255" s="130"/>
      <c r="M255" s="235"/>
      <c r="N255" s="236"/>
      <c r="O255" s="129"/>
      <c r="P255" s="246">
        <v>0</v>
      </c>
      <c r="Q255" s="247"/>
      <c r="R255" s="129"/>
      <c r="S255" s="243"/>
      <c r="T255" s="244"/>
      <c r="U255" s="244"/>
      <c r="V255" s="244"/>
      <c r="W255" s="245"/>
      <c r="X255" s="7"/>
      <c r="AX255" s="101"/>
      <c r="AY255" s="101"/>
      <c r="AZ255" s="102">
        <f t="shared" si="21"/>
        <v>0</v>
      </c>
      <c r="BA255" s="101">
        <f t="shared" si="22"/>
        <v>0</v>
      </c>
      <c r="BB255" s="103">
        <f t="shared" si="23"/>
        <v>0</v>
      </c>
      <c r="BC255" s="1">
        <f t="shared" si="24"/>
        <v>0</v>
      </c>
      <c r="BD255" s="1">
        <f t="shared" si="25"/>
        <v>0</v>
      </c>
      <c r="BE255" s="1">
        <f t="shared" si="26"/>
        <v>0</v>
      </c>
    </row>
    <row r="256" spans="2:57" ht="14.4" thickBot="1" x14ac:dyDescent="0.3">
      <c r="B256" s="4"/>
      <c r="C256" s="131"/>
      <c r="D256" s="132"/>
      <c r="E256" s="235"/>
      <c r="F256" s="250"/>
      <c r="G256" s="250"/>
      <c r="H256" s="236"/>
      <c r="I256" s="130"/>
      <c r="J256" s="235"/>
      <c r="K256" s="236"/>
      <c r="L256" s="130"/>
      <c r="M256" s="235"/>
      <c r="N256" s="236"/>
      <c r="O256" s="129"/>
      <c r="P256" s="246">
        <v>0</v>
      </c>
      <c r="Q256" s="247"/>
      <c r="R256" s="129"/>
      <c r="S256" s="243"/>
      <c r="T256" s="244"/>
      <c r="U256" s="244"/>
      <c r="V256" s="244"/>
      <c r="W256" s="245"/>
      <c r="X256" s="7"/>
      <c r="AX256" s="101"/>
      <c r="AY256" s="101"/>
      <c r="AZ256" s="102">
        <f t="shared" si="21"/>
        <v>0</v>
      </c>
      <c r="BA256" s="101">
        <f t="shared" si="22"/>
        <v>0</v>
      </c>
      <c r="BB256" s="103">
        <f t="shared" si="23"/>
        <v>0</v>
      </c>
      <c r="BC256" s="1">
        <f t="shared" si="24"/>
        <v>0</v>
      </c>
      <c r="BD256" s="1">
        <f t="shared" si="25"/>
        <v>0</v>
      </c>
      <c r="BE256" s="1">
        <f t="shared" si="26"/>
        <v>0</v>
      </c>
    </row>
    <row r="257" spans="2:57" ht="14.4" thickBot="1" x14ac:dyDescent="0.3">
      <c r="B257" s="4"/>
      <c r="C257" s="131"/>
      <c r="D257" s="132"/>
      <c r="E257" s="235"/>
      <c r="F257" s="250"/>
      <c r="G257" s="250"/>
      <c r="H257" s="236"/>
      <c r="I257" s="130"/>
      <c r="J257" s="235"/>
      <c r="K257" s="236"/>
      <c r="L257" s="130"/>
      <c r="M257" s="235"/>
      <c r="N257" s="236"/>
      <c r="O257" s="129"/>
      <c r="P257" s="246">
        <v>0</v>
      </c>
      <c r="Q257" s="247"/>
      <c r="R257" s="129"/>
      <c r="S257" s="243"/>
      <c r="T257" s="244"/>
      <c r="U257" s="244"/>
      <c r="V257" s="244"/>
      <c r="W257" s="245"/>
      <c r="X257" s="7"/>
      <c r="AX257" s="101"/>
      <c r="AY257" s="101"/>
      <c r="AZ257" s="102">
        <f t="shared" si="21"/>
        <v>0</v>
      </c>
      <c r="BA257" s="101">
        <f t="shared" si="22"/>
        <v>0</v>
      </c>
      <c r="BB257" s="103">
        <f t="shared" si="23"/>
        <v>0</v>
      </c>
      <c r="BC257" s="1">
        <f t="shared" si="24"/>
        <v>0</v>
      </c>
      <c r="BD257" s="1">
        <f t="shared" si="25"/>
        <v>0</v>
      </c>
      <c r="BE257" s="1">
        <f t="shared" si="26"/>
        <v>0</v>
      </c>
    </row>
    <row r="258" spans="2:57" ht="14.4" thickBot="1" x14ac:dyDescent="0.3">
      <c r="B258" s="4"/>
      <c r="C258" s="131"/>
      <c r="D258" s="132"/>
      <c r="E258" s="235"/>
      <c r="F258" s="250"/>
      <c r="G258" s="250"/>
      <c r="H258" s="236"/>
      <c r="I258" s="130"/>
      <c r="J258" s="235"/>
      <c r="K258" s="236"/>
      <c r="L258" s="130"/>
      <c r="M258" s="235"/>
      <c r="N258" s="236"/>
      <c r="O258" s="129"/>
      <c r="P258" s="246">
        <v>0</v>
      </c>
      <c r="Q258" s="247"/>
      <c r="R258" s="129"/>
      <c r="S258" s="243"/>
      <c r="T258" s="244"/>
      <c r="U258" s="244"/>
      <c r="V258" s="244"/>
      <c r="W258" s="245"/>
      <c r="X258" s="7"/>
      <c r="AX258" s="101"/>
      <c r="AY258" s="101"/>
      <c r="AZ258" s="102">
        <f t="shared" si="21"/>
        <v>0</v>
      </c>
      <c r="BA258" s="101">
        <f t="shared" si="22"/>
        <v>0</v>
      </c>
      <c r="BB258" s="103">
        <f t="shared" si="23"/>
        <v>0</v>
      </c>
      <c r="BC258" s="1">
        <f t="shared" si="24"/>
        <v>0</v>
      </c>
      <c r="BD258" s="1">
        <f t="shared" si="25"/>
        <v>0</v>
      </c>
      <c r="BE258" s="1">
        <f t="shared" si="26"/>
        <v>0</v>
      </c>
    </row>
    <row r="259" spans="2:57" ht="14.4" thickBot="1" x14ac:dyDescent="0.3">
      <c r="B259" s="4"/>
      <c r="C259" s="131"/>
      <c r="D259" s="132"/>
      <c r="E259" s="235"/>
      <c r="F259" s="250"/>
      <c r="G259" s="250"/>
      <c r="H259" s="236"/>
      <c r="I259" s="130"/>
      <c r="J259" s="235"/>
      <c r="K259" s="236"/>
      <c r="L259" s="130"/>
      <c r="M259" s="235"/>
      <c r="N259" s="236"/>
      <c r="O259" s="129"/>
      <c r="P259" s="246">
        <v>0</v>
      </c>
      <c r="Q259" s="247"/>
      <c r="R259" s="129"/>
      <c r="S259" s="243"/>
      <c r="T259" s="244"/>
      <c r="U259" s="244"/>
      <c r="V259" s="244"/>
      <c r="W259" s="245"/>
      <c r="X259" s="7"/>
      <c r="AX259" s="101"/>
      <c r="AY259" s="101"/>
      <c r="AZ259" s="102">
        <f t="shared" si="21"/>
        <v>0</v>
      </c>
      <c r="BA259" s="101">
        <f t="shared" si="22"/>
        <v>0</v>
      </c>
      <c r="BB259" s="103">
        <f t="shared" si="23"/>
        <v>0</v>
      </c>
      <c r="BC259" s="1">
        <f t="shared" si="24"/>
        <v>0</v>
      </c>
      <c r="BD259" s="1">
        <f t="shared" si="25"/>
        <v>0</v>
      </c>
      <c r="BE259" s="1">
        <f t="shared" si="26"/>
        <v>0</v>
      </c>
    </row>
    <row r="260" spans="2:57" ht="14.4" thickBot="1" x14ac:dyDescent="0.3">
      <c r="B260" s="4"/>
      <c r="C260" s="131"/>
      <c r="D260" s="132"/>
      <c r="E260" s="235"/>
      <c r="F260" s="250"/>
      <c r="G260" s="250"/>
      <c r="H260" s="236"/>
      <c r="I260" s="130"/>
      <c r="J260" s="235"/>
      <c r="K260" s="236"/>
      <c r="L260" s="130"/>
      <c r="M260" s="235"/>
      <c r="N260" s="236"/>
      <c r="O260" s="129"/>
      <c r="P260" s="246">
        <v>0</v>
      </c>
      <c r="Q260" s="247"/>
      <c r="R260" s="129"/>
      <c r="S260" s="243"/>
      <c r="T260" s="244"/>
      <c r="U260" s="244"/>
      <c r="V260" s="244"/>
      <c r="W260" s="245"/>
      <c r="X260" s="7"/>
      <c r="AX260" s="101"/>
      <c r="AY260" s="101"/>
      <c r="AZ260" s="102">
        <f t="shared" si="21"/>
        <v>0</v>
      </c>
      <c r="BA260" s="101">
        <f t="shared" si="22"/>
        <v>0</v>
      </c>
      <c r="BB260" s="103">
        <f t="shared" si="23"/>
        <v>0</v>
      </c>
      <c r="BC260" s="1">
        <f t="shared" si="24"/>
        <v>0</v>
      </c>
      <c r="BD260" s="1">
        <f t="shared" si="25"/>
        <v>0</v>
      </c>
      <c r="BE260" s="1">
        <f t="shared" si="26"/>
        <v>0</v>
      </c>
    </row>
    <row r="261" spans="2:57" ht="14.4" thickBot="1" x14ac:dyDescent="0.3">
      <c r="B261" s="4"/>
      <c r="C261" s="131"/>
      <c r="D261" s="132"/>
      <c r="E261" s="235"/>
      <c r="F261" s="250"/>
      <c r="G261" s="250"/>
      <c r="H261" s="236"/>
      <c r="I261" s="130"/>
      <c r="J261" s="235"/>
      <c r="K261" s="236"/>
      <c r="L261" s="130"/>
      <c r="M261" s="235"/>
      <c r="N261" s="236"/>
      <c r="O261" s="129"/>
      <c r="P261" s="246">
        <v>0</v>
      </c>
      <c r="Q261" s="247"/>
      <c r="R261" s="129"/>
      <c r="S261" s="243"/>
      <c r="T261" s="244"/>
      <c r="U261" s="244"/>
      <c r="V261" s="244"/>
      <c r="W261" s="245"/>
      <c r="X261" s="7"/>
      <c r="AX261" s="101"/>
      <c r="AY261" s="101"/>
      <c r="AZ261" s="102">
        <f t="shared" si="21"/>
        <v>0</v>
      </c>
      <c r="BA261" s="101">
        <f t="shared" si="22"/>
        <v>0</v>
      </c>
      <c r="BB261" s="103">
        <f t="shared" si="23"/>
        <v>0</v>
      </c>
      <c r="BC261" s="1">
        <f t="shared" si="24"/>
        <v>0</v>
      </c>
      <c r="BD261" s="1">
        <f t="shared" si="25"/>
        <v>0</v>
      </c>
      <c r="BE261" s="1">
        <f t="shared" si="26"/>
        <v>0</v>
      </c>
    </row>
    <row r="262" spans="2:57" ht="14.4" thickBot="1" x14ac:dyDescent="0.3">
      <c r="B262" s="4"/>
      <c r="C262" s="131"/>
      <c r="D262" s="132"/>
      <c r="E262" s="235"/>
      <c r="F262" s="250"/>
      <c r="G262" s="250"/>
      <c r="H262" s="236"/>
      <c r="I262" s="130"/>
      <c r="J262" s="235"/>
      <c r="K262" s="236"/>
      <c r="L262" s="130"/>
      <c r="M262" s="235"/>
      <c r="N262" s="236"/>
      <c r="O262" s="129"/>
      <c r="P262" s="246">
        <v>0</v>
      </c>
      <c r="Q262" s="247"/>
      <c r="R262" s="129"/>
      <c r="S262" s="243"/>
      <c r="T262" s="244"/>
      <c r="U262" s="244"/>
      <c r="V262" s="244"/>
      <c r="W262" s="245"/>
      <c r="X262" s="7"/>
      <c r="AX262" s="101"/>
      <c r="AY262" s="101"/>
      <c r="AZ262" s="102">
        <f t="shared" si="21"/>
        <v>0</v>
      </c>
      <c r="BA262" s="101">
        <f t="shared" si="22"/>
        <v>0</v>
      </c>
      <c r="BB262" s="103">
        <f t="shared" si="23"/>
        <v>0</v>
      </c>
      <c r="BC262" s="1">
        <f t="shared" si="24"/>
        <v>0</v>
      </c>
      <c r="BD262" s="1">
        <f t="shared" si="25"/>
        <v>0</v>
      </c>
      <c r="BE262" s="1">
        <f t="shared" si="26"/>
        <v>0</v>
      </c>
    </row>
    <row r="263" spans="2:57" ht="14.4" thickBot="1" x14ac:dyDescent="0.3">
      <c r="B263" s="4"/>
      <c r="C263" s="131"/>
      <c r="D263" s="132"/>
      <c r="E263" s="235"/>
      <c r="F263" s="250"/>
      <c r="G263" s="250"/>
      <c r="H263" s="236"/>
      <c r="I263" s="130"/>
      <c r="J263" s="235"/>
      <c r="K263" s="236"/>
      <c r="L263" s="130"/>
      <c r="M263" s="235"/>
      <c r="N263" s="236"/>
      <c r="O263" s="129"/>
      <c r="P263" s="246">
        <v>0</v>
      </c>
      <c r="Q263" s="247"/>
      <c r="R263" s="129"/>
      <c r="S263" s="243"/>
      <c r="T263" s="244"/>
      <c r="U263" s="244"/>
      <c r="V263" s="244"/>
      <c r="W263" s="245"/>
      <c r="X263" s="7"/>
      <c r="AX263" s="101"/>
      <c r="AY263" s="101"/>
      <c r="AZ263" s="102">
        <f t="shared" si="21"/>
        <v>0</v>
      </c>
      <c r="BA263" s="101">
        <f t="shared" si="22"/>
        <v>0</v>
      </c>
      <c r="BB263" s="103">
        <f t="shared" si="23"/>
        <v>0</v>
      </c>
      <c r="BC263" s="1">
        <f t="shared" si="24"/>
        <v>0</v>
      </c>
      <c r="BD263" s="1">
        <f t="shared" si="25"/>
        <v>0</v>
      </c>
      <c r="BE263" s="1">
        <f t="shared" si="26"/>
        <v>0</v>
      </c>
    </row>
    <row r="264" spans="2:57" ht="14.4" thickBot="1" x14ac:dyDescent="0.3">
      <c r="B264" s="4"/>
      <c r="C264" s="131"/>
      <c r="D264" s="132"/>
      <c r="E264" s="235"/>
      <c r="F264" s="250"/>
      <c r="G264" s="250"/>
      <c r="H264" s="236"/>
      <c r="I264" s="130"/>
      <c r="J264" s="235"/>
      <c r="K264" s="236"/>
      <c r="L264" s="130"/>
      <c r="M264" s="235"/>
      <c r="N264" s="236"/>
      <c r="O264" s="129"/>
      <c r="P264" s="246">
        <v>0</v>
      </c>
      <c r="Q264" s="247"/>
      <c r="R264" s="129"/>
      <c r="S264" s="243"/>
      <c r="T264" s="244"/>
      <c r="U264" s="244"/>
      <c r="V264" s="244"/>
      <c r="W264" s="245"/>
      <c r="X264" s="7"/>
      <c r="AX264" s="101"/>
      <c r="AY264" s="101"/>
      <c r="AZ264" s="102">
        <f t="shared" ref="AZ264:AZ327" si="27">+C264</f>
        <v>0</v>
      </c>
      <c r="BA264" s="101">
        <f t="shared" ref="BA264:BA327" si="28">+J264</f>
        <v>0</v>
      </c>
      <c r="BB264" s="103">
        <f t="shared" ref="BB264:BB327" si="29">+P264</f>
        <v>0</v>
      </c>
      <c r="BC264" s="1">
        <f t="shared" ref="BC264:BC327" si="30">SUMIFS($BB$71:$BB$371,$AZ$71:$AZ$371,$AX264,$BA$71:$BA$371,"Despesas")</f>
        <v>0</v>
      </c>
      <c r="BD264" s="1">
        <f t="shared" ref="BD264:BD327" si="31">SUMIFS($BB$71:$BB$371,$AZ$71:$AZ$371,$AX264,$BA$71:$BA$371,"Dívidas")</f>
        <v>0</v>
      </c>
      <c r="BE264" s="1">
        <f t="shared" ref="BE264:BE327" si="32">SUMIFS($BB$71:$BB$371,$AZ$71:$AZ$371,$AX264,$BA$71:$BA$371,"Investimentos")</f>
        <v>0</v>
      </c>
    </row>
    <row r="265" spans="2:57" ht="14.4" thickBot="1" x14ac:dyDescent="0.3">
      <c r="B265" s="4"/>
      <c r="C265" s="131"/>
      <c r="D265" s="132"/>
      <c r="E265" s="235"/>
      <c r="F265" s="250"/>
      <c r="G265" s="250"/>
      <c r="H265" s="236"/>
      <c r="I265" s="130"/>
      <c r="J265" s="235"/>
      <c r="K265" s="236"/>
      <c r="L265" s="130"/>
      <c r="M265" s="235"/>
      <c r="N265" s="236"/>
      <c r="O265" s="129"/>
      <c r="P265" s="246">
        <v>0</v>
      </c>
      <c r="Q265" s="247"/>
      <c r="R265" s="129"/>
      <c r="S265" s="243"/>
      <c r="T265" s="244"/>
      <c r="U265" s="244"/>
      <c r="V265" s="244"/>
      <c r="W265" s="245"/>
      <c r="X265" s="7"/>
      <c r="AX265" s="101"/>
      <c r="AY265" s="101"/>
      <c r="AZ265" s="102">
        <f t="shared" si="27"/>
        <v>0</v>
      </c>
      <c r="BA265" s="101">
        <f t="shared" si="28"/>
        <v>0</v>
      </c>
      <c r="BB265" s="103">
        <f t="shared" si="29"/>
        <v>0</v>
      </c>
      <c r="BC265" s="1">
        <f t="shared" si="30"/>
        <v>0</v>
      </c>
      <c r="BD265" s="1">
        <f t="shared" si="31"/>
        <v>0</v>
      </c>
      <c r="BE265" s="1">
        <f t="shared" si="32"/>
        <v>0</v>
      </c>
    </row>
    <row r="266" spans="2:57" ht="14.4" thickBot="1" x14ac:dyDescent="0.3">
      <c r="B266" s="4"/>
      <c r="C266" s="131"/>
      <c r="D266" s="132"/>
      <c r="E266" s="235"/>
      <c r="F266" s="250"/>
      <c r="G266" s="250"/>
      <c r="H266" s="236"/>
      <c r="I266" s="130"/>
      <c r="J266" s="235"/>
      <c r="K266" s="236"/>
      <c r="L266" s="130"/>
      <c r="M266" s="235"/>
      <c r="N266" s="236"/>
      <c r="O266" s="129"/>
      <c r="P266" s="246">
        <v>0</v>
      </c>
      <c r="Q266" s="247"/>
      <c r="R266" s="129"/>
      <c r="S266" s="243"/>
      <c r="T266" s="244"/>
      <c r="U266" s="244"/>
      <c r="V266" s="244"/>
      <c r="W266" s="245"/>
      <c r="X266" s="7"/>
      <c r="AX266" s="101"/>
      <c r="AY266" s="101"/>
      <c r="AZ266" s="102">
        <f t="shared" si="27"/>
        <v>0</v>
      </c>
      <c r="BA266" s="101">
        <f t="shared" si="28"/>
        <v>0</v>
      </c>
      <c r="BB266" s="103">
        <f t="shared" si="29"/>
        <v>0</v>
      </c>
      <c r="BC266" s="1">
        <f t="shared" si="30"/>
        <v>0</v>
      </c>
      <c r="BD266" s="1">
        <f t="shared" si="31"/>
        <v>0</v>
      </c>
      <c r="BE266" s="1">
        <f t="shared" si="32"/>
        <v>0</v>
      </c>
    </row>
    <row r="267" spans="2:57" ht="14.4" thickBot="1" x14ac:dyDescent="0.3">
      <c r="B267" s="4"/>
      <c r="C267" s="131"/>
      <c r="D267" s="132"/>
      <c r="E267" s="235"/>
      <c r="F267" s="250"/>
      <c r="G267" s="250"/>
      <c r="H267" s="236"/>
      <c r="I267" s="130"/>
      <c r="J267" s="235"/>
      <c r="K267" s="236"/>
      <c r="L267" s="130"/>
      <c r="M267" s="235"/>
      <c r="N267" s="236"/>
      <c r="O267" s="129"/>
      <c r="P267" s="246">
        <v>0</v>
      </c>
      <c r="Q267" s="247"/>
      <c r="R267" s="129"/>
      <c r="S267" s="243"/>
      <c r="T267" s="244"/>
      <c r="U267" s="244"/>
      <c r="V267" s="244"/>
      <c r="W267" s="245"/>
      <c r="X267" s="7"/>
      <c r="AX267" s="101"/>
      <c r="AY267" s="101"/>
      <c r="AZ267" s="102">
        <f t="shared" si="27"/>
        <v>0</v>
      </c>
      <c r="BA267" s="101">
        <f t="shared" si="28"/>
        <v>0</v>
      </c>
      <c r="BB267" s="103">
        <f t="shared" si="29"/>
        <v>0</v>
      </c>
      <c r="BC267" s="1">
        <f t="shared" si="30"/>
        <v>0</v>
      </c>
      <c r="BD267" s="1">
        <f t="shared" si="31"/>
        <v>0</v>
      </c>
      <c r="BE267" s="1">
        <f t="shared" si="32"/>
        <v>0</v>
      </c>
    </row>
    <row r="268" spans="2:57" ht="14.4" thickBot="1" x14ac:dyDescent="0.3">
      <c r="B268" s="4"/>
      <c r="C268" s="131"/>
      <c r="D268" s="132"/>
      <c r="E268" s="235"/>
      <c r="F268" s="250"/>
      <c r="G268" s="250"/>
      <c r="H268" s="236"/>
      <c r="I268" s="130"/>
      <c r="J268" s="235"/>
      <c r="K268" s="236"/>
      <c r="L268" s="130"/>
      <c r="M268" s="235"/>
      <c r="N268" s="236"/>
      <c r="O268" s="129"/>
      <c r="P268" s="246">
        <v>0</v>
      </c>
      <c r="Q268" s="247"/>
      <c r="R268" s="129"/>
      <c r="S268" s="243"/>
      <c r="T268" s="244"/>
      <c r="U268" s="244"/>
      <c r="V268" s="244"/>
      <c r="W268" s="245"/>
      <c r="X268" s="7"/>
      <c r="AX268" s="101"/>
      <c r="AY268" s="101"/>
      <c r="AZ268" s="102">
        <f t="shared" si="27"/>
        <v>0</v>
      </c>
      <c r="BA268" s="101">
        <f t="shared" si="28"/>
        <v>0</v>
      </c>
      <c r="BB268" s="103">
        <f t="shared" si="29"/>
        <v>0</v>
      </c>
      <c r="BC268" s="1">
        <f t="shared" si="30"/>
        <v>0</v>
      </c>
      <c r="BD268" s="1">
        <f t="shared" si="31"/>
        <v>0</v>
      </c>
      <c r="BE268" s="1">
        <f t="shared" si="32"/>
        <v>0</v>
      </c>
    </row>
    <row r="269" spans="2:57" ht="14.4" thickBot="1" x14ac:dyDescent="0.3">
      <c r="B269" s="4"/>
      <c r="C269" s="131"/>
      <c r="D269" s="132"/>
      <c r="E269" s="235"/>
      <c r="F269" s="250"/>
      <c r="G269" s="250"/>
      <c r="H269" s="236"/>
      <c r="I269" s="130"/>
      <c r="J269" s="235"/>
      <c r="K269" s="236"/>
      <c r="L269" s="130"/>
      <c r="M269" s="235"/>
      <c r="N269" s="236"/>
      <c r="O269" s="129"/>
      <c r="P269" s="246">
        <v>0</v>
      </c>
      <c r="Q269" s="247"/>
      <c r="R269" s="129"/>
      <c r="S269" s="243"/>
      <c r="T269" s="244"/>
      <c r="U269" s="244"/>
      <c r="V269" s="244"/>
      <c r="W269" s="245"/>
      <c r="X269" s="7"/>
      <c r="AX269" s="101"/>
      <c r="AY269" s="101"/>
      <c r="AZ269" s="102">
        <f t="shared" si="27"/>
        <v>0</v>
      </c>
      <c r="BA269" s="101">
        <f t="shared" si="28"/>
        <v>0</v>
      </c>
      <c r="BB269" s="103">
        <f t="shared" si="29"/>
        <v>0</v>
      </c>
      <c r="BC269" s="1">
        <f t="shared" si="30"/>
        <v>0</v>
      </c>
      <c r="BD269" s="1">
        <f t="shared" si="31"/>
        <v>0</v>
      </c>
      <c r="BE269" s="1">
        <f t="shared" si="32"/>
        <v>0</v>
      </c>
    </row>
    <row r="270" spans="2:57" ht="14.4" thickBot="1" x14ac:dyDescent="0.3">
      <c r="B270" s="4"/>
      <c r="C270" s="131"/>
      <c r="D270" s="132"/>
      <c r="E270" s="235"/>
      <c r="F270" s="250"/>
      <c r="G270" s="250"/>
      <c r="H270" s="236"/>
      <c r="I270" s="130"/>
      <c r="J270" s="235"/>
      <c r="K270" s="236"/>
      <c r="L270" s="130"/>
      <c r="M270" s="235"/>
      <c r="N270" s="236"/>
      <c r="O270" s="129"/>
      <c r="P270" s="246">
        <v>0</v>
      </c>
      <c r="Q270" s="247"/>
      <c r="R270" s="129"/>
      <c r="S270" s="243"/>
      <c r="T270" s="244"/>
      <c r="U270" s="244"/>
      <c r="V270" s="244"/>
      <c r="W270" s="245"/>
      <c r="X270" s="7"/>
      <c r="AX270" s="101"/>
      <c r="AY270" s="101"/>
      <c r="AZ270" s="102">
        <f t="shared" si="27"/>
        <v>0</v>
      </c>
      <c r="BA270" s="101">
        <f t="shared" si="28"/>
        <v>0</v>
      </c>
      <c r="BB270" s="103">
        <f t="shared" si="29"/>
        <v>0</v>
      </c>
      <c r="BC270" s="1">
        <f t="shared" si="30"/>
        <v>0</v>
      </c>
      <c r="BD270" s="1">
        <f t="shared" si="31"/>
        <v>0</v>
      </c>
      <c r="BE270" s="1">
        <f t="shared" si="32"/>
        <v>0</v>
      </c>
    </row>
    <row r="271" spans="2:57" ht="14.4" thickBot="1" x14ac:dyDescent="0.3">
      <c r="B271" s="4"/>
      <c r="C271" s="131"/>
      <c r="D271" s="132"/>
      <c r="E271" s="235"/>
      <c r="F271" s="250"/>
      <c r="G271" s="250"/>
      <c r="H271" s="236"/>
      <c r="I271" s="130"/>
      <c r="J271" s="235"/>
      <c r="K271" s="236"/>
      <c r="L271" s="130"/>
      <c r="M271" s="235"/>
      <c r="N271" s="236"/>
      <c r="O271" s="129"/>
      <c r="P271" s="246">
        <v>0</v>
      </c>
      <c r="Q271" s="247"/>
      <c r="R271" s="129"/>
      <c r="S271" s="243"/>
      <c r="T271" s="244"/>
      <c r="U271" s="244"/>
      <c r="V271" s="244"/>
      <c r="W271" s="245"/>
      <c r="X271" s="7"/>
      <c r="AX271" s="101"/>
      <c r="AY271" s="101"/>
      <c r="AZ271" s="102">
        <f t="shared" si="27"/>
        <v>0</v>
      </c>
      <c r="BA271" s="101">
        <f t="shared" si="28"/>
        <v>0</v>
      </c>
      <c r="BB271" s="103">
        <f t="shared" si="29"/>
        <v>0</v>
      </c>
      <c r="BC271" s="1">
        <f t="shared" si="30"/>
        <v>0</v>
      </c>
      <c r="BD271" s="1">
        <f t="shared" si="31"/>
        <v>0</v>
      </c>
      <c r="BE271" s="1">
        <f t="shared" si="32"/>
        <v>0</v>
      </c>
    </row>
    <row r="272" spans="2:57" ht="14.4" thickBot="1" x14ac:dyDescent="0.3">
      <c r="B272" s="4"/>
      <c r="C272" s="131"/>
      <c r="D272" s="132"/>
      <c r="E272" s="235"/>
      <c r="F272" s="250"/>
      <c r="G272" s="250"/>
      <c r="H272" s="236"/>
      <c r="I272" s="130"/>
      <c r="J272" s="235"/>
      <c r="K272" s="236"/>
      <c r="L272" s="130"/>
      <c r="M272" s="235"/>
      <c r="N272" s="236"/>
      <c r="O272" s="129"/>
      <c r="P272" s="246">
        <v>0</v>
      </c>
      <c r="Q272" s="247"/>
      <c r="R272" s="129"/>
      <c r="S272" s="243"/>
      <c r="T272" s="244"/>
      <c r="U272" s="244"/>
      <c r="V272" s="244"/>
      <c r="W272" s="245"/>
      <c r="X272" s="7"/>
      <c r="AX272" s="101"/>
      <c r="AY272" s="101"/>
      <c r="AZ272" s="102">
        <f t="shared" si="27"/>
        <v>0</v>
      </c>
      <c r="BA272" s="101">
        <f t="shared" si="28"/>
        <v>0</v>
      </c>
      <c r="BB272" s="103">
        <f t="shared" si="29"/>
        <v>0</v>
      </c>
      <c r="BC272" s="1">
        <f t="shared" si="30"/>
        <v>0</v>
      </c>
      <c r="BD272" s="1">
        <f t="shared" si="31"/>
        <v>0</v>
      </c>
      <c r="BE272" s="1">
        <f t="shared" si="32"/>
        <v>0</v>
      </c>
    </row>
    <row r="273" spans="2:57" ht="14.4" thickBot="1" x14ac:dyDescent="0.3">
      <c r="B273" s="4"/>
      <c r="C273" s="131"/>
      <c r="D273" s="132"/>
      <c r="E273" s="235"/>
      <c r="F273" s="250"/>
      <c r="G273" s="250"/>
      <c r="H273" s="236"/>
      <c r="I273" s="130"/>
      <c r="J273" s="235"/>
      <c r="K273" s="236"/>
      <c r="L273" s="130"/>
      <c r="M273" s="235"/>
      <c r="N273" s="236"/>
      <c r="O273" s="129"/>
      <c r="P273" s="246">
        <v>0</v>
      </c>
      <c r="Q273" s="247"/>
      <c r="R273" s="129"/>
      <c r="S273" s="243"/>
      <c r="T273" s="244"/>
      <c r="U273" s="244"/>
      <c r="V273" s="244"/>
      <c r="W273" s="245"/>
      <c r="X273" s="7"/>
      <c r="AX273" s="101"/>
      <c r="AY273" s="101"/>
      <c r="AZ273" s="102">
        <f t="shared" si="27"/>
        <v>0</v>
      </c>
      <c r="BA273" s="101">
        <f t="shared" si="28"/>
        <v>0</v>
      </c>
      <c r="BB273" s="103">
        <f t="shared" si="29"/>
        <v>0</v>
      </c>
      <c r="BC273" s="1">
        <f t="shared" si="30"/>
        <v>0</v>
      </c>
      <c r="BD273" s="1">
        <f t="shared" si="31"/>
        <v>0</v>
      </c>
      <c r="BE273" s="1">
        <f t="shared" si="32"/>
        <v>0</v>
      </c>
    </row>
    <row r="274" spans="2:57" ht="14.4" thickBot="1" x14ac:dyDescent="0.3">
      <c r="B274" s="4"/>
      <c r="C274" s="131"/>
      <c r="D274" s="132"/>
      <c r="E274" s="235"/>
      <c r="F274" s="250"/>
      <c r="G274" s="250"/>
      <c r="H274" s="236"/>
      <c r="I274" s="130"/>
      <c r="J274" s="235"/>
      <c r="K274" s="236"/>
      <c r="L274" s="130"/>
      <c r="M274" s="235"/>
      <c r="N274" s="236"/>
      <c r="O274" s="129"/>
      <c r="P274" s="246">
        <v>0</v>
      </c>
      <c r="Q274" s="247"/>
      <c r="R274" s="129"/>
      <c r="S274" s="243"/>
      <c r="T274" s="244"/>
      <c r="U274" s="244"/>
      <c r="V274" s="244"/>
      <c r="W274" s="245"/>
      <c r="X274" s="7"/>
      <c r="AX274" s="101"/>
      <c r="AY274" s="101"/>
      <c r="AZ274" s="102">
        <f t="shared" si="27"/>
        <v>0</v>
      </c>
      <c r="BA274" s="101">
        <f t="shared" si="28"/>
        <v>0</v>
      </c>
      <c r="BB274" s="103">
        <f t="shared" si="29"/>
        <v>0</v>
      </c>
      <c r="BC274" s="1">
        <f t="shared" si="30"/>
        <v>0</v>
      </c>
      <c r="BD274" s="1">
        <f t="shared" si="31"/>
        <v>0</v>
      </c>
      <c r="BE274" s="1">
        <f t="shared" si="32"/>
        <v>0</v>
      </c>
    </row>
    <row r="275" spans="2:57" ht="14.4" thickBot="1" x14ac:dyDescent="0.3">
      <c r="B275" s="4"/>
      <c r="C275" s="131"/>
      <c r="D275" s="132"/>
      <c r="E275" s="235"/>
      <c r="F275" s="250"/>
      <c r="G275" s="250"/>
      <c r="H275" s="236"/>
      <c r="I275" s="130"/>
      <c r="J275" s="235"/>
      <c r="K275" s="236"/>
      <c r="L275" s="130"/>
      <c r="M275" s="235"/>
      <c r="N275" s="236"/>
      <c r="O275" s="129"/>
      <c r="P275" s="246">
        <v>0</v>
      </c>
      <c r="Q275" s="247"/>
      <c r="R275" s="129"/>
      <c r="S275" s="243"/>
      <c r="T275" s="244"/>
      <c r="U275" s="244"/>
      <c r="V275" s="244"/>
      <c r="W275" s="245"/>
      <c r="X275" s="7"/>
      <c r="AX275" s="101"/>
      <c r="AY275" s="101"/>
      <c r="AZ275" s="102">
        <f t="shared" si="27"/>
        <v>0</v>
      </c>
      <c r="BA275" s="101">
        <f t="shared" si="28"/>
        <v>0</v>
      </c>
      <c r="BB275" s="103">
        <f t="shared" si="29"/>
        <v>0</v>
      </c>
      <c r="BC275" s="1">
        <f t="shared" si="30"/>
        <v>0</v>
      </c>
      <c r="BD275" s="1">
        <f t="shared" si="31"/>
        <v>0</v>
      </c>
      <c r="BE275" s="1">
        <f t="shared" si="32"/>
        <v>0</v>
      </c>
    </row>
    <row r="276" spans="2:57" ht="14.4" thickBot="1" x14ac:dyDescent="0.3">
      <c r="B276" s="4"/>
      <c r="C276" s="131"/>
      <c r="D276" s="132"/>
      <c r="E276" s="235"/>
      <c r="F276" s="250"/>
      <c r="G276" s="250"/>
      <c r="H276" s="236"/>
      <c r="I276" s="130"/>
      <c r="J276" s="235"/>
      <c r="K276" s="236"/>
      <c r="L276" s="130"/>
      <c r="M276" s="235"/>
      <c r="N276" s="236"/>
      <c r="O276" s="129"/>
      <c r="P276" s="246">
        <v>0</v>
      </c>
      <c r="Q276" s="247"/>
      <c r="R276" s="129"/>
      <c r="S276" s="243"/>
      <c r="T276" s="244"/>
      <c r="U276" s="244"/>
      <c r="V276" s="244"/>
      <c r="W276" s="245"/>
      <c r="X276" s="7"/>
      <c r="AX276" s="101"/>
      <c r="AY276" s="101"/>
      <c r="AZ276" s="102">
        <f t="shared" si="27"/>
        <v>0</v>
      </c>
      <c r="BA276" s="101">
        <f t="shared" si="28"/>
        <v>0</v>
      </c>
      <c r="BB276" s="103">
        <f t="shared" si="29"/>
        <v>0</v>
      </c>
      <c r="BC276" s="1">
        <f t="shared" si="30"/>
        <v>0</v>
      </c>
      <c r="BD276" s="1">
        <f t="shared" si="31"/>
        <v>0</v>
      </c>
      <c r="BE276" s="1">
        <f t="shared" si="32"/>
        <v>0</v>
      </c>
    </row>
    <row r="277" spans="2:57" ht="14.4" thickBot="1" x14ac:dyDescent="0.3">
      <c r="B277" s="4"/>
      <c r="C277" s="131"/>
      <c r="D277" s="132"/>
      <c r="E277" s="235"/>
      <c r="F277" s="250"/>
      <c r="G277" s="250"/>
      <c r="H277" s="236"/>
      <c r="I277" s="130"/>
      <c r="J277" s="235"/>
      <c r="K277" s="236"/>
      <c r="L277" s="130"/>
      <c r="M277" s="235"/>
      <c r="N277" s="236"/>
      <c r="O277" s="129"/>
      <c r="P277" s="246">
        <v>0</v>
      </c>
      <c r="Q277" s="247"/>
      <c r="R277" s="129"/>
      <c r="S277" s="243"/>
      <c r="T277" s="244"/>
      <c r="U277" s="244"/>
      <c r="V277" s="244"/>
      <c r="W277" s="245"/>
      <c r="X277" s="7"/>
      <c r="AX277" s="101"/>
      <c r="AY277" s="101"/>
      <c r="AZ277" s="102">
        <f t="shared" si="27"/>
        <v>0</v>
      </c>
      <c r="BA277" s="101">
        <f t="shared" si="28"/>
        <v>0</v>
      </c>
      <c r="BB277" s="103">
        <f t="shared" si="29"/>
        <v>0</v>
      </c>
      <c r="BC277" s="1">
        <f t="shared" si="30"/>
        <v>0</v>
      </c>
      <c r="BD277" s="1">
        <f t="shared" si="31"/>
        <v>0</v>
      </c>
      <c r="BE277" s="1">
        <f t="shared" si="32"/>
        <v>0</v>
      </c>
    </row>
    <row r="278" spans="2:57" ht="14.4" thickBot="1" x14ac:dyDescent="0.3">
      <c r="B278" s="4"/>
      <c r="C278" s="131"/>
      <c r="D278" s="132"/>
      <c r="E278" s="235"/>
      <c r="F278" s="250"/>
      <c r="G278" s="250"/>
      <c r="H278" s="236"/>
      <c r="I278" s="130"/>
      <c r="J278" s="235"/>
      <c r="K278" s="236"/>
      <c r="L278" s="130"/>
      <c r="M278" s="235"/>
      <c r="N278" s="236"/>
      <c r="O278" s="129"/>
      <c r="P278" s="246">
        <v>0</v>
      </c>
      <c r="Q278" s="247"/>
      <c r="R278" s="129"/>
      <c r="S278" s="243"/>
      <c r="T278" s="244"/>
      <c r="U278" s="244"/>
      <c r="V278" s="244"/>
      <c r="W278" s="245"/>
      <c r="X278" s="7"/>
      <c r="AX278" s="101"/>
      <c r="AY278" s="101"/>
      <c r="AZ278" s="102">
        <f t="shared" si="27"/>
        <v>0</v>
      </c>
      <c r="BA278" s="101">
        <f t="shared" si="28"/>
        <v>0</v>
      </c>
      <c r="BB278" s="103">
        <f t="shared" si="29"/>
        <v>0</v>
      </c>
      <c r="BC278" s="1">
        <f t="shared" si="30"/>
        <v>0</v>
      </c>
      <c r="BD278" s="1">
        <f t="shared" si="31"/>
        <v>0</v>
      </c>
      <c r="BE278" s="1">
        <f t="shared" si="32"/>
        <v>0</v>
      </c>
    </row>
    <row r="279" spans="2:57" ht="14.4" thickBot="1" x14ac:dyDescent="0.3">
      <c r="B279" s="4"/>
      <c r="C279" s="131"/>
      <c r="D279" s="132"/>
      <c r="E279" s="235"/>
      <c r="F279" s="250"/>
      <c r="G279" s="250"/>
      <c r="H279" s="236"/>
      <c r="I279" s="130"/>
      <c r="J279" s="235"/>
      <c r="K279" s="236"/>
      <c r="L279" s="130"/>
      <c r="M279" s="235"/>
      <c r="N279" s="236"/>
      <c r="O279" s="129"/>
      <c r="P279" s="246">
        <v>0</v>
      </c>
      <c r="Q279" s="247"/>
      <c r="R279" s="129"/>
      <c r="S279" s="243"/>
      <c r="T279" s="244"/>
      <c r="U279" s="244"/>
      <c r="V279" s="244"/>
      <c r="W279" s="245"/>
      <c r="X279" s="7"/>
      <c r="AX279" s="101"/>
      <c r="AY279" s="101"/>
      <c r="AZ279" s="102">
        <f t="shared" si="27"/>
        <v>0</v>
      </c>
      <c r="BA279" s="101">
        <f t="shared" si="28"/>
        <v>0</v>
      </c>
      <c r="BB279" s="103">
        <f t="shared" si="29"/>
        <v>0</v>
      </c>
      <c r="BC279" s="1">
        <f t="shared" si="30"/>
        <v>0</v>
      </c>
      <c r="BD279" s="1">
        <f t="shared" si="31"/>
        <v>0</v>
      </c>
      <c r="BE279" s="1">
        <f t="shared" si="32"/>
        <v>0</v>
      </c>
    </row>
    <row r="280" spans="2:57" ht="14.4" thickBot="1" x14ac:dyDescent="0.3">
      <c r="B280" s="4"/>
      <c r="C280" s="131"/>
      <c r="D280" s="132"/>
      <c r="E280" s="235"/>
      <c r="F280" s="250"/>
      <c r="G280" s="250"/>
      <c r="H280" s="236"/>
      <c r="I280" s="130"/>
      <c r="J280" s="235"/>
      <c r="K280" s="236"/>
      <c r="L280" s="130"/>
      <c r="M280" s="235"/>
      <c r="N280" s="236"/>
      <c r="O280" s="129"/>
      <c r="P280" s="246">
        <v>0</v>
      </c>
      <c r="Q280" s="247"/>
      <c r="R280" s="129"/>
      <c r="S280" s="243"/>
      <c r="T280" s="244"/>
      <c r="U280" s="244"/>
      <c r="V280" s="244"/>
      <c r="W280" s="245"/>
      <c r="X280" s="7"/>
      <c r="AX280" s="101"/>
      <c r="AY280" s="101"/>
      <c r="AZ280" s="102">
        <f t="shared" si="27"/>
        <v>0</v>
      </c>
      <c r="BA280" s="101">
        <f t="shared" si="28"/>
        <v>0</v>
      </c>
      <c r="BB280" s="103">
        <f t="shared" si="29"/>
        <v>0</v>
      </c>
      <c r="BC280" s="1">
        <f t="shared" si="30"/>
        <v>0</v>
      </c>
      <c r="BD280" s="1">
        <f t="shared" si="31"/>
        <v>0</v>
      </c>
      <c r="BE280" s="1">
        <f t="shared" si="32"/>
        <v>0</v>
      </c>
    </row>
    <row r="281" spans="2:57" ht="14.4" thickBot="1" x14ac:dyDescent="0.3">
      <c r="B281" s="4"/>
      <c r="C281" s="131"/>
      <c r="D281" s="132"/>
      <c r="E281" s="235"/>
      <c r="F281" s="250"/>
      <c r="G281" s="250"/>
      <c r="H281" s="236"/>
      <c r="I281" s="130"/>
      <c r="J281" s="235"/>
      <c r="K281" s="236"/>
      <c r="L281" s="130"/>
      <c r="M281" s="235"/>
      <c r="N281" s="236"/>
      <c r="O281" s="129"/>
      <c r="P281" s="246">
        <v>0</v>
      </c>
      <c r="Q281" s="247"/>
      <c r="R281" s="129"/>
      <c r="S281" s="243"/>
      <c r="T281" s="244"/>
      <c r="U281" s="244"/>
      <c r="V281" s="244"/>
      <c r="W281" s="245"/>
      <c r="X281" s="7"/>
      <c r="AX281" s="101"/>
      <c r="AY281" s="101"/>
      <c r="AZ281" s="102">
        <f t="shared" si="27"/>
        <v>0</v>
      </c>
      <c r="BA281" s="101">
        <f t="shared" si="28"/>
        <v>0</v>
      </c>
      <c r="BB281" s="103">
        <f t="shared" si="29"/>
        <v>0</v>
      </c>
      <c r="BC281" s="1">
        <f t="shared" si="30"/>
        <v>0</v>
      </c>
      <c r="BD281" s="1">
        <f t="shared" si="31"/>
        <v>0</v>
      </c>
      <c r="BE281" s="1">
        <f t="shared" si="32"/>
        <v>0</v>
      </c>
    </row>
    <row r="282" spans="2:57" ht="14.4" thickBot="1" x14ac:dyDescent="0.3">
      <c r="B282" s="4"/>
      <c r="C282" s="131"/>
      <c r="D282" s="132"/>
      <c r="E282" s="235"/>
      <c r="F282" s="250"/>
      <c r="G282" s="250"/>
      <c r="H282" s="236"/>
      <c r="I282" s="130"/>
      <c r="J282" s="235"/>
      <c r="K282" s="236"/>
      <c r="L282" s="130"/>
      <c r="M282" s="235"/>
      <c r="N282" s="236"/>
      <c r="O282" s="129"/>
      <c r="P282" s="246">
        <v>0</v>
      </c>
      <c r="Q282" s="247"/>
      <c r="R282" s="129"/>
      <c r="S282" s="243"/>
      <c r="T282" s="244"/>
      <c r="U282" s="244"/>
      <c r="V282" s="244"/>
      <c r="W282" s="245"/>
      <c r="X282" s="7"/>
      <c r="AX282" s="101"/>
      <c r="AY282" s="101"/>
      <c r="AZ282" s="102">
        <f t="shared" si="27"/>
        <v>0</v>
      </c>
      <c r="BA282" s="101">
        <f t="shared" si="28"/>
        <v>0</v>
      </c>
      <c r="BB282" s="103">
        <f t="shared" si="29"/>
        <v>0</v>
      </c>
      <c r="BC282" s="1">
        <f t="shared" si="30"/>
        <v>0</v>
      </c>
      <c r="BD282" s="1">
        <f t="shared" si="31"/>
        <v>0</v>
      </c>
      <c r="BE282" s="1">
        <f t="shared" si="32"/>
        <v>0</v>
      </c>
    </row>
    <row r="283" spans="2:57" ht="14.4" thickBot="1" x14ac:dyDescent="0.3">
      <c r="B283" s="4"/>
      <c r="C283" s="131"/>
      <c r="D283" s="132"/>
      <c r="E283" s="235"/>
      <c r="F283" s="250"/>
      <c r="G283" s="250"/>
      <c r="H283" s="236"/>
      <c r="I283" s="130"/>
      <c r="J283" s="235"/>
      <c r="K283" s="236"/>
      <c r="L283" s="130"/>
      <c r="M283" s="235"/>
      <c r="N283" s="236"/>
      <c r="O283" s="129"/>
      <c r="P283" s="246">
        <v>0</v>
      </c>
      <c r="Q283" s="247"/>
      <c r="R283" s="129"/>
      <c r="S283" s="243"/>
      <c r="T283" s="244"/>
      <c r="U283" s="244"/>
      <c r="V283" s="244"/>
      <c r="W283" s="245"/>
      <c r="X283" s="7"/>
      <c r="AX283" s="101"/>
      <c r="AY283" s="101"/>
      <c r="AZ283" s="102">
        <f t="shared" si="27"/>
        <v>0</v>
      </c>
      <c r="BA283" s="101">
        <f t="shared" si="28"/>
        <v>0</v>
      </c>
      <c r="BB283" s="103">
        <f t="shared" si="29"/>
        <v>0</v>
      </c>
      <c r="BC283" s="1">
        <f t="shared" si="30"/>
        <v>0</v>
      </c>
      <c r="BD283" s="1">
        <f t="shared" si="31"/>
        <v>0</v>
      </c>
      <c r="BE283" s="1">
        <f t="shared" si="32"/>
        <v>0</v>
      </c>
    </row>
    <row r="284" spans="2:57" ht="14.4" thickBot="1" x14ac:dyDescent="0.3">
      <c r="B284" s="4"/>
      <c r="C284" s="131"/>
      <c r="D284" s="132"/>
      <c r="E284" s="235"/>
      <c r="F284" s="250"/>
      <c r="G284" s="250"/>
      <c r="H284" s="236"/>
      <c r="I284" s="130"/>
      <c r="J284" s="235"/>
      <c r="K284" s="236"/>
      <c r="L284" s="130"/>
      <c r="M284" s="235"/>
      <c r="N284" s="236"/>
      <c r="O284" s="129"/>
      <c r="P284" s="246">
        <v>0</v>
      </c>
      <c r="Q284" s="247"/>
      <c r="R284" s="129"/>
      <c r="S284" s="243"/>
      <c r="T284" s="244"/>
      <c r="U284" s="244"/>
      <c r="V284" s="244"/>
      <c r="W284" s="245"/>
      <c r="X284" s="7"/>
      <c r="AX284" s="101"/>
      <c r="AY284" s="101"/>
      <c r="AZ284" s="102">
        <f t="shared" si="27"/>
        <v>0</v>
      </c>
      <c r="BA284" s="101">
        <f t="shared" si="28"/>
        <v>0</v>
      </c>
      <c r="BB284" s="103">
        <f t="shared" si="29"/>
        <v>0</v>
      </c>
      <c r="BC284" s="1">
        <f t="shared" si="30"/>
        <v>0</v>
      </c>
      <c r="BD284" s="1">
        <f t="shared" si="31"/>
        <v>0</v>
      </c>
      <c r="BE284" s="1">
        <f t="shared" si="32"/>
        <v>0</v>
      </c>
    </row>
    <row r="285" spans="2:57" ht="14.4" thickBot="1" x14ac:dyDescent="0.3">
      <c r="B285" s="4"/>
      <c r="C285" s="131"/>
      <c r="D285" s="132"/>
      <c r="E285" s="235"/>
      <c r="F285" s="250"/>
      <c r="G285" s="250"/>
      <c r="H285" s="236"/>
      <c r="I285" s="130"/>
      <c r="J285" s="235"/>
      <c r="K285" s="236"/>
      <c r="L285" s="130"/>
      <c r="M285" s="235"/>
      <c r="N285" s="236"/>
      <c r="O285" s="129"/>
      <c r="P285" s="246">
        <v>0</v>
      </c>
      <c r="Q285" s="247"/>
      <c r="R285" s="129"/>
      <c r="S285" s="243"/>
      <c r="T285" s="244"/>
      <c r="U285" s="244"/>
      <c r="V285" s="244"/>
      <c r="W285" s="245"/>
      <c r="X285" s="7"/>
      <c r="AX285" s="101"/>
      <c r="AY285" s="101"/>
      <c r="AZ285" s="102">
        <f t="shared" si="27"/>
        <v>0</v>
      </c>
      <c r="BA285" s="101">
        <f t="shared" si="28"/>
        <v>0</v>
      </c>
      <c r="BB285" s="103">
        <f t="shared" si="29"/>
        <v>0</v>
      </c>
      <c r="BC285" s="1">
        <f t="shared" si="30"/>
        <v>0</v>
      </c>
      <c r="BD285" s="1">
        <f t="shared" si="31"/>
        <v>0</v>
      </c>
      <c r="BE285" s="1">
        <f t="shared" si="32"/>
        <v>0</v>
      </c>
    </row>
    <row r="286" spans="2:57" ht="14.4" thickBot="1" x14ac:dyDescent="0.3">
      <c r="B286" s="4"/>
      <c r="C286" s="131"/>
      <c r="D286" s="132"/>
      <c r="E286" s="235"/>
      <c r="F286" s="250"/>
      <c r="G286" s="250"/>
      <c r="H286" s="236"/>
      <c r="I286" s="130"/>
      <c r="J286" s="235"/>
      <c r="K286" s="236"/>
      <c r="L286" s="130"/>
      <c r="M286" s="235"/>
      <c r="N286" s="236"/>
      <c r="O286" s="129"/>
      <c r="P286" s="246">
        <v>0</v>
      </c>
      <c r="Q286" s="247"/>
      <c r="R286" s="129"/>
      <c r="S286" s="243"/>
      <c r="T286" s="244"/>
      <c r="U286" s="244"/>
      <c r="V286" s="244"/>
      <c r="W286" s="245"/>
      <c r="X286" s="7"/>
      <c r="AX286" s="101"/>
      <c r="AY286" s="101"/>
      <c r="AZ286" s="102">
        <f t="shared" si="27"/>
        <v>0</v>
      </c>
      <c r="BA286" s="101">
        <f t="shared" si="28"/>
        <v>0</v>
      </c>
      <c r="BB286" s="103">
        <f t="shared" si="29"/>
        <v>0</v>
      </c>
      <c r="BC286" s="1">
        <f t="shared" si="30"/>
        <v>0</v>
      </c>
      <c r="BD286" s="1">
        <f t="shared" si="31"/>
        <v>0</v>
      </c>
      <c r="BE286" s="1">
        <f t="shared" si="32"/>
        <v>0</v>
      </c>
    </row>
    <row r="287" spans="2:57" ht="14.4" thickBot="1" x14ac:dyDescent="0.3">
      <c r="B287" s="4"/>
      <c r="C287" s="131"/>
      <c r="D287" s="132"/>
      <c r="E287" s="235"/>
      <c r="F287" s="250"/>
      <c r="G287" s="250"/>
      <c r="H287" s="236"/>
      <c r="I287" s="130"/>
      <c r="J287" s="235"/>
      <c r="K287" s="236"/>
      <c r="L287" s="130"/>
      <c r="M287" s="235"/>
      <c r="N287" s="236"/>
      <c r="O287" s="129"/>
      <c r="P287" s="246">
        <v>0</v>
      </c>
      <c r="Q287" s="247"/>
      <c r="R287" s="129"/>
      <c r="S287" s="243"/>
      <c r="T287" s="244"/>
      <c r="U287" s="244"/>
      <c r="V287" s="244"/>
      <c r="W287" s="245"/>
      <c r="X287" s="7"/>
      <c r="AX287" s="101"/>
      <c r="AY287" s="101"/>
      <c r="AZ287" s="102">
        <f t="shared" si="27"/>
        <v>0</v>
      </c>
      <c r="BA287" s="101">
        <f t="shared" si="28"/>
        <v>0</v>
      </c>
      <c r="BB287" s="103">
        <f t="shared" si="29"/>
        <v>0</v>
      </c>
      <c r="BC287" s="1">
        <f t="shared" si="30"/>
        <v>0</v>
      </c>
      <c r="BD287" s="1">
        <f t="shared" si="31"/>
        <v>0</v>
      </c>
      <c r="BE287" s="1">
        <f t="shared" si="32"/>
        <v>0</v>
      </c>
    </row>
    <row r="288" spans="2:57" ht="14.4" thickBot="1" x14ac:dyDescent="0.3">
      <c r="B288" s="4"/>
      <c r="C288" s="131"/>
      <c r="D288" s="132"/>
      <c r="E288" s="235"/>
      <c r="F288" s="250"/>
      <c r="G288" s="250"/>
      <c r="H288" s="236"/>
      <c r="I288" s="130"/>
      <c r="J288" s="235"/>
      <c r="K288" s="236"/>
      <c r="L288" s="130"/>
      <c r="M288" s="235"/>
      <c r="N288" s="236"/>
      <c r="O288" s="129"/>
      <c r="P288" s="246">
        <v>0</v>
      </c>
      <c r="Q288" s="247"/>
      <c r="R288" s="129"/>
      <c r="S288" s="243"/>
      <c r="T288" s="244"/>
      <c r="U288" s="244"/>
      <c r="V288" s="244"/>
      <c r="W288" s="245"/>
      <c r="X288" s="7"/>
      <c r="AX288" s="101"/>
      <c r="AY288" s="101"/>
      <c r="AZ288" s="102">
        <f t="shared" si="27"/>
        <v>0</v>
      </c>
      <c r="BA288" s="101">
        <f t="shared" si="28"/>
        <v>0</v>
      </c>
      <c r="BB288" s="103">
        <f t="shared" si="29"/>
        <v>0</v>
      </c>
      <c r="BC288" s="1">
        <f t="shared" si="30"/>
        <v>0</v>
      </c>
      <c r="BD288" s="1">
        <f t="shared" si="31"/>
        <v>0</v>
      </c>
      <c r="BE288" s="1">
        <f t="shared" si="32"/>
        <v>0</v>
      </c>
    </row>
    <row r="289" spans="2:57" ht="14.4" thickBot="1" x14ac:dyDescent="0.3">
      <c r="B289" s="4"/>
      <c r="C289" s="131"/>
      <c r="D289" s="132"/>
      <c r="E289" s="235"/>
      <c r="F289" s="250"/>
      <c r="G289" s="250"/>
      <c r="H289" s="236"/>
      <c r="I289" s="130"/>
      <c r="J289" s="235"/>
      <c r="K289" s="236"/>
      <c r="L289" s="130"/>
      <c r="M289" s="235"/>
      <c r="N289" s="236"/>
      <c r="O289" s="129"/>
      <c r="P289" s="246">
        <v>0</v>
      </c>
      <c r="Q289" s="247"/>
      <c r="R289" s="129"/>
      <c r="S289" s="243"/>
      <c r="T289" s="244"/>
      <c r="U289" s="244"/>
      <c r="V289" s="244"/>
      <c r="W289" s="245"/>
      <c r="X289" s="7"/>
      <c r="AX289" s="101"/>
      <c r="AY289" s="101"/>
      <c r="AZ289" s="102">
        <f t="shared" si="27"/>
        <v>0</v>
      </c>
      <c r="BA289" s="101">
        <f t="shared" si="28"/>
        <v>0</v>
      </c>
      <c r="BB289" s="103">
        <f t="shared" si="29"/>
        <v>0</v>
      </c>
      <c r="BC289" s="1">
        <f t="shared" si="30"/>
        <v>0</v>
      </c>
      <c r="BD289" s="1">
        <f t="shared" si="31"/>
        <v>0</v>
      </c>
      <c r="BE289" s="1">
        <f t="shared" si="32"/>
        <v>0</v>
      </c>
    </row>
    <row r="290" spans="2:57" ht="14.4" thickBot="1" x14ac:dyDescent="0.3">
      <c r="B290" s="4"/>
      <c r="C290" s="131"/>
      <c r="D290" s="132"/>
      <c r="E290" s="235"/>
      <c r="F290" s="250"/>
      <c r="G290" s="250"/>
      <c r="H290" s="236"/>
      <c r="I290" s="130"/>
      <c r="J290" s="235"/>
      <c r="K290" s="236"/>
      <c r="L290" s="130"/>
      <c r="M290" s="235"/>
      <c r="N290" s="236"/>
      <c r="O290" s="129"/>
      <c r="P290" s="246">
        <v>0</v>
      </c>
      <c r="Q290" s="247"/>
      <c r="R290" s="129"/>
      <c r="S290" s="243"/>
      <c r="T290" s="244"/>
      <c r="U290" s="244"/>
      <c r="V290" s="244"/>
      <c r="W290" s="245"/>
      <c r="X290" s="7"/>
      <c r="AX290" s="101"/>
      <c r="AY290" s="101"/>
      <c r="AZ290" s="102">
        <f t="shared" si="27"/>
        <v>0</v>
      </c>
      <c r="BA290" s="101">
        <f t="shared" si="28"/>
        <v>0</v>
      </c>
      <c r="BB290" s="103">
        <f t="shared" si="29"/>
        <v>0</v>
      </c>
      <c r="BC290" s="1">
        <f t="shared" si="30"/>
        <v>0</v>
      </c>
      <c r="BD290" s="1">
        <f t="shared" si="31"/>
        <v>0</v>
      </c>
      <c r="BE290" s="1">
        <f t="shared" si="32"/>
        <v>0</v>
      </c>
    </row>
    <row r="291" spans="2:57" ht="14.4" thickBot="1" x14ac:dyDescent="0.3">
      <c r="B291" s="4"/>
      <c r="C291" s="131"/>
      <c r="D291" s="132"/>
      <c r="E291" s="235"/>
      <c r="F291" s="250"/>
      <c r="G291" s="250"/>
      <c r="H291" s="236"/>
      <c r="I291" s="130"/>
      <c r="J291" s="235"/>
      <c r="K291" s="236"/>
      <c r="L291" s="130"/>
      <c r="M291" s="235"/>
      <c r="N291" s="236"/>
      <c r="O291" s="129"/>
      <c r="P291" s="246">
        <v>0</v>
      </c>
      <c r="Q291" s="247"/>
      <c r="R291" s="129"/>
      <c r="S291" s="243"/>
      <c r="T291" s="244"/>
      <c r="U291" s="244"/>
      <c r="V291" s="244"/>
      <c r="W291" s="245"/>
      <c r="X291" s="7"/>
      <c r="AX291" s="101"/>
      <c r="AY291" s="101"/>
      <c r="AZ291" s="102">
        <f t="shared" si="27"/>
        <v>0</v>
      </c>
      <c r="BA291" s="101">
        <f t="shared" si="28"/>
        <v>0</v>
      </c>
      <c r="BB291" s="103">
        <f t="shared" si="29"/>
        <v>0</v>
      </c>
      <c r="BC291" s="1">
        <f t="shared" si="30"/>
        <v>0</v>
      </c>
      <c r="BD291" s="1">
        <f t="shared" si="31"/>
        <v>0</v>
      </c>
      <c r="BE291" s="1">
        <f t="shared" si="32"/>
        <v>0</v>
      </c>
    </row>
    <row r="292" spans="2:57" ht="14.4" thickBot="1" x14ac:dyDescent="0.3">
      <c r="B292" s="4"/>
      <c r="C292" s="131"/>
      <c r="D292" s="132"/>
      <c r="E292" s="235"/>
      <c r="F292" s="250"/>
      <c r="G292" s="250"/>
      <c r="H292" s="236"/>
      <c r="I292" s="130"/>
      <c r="J292" s="235"/>
      <c r="K292" s="236"/>
      <c r="L292" s="130"/>
      <c r="M292" s="235"/>
      <c r="N292" s="236"/>
      <c r="O292" s="129"/>
      <c r="P292" s="246">
        <v>0</v>
      </c>
      <c r="Q292" s="247"/>
      <c r="R292" s="129"/>
      <c r="S292" s="243"/>
      <c r="T292" s="244"/>
      <c r="U292" s="244"/>
      <c r="V292" s="244"/>
      <c r="W292" s="245"/>
      <c r="X292" s="7"/>
      <c r="AX292" s="101"/>
      <c r="AY292" s="101"/>
      <c r="AZ292" s="102">
        <f t="shared" si="27"/>
        <v>0</v>
      </c>
      <c r="BA292" s="101">
        <f t="shared" si="28"/>
        <v>0</v>
      </c>
      <c r="BB292" s="103">
        <f t="shared" si="29"/>
        <v>0</v>
      </c>
      <c r="BC292" s="1">
        <f t="shared" si="30"/>
        <v>0</v>
      </c>
      <c r="BD292" s="1">
        <f t="shared" si="31"/>
        <v>0</v>
      </c>
      <c r="BE292" s="1">
        <f t="shared" si="32"/>
        <v>0</v>
      </c>
    </row>
    <row r="293" spans="2:57" ht="14.4" thickBot="1" x14ac:dyDescent="0.3">
      <c r="B293" s="4"/>
      <c r="C293" s="131"/>
      <c r="D293" s="132"/>
      <c r="E293" s="235"/>
      <c r="F293" s="250"/>
      <c r="G293" s="250"/>
      <c r="H293" s="236"/>
      <c r="I293" s="130"/>
      <c r="J293" s="235"/>
      <c r="K293" s="236"/>
      <c r="L293" s="130"/>
      <c r="M293" s="235"/>
      <c r="N293" s="236"/>
      <c r="O293" s="129"/>
      <c r="P293" s="246">
        <v>0</v>
      </c>
      <c r="Q293" s="247"/>
      <c r="R293" s="129"/>
      <c r="S293" s="243"/>
      <c r="T293" s="244"/>
      <c r="U293" s="244"/>
      <c r="V293" s="244"/>
      <c r="W293" s="245"/>
      <c r="X293" s="7"/>
      <c r="AX293" s="101"/>
      <c r="AY293" s="101"/>
      <c r="AZ293" s="102">
        <f t="shared" si="27"/>
        <v>0</v>
      </c>
      <c r="BA293" s="101">
        <f t="shared" si="28"/>
        <v>0</v>
      </c>
      <c r="BB293" s="103">
        <f t="shared" si="29"/>
        <v>0</v>
      </c>
      <c r="BC293" s="1">
        <f t="shared" si="30"/>
        <v>0</v>
      </c>
      <c r="BD293" s="1">
        <f t="shared" si="31"/>
        <v>0</v>
      </c>
      <c r="BE293" s="1">
        <f t="shared" si="32"/>
        <v>0</v>
      </c>
    </row>
    <row r="294" spans="2:57" ht="14.4" thickBot="1" x14ac:dyDescent="0.3">
      <c r="B294" s="4"/>
      <c r="C294" s="131"/>
      <c r="D294" s="132"/>
      <c r="E294" s="235"/>
      <c r="F294" s="250"/>
      <c r="G294" s="250"/>
      <c r="H294" s="236"/>
      <c r="I294" s="130"/>
      <c r="J294" s="235"/>
      <c r="K294" s="236"/>
      <c r="L294" s="130"/>
      <c r="M294" s="235"/>
      <c r="N294" s="236"/>
      <c r="O294" s="129"/>
      <c r="P294" s="246">
        <v>0</v>
      </c>
      <c r="Q294" s="247"/>
      <c r="R294" s="129"/>
      <c r="S294" s="243"/>
      <c r="T294" s="244"/>
      <c r="U294" s="244"/>
      <c r="V294" s="244"/>
      <c r="W294" s="245"/>
      <c r="X294" s="7"/>
      <c r="AX294" s="101"/>
      <c r="AY294" s="101"/>
      <c r="AZ294" s="102">
        <f t="shared" si="27"/>
        <v>0</v>
      </c>
      <c r="BA294" s="101">
        <f t="shared" si="28"/>
        <v>0</v>
      </c>
      <c r="BB294" s="103">
        <f t="shared" si="29"/>
        <v>0</v>
      </c>
      <c r="BC294" s="1">
        <f t="shared" si="30"/>
        <v>0</v>
      </c>
      <c r="BD294" s="1">
        <f t="shared" si="31"/>
        <v>0</v>
      </c>
      <c r="BE294" s="1">
        <f t="shared" si="32"/>
        <v>0</v>
      </c>
    </row>
    <row r="295" spans="2:57" ht="14.4" thickBot="1" x14ac:dyDescent="0.3">
      <c r="B295" s="4"/>
      <c r="C295" s="131"/>
      <c r="D295" s="132"/>
      <c r="E295" s="235"/>
      <c r="F295" s="250"/>
      <c r="G295" s="250"/>
      <c r="H295" s="236"/>
      <c r="I295" s="130"/>
      <c r="J295" s="235"/>
      <c r="K295" s="236"/>
      <c r="L295" s="130"/>
      <c r="M295" s="235"/>
      <c r="N295" s="236"/>
      <c r="O295" s="129"/>
      <c r="P295" s="246">
        <v>0</v>
      </c>
      <c r="Q295" s="247"/>
      <c r="R295" s="129"/>
      <c r="S295" s="243"/>
      <c r="T295" s="244"/>
      <c r="U295" s="244"/>
      <c r="V295" s="244"/>
      <c r="W295" s="245"/>
      <c r="X295" s="7"/>
      <c r="AX295" s="101"/>
      <c r="AY295" s="101"/>
      <c r="AZ295" s="102">
        <f t="shared" si="27"/>
        <v>0</v>
      </c>
      <c r="BA295" s="101">
        <f t="shared" si="28"/>
        <v>0</v>
      </c>
      <c r="BB295" s="103">
        <f t="shared" si="29"/>
        <v>0</v>
      </c>
      <c r="BC295" s="1">
        <f t="shared" si="30"/>
        <v>0</v>
      </c>
      <c r="BD295" s="1">
        <f t="shared" si="31"/>
        <v>0</v>
      </c>
      <c r="BE295" s="1">
        <f t="shared" si="32"/>
        <v>0</v>
      </c>
    </row>
    <row r="296" spans="2:57" ht="14.4" thickBot="1" x14ac:dyDescent="0.3">
      <c r="B296" s="4"/>
      <c r="C296" s="131"/>
      <c r="D296" s="132"/>
      <c r="E296" s="235"/>
      <c r="F296" s="250"/>
      <c r="G296" s="250"/>
      <c r="H296" s="236"/>
      <c r="I296" s="130"/>
      <c r="J296" s="235"/>
      <c r="K296" s="236"/>
      <c r="L296" s="130"/>
      <c r="M296" s="235"/>
      <c r="N296" s="236"/>
      <c r="O296" s="129"/>
      <c r="P296" s="246">
        <v>0</v>
      </c>
      <c r="Q296" s="247"/>
      <c r="R296" s="129"/>
      <c r="S296" s="243"/>
      <c r="T296" s="244"/>
      <c r="U296" s="244"/>
      <c r="V296" s="244"/>
      <c r="W296" s="245"/>
      <c r="X296" s="7"/>
      <c r="AX296" s="101"/>
      <c r="AY296" s="101"/>
      <c r="AZ296" s="102">
        <f t="shared" si="27"/>
        <v>0</v>
      </c>
      <c r="BA296" s="101">
        <f t="shared" si="28"/>
        <v>0</v>
      </c>
      <c r="BB296" s="103">
        <f t="shared" si="29"/>
        <v>0</v>
      </c>
      <c r="BC296" s="1">
        <f t="shared" si="30"/>
        <v>0</v>
      </c>
      <c r="BD296" s="1">
        <f t="shared" si="31"/>
        <v>0</v>
      </c>
      <c r="BE296" s="1">
        <f t="shared" si="32"/>
        <v>0</v>
      </c>
    </row>
    <row r="297" spans="2:57" ht="14.4" thickBot="1" x14ac:dyDescent="0.3">
      <c r="B297" s="4"/>
      <c r="C297" s="131"/>
      <c r="D297" s="132"/>
      <c r="E297" s="235"/>
      <c r="F297" s="250"/>
      <c r="G297" s="250"/>
      <c r="H297" s="236"/>
      <c r="I297" s="130"/>
      <c r="J297" s="235"/>
      <c r="K297" s="236"/>
      <c r="L297" s="130"/>
      <c r="M297" s="235"/>
      <c r="N297" s="236"/>
      <c r="O297" s="129"/>
      <c r="P297" s="246">
        <v>0</v>
      </c>
      <c r="Q297" s="247"/>
      <c r="R297" s="129"/>
      <c r="S297" s="243"/>
      <c r="T297" s="244"/>
      <c r="U297" s="244"/>
      <c r="V297" s="244"/>
      <c r="W297" s="245"/>
      <c r="X297" s="7"/>
      <c r="AX297" s="101"/>
      <c r="AY297" s="101"/>
      <c r="AZ297" s="102">
        <f t="shared" si="27"/>
        <v>0</v>
      </c>
      <c r="BA297" s="101">
        <f t="shared" si="28"/>
        <v>0</v>
      </c>
      <c r="BB297" s="103">
        <f t="shared" si="29"/>
        <v>0</v>
      </c>
      <c r="BC297" s="1">
        <f t="shared" si="30"/>
        <v>0</v>
      </c>
      <c r="BD297" s="1">
        <f t="shared" si="31"/>
        <v>0</v>
      </c>
      <c r="BE297" s="1">
        <f t="shared" si="32"/>
        <v>0</v>
      </c>
    </row>
    <row r="298" spans="2:57" ht="14.4" thickBot="1" x14ac:dyDescent="0.3">
      <c r="B298" s="4"/>
      <c r="C298" s="131"/>
      <c r="D298" s="132"/>
      <c r="E298" s="235"/>
      <c r="F298" s="250"/>
      <c r="G298" s="250"/>
      <c r="H298" s="236"/>
      <c r="I298" s="130"/>
      <c r="J298" s="235"/>
      <c r="K298" s="236"/>
      <c r="L298" s="130"/>
      <c r="M298" s="235"/>
      <c r="N298" s="236"/>
      <c r="O298" s="129"/>
      <c r="P298" s="246">
        <v>0</v>
      </c>
      <c r="Q298" s="247"/>
      <c r="R298" s="129"/>
      <c r="S298" s="243"/>
      <c r="T298" s="244"/>
      <c r="U298" s="244"/>
      <c r="V298" s="244"/>
      <c r="W298" s="245"/>
      <c r="X298" s="7"/>
      <c r="AX298" s="101"/>
      <c r="AY298" s="101"/>
      <c r="AZ298" s="102">
        <f t="shared" si="27"/>
        <v>0</v>
      </c>
      <c r="BA298" s="101">
        <f t="shared" si="28"/>
        <v>0</v>
      </c>
      <c r="BB298" s="103">
        <f t="shared" si="29"/>
        <v>0</v>
      </c>
      <c r="BC298" s="1">
        <f t="shared" si="30"/>
        <v>0</v>
      </c>
      <c r="BD298" s="1">
        <f t="shared" si="31"/>
        <v>0</v>
      </c>
      <c r="BE298" s="1">
        <f t="shared" si="32"/>
        <v>0</v>
      </c>
    </row>
    <row r="299" spans="2:57" ht="14.4" thickBot="1" x14ac:dyDescent="0.3">
      <c r="B299" s="4"/>
      <c r="C299" s="131"/>
      <c r="D299" s="132"/>
      <c r="E299" s="235"/>
      <c r="F299" s="250"/>
      <c r="G299" s="250"/>
      <c r="H299" s="236"/>
      <c r="I299" s="130"/>
      <c r="J299" s="235"/>
      <c r="K299" s="236"/>
      <c r="L299" s="130"/>
      <c r="M299" s="235"/>
      <c r="N299" s="236"/>
      <c r="O299" s="129"/>
      <c r="P299" s="246">
        <v>0</v>
      </c>
      <c r="Q299" s="247"/>
      <c r="R299" s="129"/>
      <c r="S299" s="243"/>
      <c r="T299" s="244"/>
      <c r="U299" s="244"/>
      <c r="V299" s="244"/>
      <c r="W299" s="245"/>
      <c r="X299" s="7"/>
      <c r="AX299" s="101"/>
      <c r="AY299" s="101"/>
      <c r="AZ299" s="102">
        <f t="shared" si="27"/>
        <v>0</v>
      </c>
      <c r="BA299" s="101">
        <f t="shared" si="28"/>
        <v>0</v>
      </c>
      <c r="BB299" s="103">
        <f t="shared" si="29"/>
        <v>0</v>
      </c>
      <c r="BC299" s="1">
        <f t="shared" si="30"/>
        <v>0</v>
      </c>
      <c r="BD299" s="1">
        <f t="shared" si="31"/>
        <v>0</v>
      </c>
      <c r="BE299" s="1">
        <f t="shared" si="32"/>
        <v>0</v>
      </c>
    </row>
    <row r="300" spans="2:57" ht="14.4" thickBot="1" x14ac:dyDescent="0.3">
      <c r="B300" s="4"/>
      <c r="C300" s="131"/>
      <c r="D300" s="132"/>
      <c r="E300" s="235"/>
      <c r="F300" s="250"/>
      <c r="G300" s="250"/>
      <c r="H300" s="236"/>
      <c r="I300" s="130"/>
      <c r="J300" s="235"/>
      <c r="K300" s="236"/>
      <c r="L300" s="130"/>
      <c r="M300" s="235"/>
      <c r="N300" s="236"/>
      <c r="O300" s="129"/>
      <c r="P300" s="246">
        <v>0</v>
      </c>
      <c r="Q300" s="247"/>
      <c r="R300" s="129"/>
      <c r="S300" s="243"/>
      <c r="T300" s="244"/>
      <c r="U300" s="244"/>
      <c r="V300" s="244"/>
      <c r="W300" s="245"/>
      <c r="X300" s="7"/>
      <c r="AX300" s="101"/>
      <c r="AY300" s="101"/>
      <c r="AZ300" s="102">
        <f t="shared" si="27"/>
        <v>0</v>
      </c>
      <c r="BA300" s="101">
        <f t="shared" si="28"/>
        <v>0</v>
      </c>
      <c r="BB300" s="103">
        <f t="shared" si="29"/>
        <v>0</v>
      </c>
      <c r="BC300" s="1">
        <f t="shared" si="30"/>
        <v>0</v>
      </c>
      <c r="BD300" s="1">
        <f t="shared" si="31"/>
        <v>0</v>
      </c>
      <c r="BE300" s="1">
        <f t="shared" si="32"/>
        <v>0</v>
      </c>
    </row>
    <row r="301" spans="2:57" ht="14.4" thickBot="1" x14ac:dyDescent="0.3">
      <c r="B301" s="4"/>
      <c r="C301" s="131"/>
      <c r="D301" s="132"/>
      <c r="E301" s="235"/>
      <c r="F301" s="250"/>
      <c r="G301" s="250"/>
      <c r="H301" s="236"/>
      <c r="I301" s="130"/>
      <c r="J301" s="235"/>
      <c r="K301" s="236"/>
      <c r="L301" s="130"/>
      <c r="M301" s="235"/>
      <c r="N301" s="236"/>
      <c r="O301" s="129"/>
      <c r="P301" s="246">
        <v>0</v>
      </c>
      <c r="Q301" s="247"/>
      <c r="R301" s="129"/>
      <c r="S301" s="243"/>
      <c r="T301" s="244"/>
      <c r="U301" s="244"/>
      <c r="V301" s="244"/>
      <c r="W301" s="245"/>
      <c r="X301" s="7"/>
      <c r="AX301" s="101"/>
      <c r="AY301" s="101"/>
      <c r="AZ301" s="102">
        <f t="shared" si="27"/>
        <v>0</v>
      </c>
      <c r="BA301" s="101">
        <f t="shared" si="28"/>
        <v>0</v>
      </c>
      <c r="BB301" s="103">
        <f t="shared" si="29"/>
        <v>0</v>
      </c>
      <c r="BC301" s="1">
        <f t="shared" si="30"/>
        <v>0</v>
      </c>
      <c r="BD301" s="1">
        <f t="shared" si="31"/>
        <v>0</v>
      </c>
      <c r="BE301" s="1">
        <f t="shared" si="32"/>
        <v>0</v>
      </c>
    </row>
    <row r="302" spans="2:57" ht="14.4" thickBot="1" x14ac:dyDescent="0.3">
      <c r="B302" s="4"/>
      <c r="C302" s="131"/>
      <c r="D302" s="132"/>
      <c r="E302" s="235"/>
      <c r="F302" s="250"/>
      <c r="G302" s="250"/>
      <c r="H302" s="236"/>
      <c r="I302" s="130"/>
      <c r="J302" s="235"/>
      <c r="K302" s="236"/>
      <c r="L302" s="130"/>
      <c r="M302" s="235"/>
      <c r="N302" s="236"/>
      <c r="O302" s="129"/>
      <c r="P302" s="246">
        <v>0</v>
      </c>
      <c r="Q302" s="247"/>
      <c r="R302" s="129"/>
      <c r="S302" s="243"/>
      <c r="T302" s="244"/>
      <c r="U302" s="244"/>
      <c r="V302" s="244"/>
      <c r="W302" s="245"/>
      <c r="X302" s="7"/>
      <c r="AX302" s="101"/>
      <c r="AY302" s="101"/>
      <c r="AZ302" s="102">
        <f t="shared" si="27"/>
        <v>0</v>
      </c>
      <c r="BA302" s="101">
        <f t="shared" si="28"/>
        <v>0</v>
      </c>
      <c r="BB302" s="103">
        <f t="shared" si="29"/>
        <v>0</v>
      </c>
      <c r="BC302" s="1">
        <f t="shared" si="30"/>
        <v>0</v>
      </c>
      <c r="BD302" s="1">
        <f t="shared" si="31"/>
        <v>0</v>
      </c>
      <c r="BE302" s="1">
        <f t="shared" si="32"/>
        <v>0</v>
      </c>
    </row>
    <row r="303" spans="2:57" ht="14.4" thickBot="1" x14ac:dyDescent="0.3">
      <c r="B303" s="4"/>
      <c r="C303" s="131"/>
      <c r="D303" s="132"/>
      <c r="E303" s="235"/>
      <c r="F303" s="250"/>
      <c r="G303" s="250"/>
      <c r="H303" s="236"/>
      <c r="I303" s="130"/>
      <c r="J303" s="235"/>
      <c r="K303" s="236"/>
      <c r="L303" s="130"/>
      <c r="M303" s="235"/>
      <c r="N303" s="236"/>
      <c r="O303" s="129"/>
      <c r="P303" s="246">
        <v>0</v>
      </c>
      <c r="Q303" s="247"/>
      <c r="R303" s="129"/>
      <c r="S303" s="243"/>
      <c r="T303" s="244"/>
      <c r="U303" s="244"/>
      <c r="V303" s="244"/>
      <c r="W303" s="245"/>
      <c r="X303" s="7"/>
      <c r="AX303" s="101"/>
      <c r="AY303" s="101"/>
      <c r="AZ303" s="102">
        <f t="shared" si="27"/>
        <v>0</v>
      </c>
      <c r="BA303" s="101">
        <f t="shared" si="28"/>
        <v>0</v>
      </c>
      <c r="BB303" s="103">
        <f t="shared" si="29"/>
        <v>0</v>
      </c>
      <c r="BC303" s="1">
        <f t="shared" si="30"/>
        <v>0</v>
      </c>
      <c r="BD303" s="1">
        <f t="shared" si="31"/>
        <v>0</v>
      </c>
      <c r="BE303" s="1">
        <f t="shared" si="32"/>
        <v>0</v>
      </c>
    </row>
    <row r="304" spans="2:57" ht="14.4" thickBot="1" x14ac:dyDescent="0.3">
      <c r="B304" s="4"/>
      <c r="C304" s="131"/>
      <c r="D304" s="132"/>
      <c r="E304" s="235"/>
      <c r="F304" s="250"/>
      <c r="G304" s="250"/>
      <c r="H304" s="236"/>
      <c r="I304" s="130"/>
      <c r="J304" s="235"/>
      <c r="K304" s="236"/>
      <c r="L304" s="130"/>
      <c r="M304" s="235"/>
      <c r="N304" s="236"/>
      <c r="O304" s="129"/>
      <c r="P304" s="246">
        <v>0</v>
      </c>
      <c r="Q304" s="247"/>
      <c r="R304" s="129"/>
      <c r="S304" s="243"/>
      <c r="T304" s="244"/>
      <c r="U304" s="244"/>
      <c r="V304" s="244"/>
      <c r="W304" s="245"/>
      <c r="X304" s="7"/>
      <c r="AX304" s="101"/>
      <c r="AY304" s="101"/>
      <c r="AZ304" s="102">
        <f t="shared" si="27"/>
        <v>0</v>
      </c>
      <c r="BA304" s="101">
        <f t="shared" si="28"/>
        <v>0</v>
      </c>
      <c r="BB304" s="103">
        <f t="shared" si="29"/>
        <v>0</v>
      </c>
      <c r="BC304" s="1">
        <f t="shared" si="30"/>
        <v>0</v>
      </c>
      <c r="BD304" s="1">
        <f t="shared" si="31"/>
        <v>0</v>
      </c>
      <c r="BE304" s="1">
        <f t="shared" si="32"/>
        <v>0</v>
      </c>
    </row>
    <row r="305" spans="2:57" ht="14.4" thickBot="1" x14ac:dyDescent="0.3">
      <c r="B305" s="4"/>
      <c r="C305" s="131"/>
      <c r="D305" s="132"/>
      <c r="E305" s="235"/>
      <c r="F305" s="250"/>
      <c r="G305" s="250"/>
      <c r="H305" s="236"/>
      <c r="I305" s="130"/>
      <c r="J305" s="235"/>
      <c r="K305" s="236"/>
      <c r="L305" s="130"/>
      <c r="M305" s="235"/>
      <c r="N305" s="236"/>
      <c r="O305" s="129"/>
      <c r="P305" s="246">
        <v>0</v>
      </c>
      <c r="Q305" s="247"/>
      <c r="R305" s="129"/>
      <c r="S305" s="243"/>
      <c r="T305" s="244"/>
      <c r="U305" s="244"/>
      <c r="V305" s="244"/>
      <c r="W305" s="245"/>
      <c r="X305" s="7"/>
      <c r="AX305" s="101"/>
      <c r="AY305" s="101"/>
      <c r="AZ305" s="102">
        <f t="shared" si="27"/>
        <v>0</v>
      </c>
      <c r="BA305" s="101">
        <f t="shared" si="28"/>
        <v>0</v>
      </c>
      <c r="BB305" s="103">
        <f t="shared" si="29"/>
        <v>0</v>
      </c>
      <c r="BC305" s="1">
        <f t="shared" si="30"/>
        <v>0</v>
      </c>
      <c r="BD305" s="1">
        <f t="shared" si="31"/>
        <v>0</v>
      </c>
      <c r="BE305" s="1">
        <f t="shared" si="32"/>
        <v>0</v>
      </c>
    </row>
    <row r="306" spans="2:57" ht="14.4" thickBot="1" x14ac:dyDescent="0.3">
      <c r="B306" s="4"/>
      <c r="C306" s="131"/>
      <c r="D306" s="132"/>
      <c r="E306" s="235"/>
      <c r="F306" s="250"/>
      <c r="G306" s="250"/>
      <c r="H306" s="236"/>
      <c r="I306" s="130"/>
      <c r="J306" s="235"/>
      <c r="K306" s="236"/>
      <c r="L306" s="130"/>
      <c r="M306" s="235"/>
      <c r="N306" s="236"/>
      <c r="O306" s="129"/>
      <c r="P306" s="246">
        <v>0</v>
      </c>
      <c r="Q306" s="247"/>
      <c r="R306" s="129"/>
      <c r="S306" s="243"/>
      <c r="T306" s="244"/>
      <c r="U306" s="244"/>
      <c r="V306" s="244"/>
      <c r="W306" s="245"/>
      <c r="X306" s="7"/>
      <c r="AX306" s="101"/>
      <c r="AY306" s="101"/>
      <c r="AZ306" s="102">
        <f t="shared" si="27"/>
        <v>0</v>
      </c>
      <c r="BA306" s="101">
        <f t="shared" si="28"/>
        <v>0</v>
      </c>
      <c r="BB306" s="103">
        <f t="shared" si="29"/>
        <v>0</v>
      </c>
      <c r="BC306" s="1">
        <f t="shared" si="30"/>
        <v>0</v>
      </c>
      <c r="BD306" s="1">
        <f t="shared" si="31"/>
        <v>0</v>
      </c>
      <c r="BE306" s="1">
        <f t="shared" si="32"/>
        <v>0</v>
      </c>
    </row>
    <row r="307" spans="2:57" ht="14.4" thickBot="1" x14ac:dyDescent="0.3">
      <c r="B307" s="4"/>
      <c r="C307" s="131"/>
      <c r="D307" s="132"/>
      <c r="E307" s="235"/>
      <c r="F307" s="250"/>
      <c r="G307" s="250"/>
      <c r="H307" s="236"/>
      <c r="I307" s="130"/>
      <c r="J307" s="235"/>
      <c r="K307" s="236"/>
      <c r="L307" s="130"/>
      <c r="M307" s="235"/>
      <c r="N307" s="236"/>
      <c r="O307" s="129"/>
      <c r="P307" s="246">
        <v>0</v>
      </c>
      <c r="Q307" s="247"/>
      <c r="R307" s="129"/>
      <c r="S307" s="243"/>
      <c r="T307" s="244"/>
      <c r="U307" s="244"/>
      <c r="V307" s="244"/>
      <c r="W307" s="245"/>
      <c r="X307" s="7"/>
      <c r="AX307" s="101"/>
      <c r="AY307" s="101"/>
      <c r="AZ307" s="102">
        <f t="shared" si="27"/>
        <v>0</v>
      </c>
      <c r="BA307" s="101">
        <f t="shared" si="28"/>
        <v>0</v>
      </c>
      <c r="BB307" s="103">
        <f t="shared" si="29"/>
        <v>0</v>
      </c>
      <c r="BC307" s="1">
        <f t="shared" si="30"/>
        <v>0</v>
      </c>
      <c r="BD307" s="1">
        <f t="shared" si="31"/>
        <v>0</v>
      </c>
      <c r="BE307" s="1">
        <f t="shared" si="32"/>
        <v>0</v>
      </c>
    </row>
    <row r="308" spans="2:57" ht="14.4" thickBot="1" x14ac:dyDescent="0.3">
      <c r="B308" s="4"/>
      <c r="C308" s="131"/>
      <c r="D308" s="132"/>
      <c r="E308" s="235"/>
      <c r="F308" s="250"/>
      <c r="G308" s="250"/>
      <c r="H308" s="236"/>
      <c r="I308" s="130"/>
      <c r="J308" s="235"/>
      <c r="K308" s="236"/>
      <c r="L308" s="130"/>
      <c r="M308" s="235"/>
      <c r="N308" s="236"/>
      <c r="O308" s="129"/>
      <c r="P308" s="246">
        <v>0</v>
      </c>
      <c r="Q308" s="247"/>
      <c r="R308" s="129"/>
      <c r="S308" s="243"/>
      <c r="T308" s="244"/>
      <c r="U308" s="244"/>
      <c r="V308" s="244"/>
      <c r="W308" s="245"/>
      <c r="X308" s="7"/>
      <c r="AX308" s="101"/>
      <c r="AY308" s="101"/>
      <c r="AZ308" s="102">
        <f t="shared" si="27"/>
        <v>0</v>
      </c>
      <c r="BA308" s="101">
        <f t="shared" si="28"/>
        <v>0</v>
      </c>
      <c r="BB308" s="103">
        <f t="shared" si="29"/>
        <v>0</v>
      </c>
      <c r="BC308" s="1">
        <f t="shared" si="30"/>
        <v>0</v>
      </c>
      <c r="BD308" s="1">
        <f t="shared" si="31"/>
        <v>0</v>
      </c>
      <c r="BE308" s="1">
        <f t="shared" si="32"/>
        <v>0</v>
      </c>
    </row>
    <row r="309" spans="2:57" ht="14.4" thickBot="1" x14ac:dyDescent="0.3">
      <c r="B309" s="4"/>
      <c r="C309" s="131"/>
      <c r="D309" s="132"/>
      <c r="E309" s="235"/>
      <c r="F309" s="250"/>
      <c r="G309" s="250"/>
      <c r="H309" s="236"/>
      <c r="I309" s="130"/>
      <c r="J309" s="235"/>
      <c r="K309" s="236"/>
      <c r="L309" s="130"/>
      <c r="M309" s="235"/>
      <c r="N309" s="236"/>
      <c r="O309" s="129"/>
      <c r="P309" s="246">
        <v>0</v>
      </c>
      <c r="Q309" s="247"/>
      <c r="R309" s="129"/>
      <c r="S309" s="243"/>
      <c r="T309" s="244"/>
      <c r="U309" s="244"/>
      <c r="V309" s="244"/>
      <c r="W309" s="245"/>
      <c r="X309" s="7"/>
      <c r="AX309" s="101"/>
      <c r="AY309" s="101"/>
      <c r="AZ309" s="102">
        <f t="shared" si="27"/>
        <v>0</v>
      </c>
      <c r="BA309" s="101">
        <f t="shared" si="28"/>
        <v>0</v>
      </c>
      <c r="BB309" s="103">
        <f t="shared" si="29"/>
        <v>0</v>
      </c>
      <c r="BC309" s="1">
        <f t="shared" si="30"/>
        <v>0</v>
      </c>
      <c r="BD309" s="1">
        <f t="shared" si="31"/>
        <v>0</v>
      </c>
      <c r="BE309" s="1">
        <f t="shared" si="32"/>
        <v>0</v>
      </c>
    </row>
    <row r="310" spans="2:57" ht="14.4" thickBot="1" x14ac:dyDescent="0.3">
      <c r="B310" s="4"/>
      <c r="C310" s="131"/>
      <c r="D310" s="132"/>
      <c r="E310" s="235"/>
      <c r="F310" s="250"/>
      <c r="G310" s="250"/>
      <c r="H310" s="236"/>
      <c r="I310" s="130"/>
      <c r="J310" s="235"/>
      <c r="K310" s="236"/>
      <c r="L310" s="130"/>
      <c r="M310" s="235"/>
      <c r="N310" s="236"/>
      <c r="O310" s="129"/>
      <c r="P310" s="246">
        <v>0</v>
      </c>
      <c r="Q310" s="247"/>
      <c r="R310" s="129"/>
      <c r="S310" s="243"/>
      <c r="T310" s="244"/>
      <c r="U310" s="244"/>
      <c r="V310" s="244"/>
      <c r="W310" s="245"/>
      <c r="X310" s="7"/>
      <c r="AX310" s="101"/>
      <c r="AY310" s="101"/>
      <c r="AZ310" s="102">
        <f t="shared" si="27"/>
        <v>0</v>
      </c>
      <c r="BA310" s="101">
        <f t="shared" si="28"/>
        <v>0</v>
      </c>
      <c r="BB310" s="103">
        <f t="shared" si="29"/>
        <v>0</v>
      </c>
      <c r="BC310" s="1">
        <f t="shared" si="30"/>
        <v>0</v>
      </c>
      <c r="BD310" s="1">
        <f t="shared" si="31"/>
        <v>0</v>
      </c>
      <c r="BE310" s="1">
        <f t="shared" si="32"/>
        <v>0</v>
      </c>
    </row>
    <row r="311" spans="2:57" ht="14.4" thickBot="1" x14ac:dyDescent="0.3">
      <c r="B311" s="4"/>
      <c r="C311" s="131"/>
      <c r="D311" s="132"/>
      <c r="E311" s="235"/>
      <c r="F311" s="250"/>
      <c r="G311" s="250"/>
      <c r="H311" s="236"/>
      <c r="I311" s="130"/>
      <c r="J311" s="235"/>
      <c r="K311" s="236"/>
      <c r="L311" s="130"/>
      <c r="M311" s="235"/>
      <c r="N311" s="236"/>
      <c r="O311" s="129"/>
      <c r="P311" s="246">
        <v>0</v>
      </c>
      <c r="Q311" s="247"/>
      <c r="R311" s="129"/>
      <c r="S311" s="243"/>
      <c r="T311" s="244"/>
      <c r="U311" s="244"/>
      <c r="V311" s="244"/>
      <c r="W311" s="245"/>
      <c r="X311" s="7"/>
      <c r="AX311" s="101"/>
      <c r="AY311" s="101"/>
      <c r="AZ311" s="102">
        <f t="shared" si="27"/>
        <v>0</v>
      </c>
      <c r="BA311" s="101">
        <f t="shared" si="28"/>
        <v>0</v>
      </c>
      <c r="BB311" s="103">
        <f t="shared" si="29"/>
        <v>0</v>
      </c>
      <c r="BC311" s="1">
        <f t="shared" si="30"/>
        <v>0</v>
      </c>
      <c r="BD311" s="1">
        <f t="shared" si="31"/>
        <v>0</v>
      </c>
      <c r="BE311" s="1">
        <f t="shared" si="32"/>
        <v>0</v>
      </c>
    </row>
    <row r="312" spans="2:57" ht="14.4" thickBot="1" x14ac:dyDescent="0.3">
      <c r="B312" s="4"/>
      <c r="C312" s="131"/>
      <c r="D312" s="132"/>
      <c r="E312" s="235"/>
      <c r="F312" s="250"/>
      <c r="G312" s="250"/>
      <c r="H312" s="236"/>
      <c r="I312" s="130"/>
      <c r="J312" s="235"/>
      <c r="K312" s="236"/>
      <c r="L312" s="130"/>
      <c r="M312" s="235"/>
      <c r="N312" s="236"/>
      <c r="O312" s="129"/>
      <c r="P312" s="246">
        <v>0</v>
      </c>
      <c r="Q312" s="247"/>
      <c r="R312" s="129"/>
      <c r="S312" s="243"/>
      <c r="T312" s="244"/>
      <c r="U312" s="244"/>
      <c r="V312" s="244"/>
      <c r="W312" s="245"/>
      <c r="X312" s="7"/>
      <c r="AX312" s="101"/>
      <c r="AY312" s="101"/>
      <c r="AZ312" s="102">
        <f t="shared" si="27"/>
        <v>0</v>
      </c>
      <c r="BA312" s="101">
        <f t="shared" si="28"/>
        <v>0</v>
      </c>
      <c r="BB312" s="103">
        <f t="shared" si="29"/>
        <v>0</v>
      </c>
      <c r="BC312" s="1">
        <f t="shared" si="30"/>
        <v>0</v>
      </c>
      <c r="BD312" s="1">
        <f t="shared" si="31"/>
        <v>0</v>
      </c>
      <c r="BE312" s="1">
        <f t="shared" si="32"/>
        <v>0</v>
      </c>
    </row>
    <row r="313" spans="2:57" ht="14.4" thickBot="1" x14ac:dyDescent="0.3">
      <c r="B313" s="4"/>
      <c r="C313" s="131"/>
      <c r="D313" s="132"/>
      <c r="E313" s="235"/>
      <c r="F313" s="250"/>
      <c r="G313" s="250"/>
      <c r="H313" s="236"/>
      <c r="I313" s="130"/>
      <c r="J313" s="235"/>
      <c r="K313" s="236"/>
      <c r="L313" s="130"/>
      <c r="M313" s="235"/>
      <c r="N313" s="236"/>
      <c r="O313" s="129"/>
      <c r="P313" s="246">
        <v>0</v>
      </c>
      <c r="Q313" s="247"/>
      <c r="R313" s="129"/>
      <c r="S313" s="243"/>
      <c r="T313" s="244"/>
      <c r="U313" s="244"/>
      <c r="V313" s="244"/>
      <c r="W313" s="245"/>
      <c r="X313" s="7"/>
      <c r="AX313" s="101"/>
      <c r="AY313" s="101"/>
      <c r="AZ313" s="102">
        <f t="shared" si="27"/>
        <v>0</v>
      </c>
      <c r="BA313" s="101">
        <f t="shared" si="28"/>
        <v>0</v>
      </c>
      <c r="BB313" s="103">
        <f t="shared" si="29"/>
        <v>0</v>
      </c>
      <c r="BC313" s="1">
        <f t="shared" si="30"/>
        <v>0</v>
      </c>
      <c r="BD313" s="1">
        <f t="shared" si="31"/>
        <v>0</v>
      </c>
      <c r="BE313" s="1">
        <f t="shared" si="32"/>
        <v>0</v>
      </c>
    </row>
    <row r="314" spans="2:57" ht="14.4" thickBot="1" x14ac:dyDescent="0.3">
      <c r="B314" s="4"/>
      <c r="C314" s="131"/>
      <c r="D314" s="132"/>
      <c r="E314" s="235"/>
      <c r="F314" s="250"/>
      <c r="G314" s="250"/>
      <c r="H314" s="236"/>
      <c r="I314" s="130"/>
      <c r="J314" s="235"/>
      <c r="K314" s="236"/>
      <c r="L314" s="130"/>
      <c r="M314" s="235"/>
      <c r="N314" s="236"/>
      <c r="O314" s="129"/>
      <c r="P314" s="246">
        <v>0</v>
      </c>
      <c r="Q314" s="247"/>
      <c r="R314" s="129"/>
      <c r="S314" s="243"/>
      <c r="T314" s="244"/>
      <c r="U314" s="244"/>
      <c r="V314" s="244"/>
      <c r="W314" s="245"/>
      <c r="X314" s="7"/>
      <c r="AX314" s="101"/>
      <c r="AY314" s="101"/>
      <c r="AZ314" s="102">
        <f t="shared" si="27"/>
        <v>0</v>
      </c>
      <c r="BA314" s="101">
        <f t="shared" si="28"/>
        <v>0</v>
      </c>
      <c r="BB314" s="103">
        <f t="shared" si="29"/>
        <v>0</v>
      </c>
      <c r="BC314" s="1">
        <f t="shared" si="30"/>
        <v>0</v>
      </c>
      <c r="BD314" s="1">
        <f t="shared" si="31"/>
        <v>0</v>
      </c>
      <c r="BE314" s="1">
        <f t="shared" si="32"/>
        <v>0</v>
      </c>
    </row>
    <row r="315" spans="2:57" ht="14.4" thickBot="1" x14ac:dyDescent="0.3">
      <c r="B315" s="4"/>
      <c r="C315" s="131"/>
      <c r="D315" s="132"/>
      <c r="E315" s="235"/>
      <c r="F315" s="250"/>
      <c r="G315" s="250"/>
      <c r="H315" s="236"/>
      <c r="I315" s="130"/>
      <c r="J315" s="235"/>
      <c r="K315" s="236"/>
      <c r="L315" s="130"/>
      <c r="M315" s="235"/>
      <c r="N315" s="236"/>
      <c r="O315" s="129"/>
      <c r="P315" s="246">
        <v>0</v>
      </c>
      <c r="Q315" s="247"/>
      <c r="R315" s="129"/>
      <c r="S315" s="243"/>
      <c r="T315" s="244"/>
      <c r="U315" s="244"/>
      <c r="V315" s="244"/>
      <c r="W315" s="245"/>
      <c r="X315" s="7"/>
      <c r="AX315" s="101"/>
      <c r="AY315" s="101"/>
      <c r="AZ315" s="102">
        <f t="shared" si="27"/>
        <v>0</v>
      </c>
      <c r="BA315" s="101">
        <f t="shared" si="28"/>
        <v>0</v>
      </c>
      <c r="BB315" s="103">
        <f t="shared" si="29"/>
        <v>0</v>
      </c>
      <c r="BC315" s="1">
        <f t="shared" si="30"/>
        <v>0</v>
      </c>
      <c r="BD315" s="1">
        <f t="shared" si="31"/>
        <v>0</v>
      </c>
      <c r="BE315" s="1">
        <f t="shared" si="32"/>
        <v>0</v>
      </c>
    </row>
    <row r="316" spans="2:57" ht="14.4" thickBot="1" x14ac:dyDescent="0.3">
      <c r="B316" s="4"/>
      <c r="C316" s="131"/>
      <c r="D316" s="132"/>
      <c r="E316" s="235"/>
      <c r="F316" s="250"/>
      <c r="G316" s="250"/>
      <c r="H316" s="236"/>
      <c r="I316" s="130"/>
      <c r="J316" s="235"/>
      <c r="K316" s="236"/>
      <c r="L316" s="130"/>
      <c r="M316" s="235"/>
      <c r="N316" s="236"/>
      <c r="O316" s="129"/>
      <c r="P316" s="246">
        <v>0</v>
      </c>
      <c r="Q316" s="247"/>
      <c r="R316" s="129"/>
      <c r="S316" s="243"/>
      <c r="T316" s="244"/>
      <c r="U316" s="244"/>
      <c r="V316" s="244"/>
      <c r="W316" s="245"/>
      <c r="X316" s="7"/>
      <c r="AX316" s="101"/>
      <c r="AY316" s="101"/>
      <c r="AZ316" s="102">
        <f t="shared" si="27"/>
        <v>0</v>
      </c>
      <c r="BA316" s="101">
        <f t="shared" si="28"/>
        <v>0</v>
      </c>
      <c r="BB316" s="103">
        <f t="shared" si="29"/>
        <v>0</v>
      </c>
      <c r="BC316" s="1">
        <f t="shared" si="30"/>
        <v>0</v>
      </c>
      <c r="BD316" s="1">
        <f t="shared" si="31"/>
        <v>0</v>
      </c>
      <c r="BE316" s="1">
        <f t="shared" si="32"/>
        <v>0</v>
      </c>
    </row>
    <row r="317" spans="2:57" ht="14.4" thickBot="1" x14ac:dyDescent="0.3">
      <c r="B317" s="4"/>
      <c r="C317" s="131"/>
      <c r="D317" s="132"/>
      <c r="E317" s="235"/>
      <c r="F317" s="250"/>
      <c r="G317" s="250"/>
      <c r="H317" s="236"/>
      <c r="I317" s="130"/>
      <c r="J317" s="235"/>
      <c r="K317" s="236"/>
      <c r="L317" s="130"/>
      <c r="M317" s="235"/>
      <c r="N317" s="236"/>
      <c r="O317" s="129"/>
      <c r="P317" s="246">
        <v>0</v>
      </c>
      <c r="Q317" s="247"/>
      <c r="R317" s="129"/>
      <c r="S317" s="243"/>
      <c r="T317" s="244"/>
      <c r="U317" s="244"/>
      <c r="V317" s="244"/>
      <c r="W317" s="245"/>
      <c r="X317" s="7"/>
      <c r="AX317" s="101"/>
      <c r="AY317" s="101"/>
      <c r="AZ317" s="102">
        <f t="shared" si="27"/>
        <v>0</v>
      </c>
      <c r="BA317" s="101">
        <f t="shared" si="28"/>
        <v>0</v>
      </c>
      <c r="BB317" s="103">
        <f t="shared" si="29"/>
        <v>0</v>
      </c>
      <c r="BC317" s="1">
        <f t="shared" si="30"/>
        <v>0</v>
      </c>
      <c r="BD317" s="1">
        <f t="shared" si="31"/>
        <v>0</v>
      </c>
      <c r="BE317" s="1">
        <f t="shared" si="32"/>
        <v>0</v>
      </c>
    </row>
    <row r="318" spans="2:57" ht="14.4" thickBot="1" x14ac:dyDescent="0.3">
      <c r="B318" s="4"/>
      <c r="C318" s="131"/>
      <c r="D318" s="132"/>
      <c r="E318" s="235"/>
      <c r="F318" s="250"/>
      <c r="G318" s="250"/>
      <c r="H318" s="236"/>
      <c r="I318" s="130"/>
      <c r="J318" s="235"/>
      <c r="K318" s="236"/>
      <c r="L318" s="130"/>
      <c r="M318" s="235"/>
      <c r="N318" s="236"/>
      <c r="O318" s="129"/>
      <c r="P318" s="246">
        <v>0</v>
      </c>
      <c r="Q318" s="247"/>
      <c r="R318" s="129"/>
      <c r="S318" s="243"/>
      <c r="T318" s="244"/>
      <c r="U318" s="244"/>
      <c r="V318" s="244"/>
      <c r="W318" s="245"/>
      <c r="X318" s="7"/>
      <c r="AX318" s="101"/>
      <c r="AY318" s="101"/>
      <c r="AZ318" s="102">
        <f t="shared" si="27"/>
        <v>0</v>
      </c>
      <c r="BA318" s="101">
        <f t="shared" si="28"/>
        <v>0</v>
      </c>
      <c r="BB318" s="103">
        <f t="shared" si="29"/>
        <v>0</v>
      </c>
      <c r="BC318" s="1">
        <f t="shared" si="30"/>
        <v>0</v>
      </c>
      <c r="BD318" s="1">
        <f t="shared" si="31"/>
        <v>0</v>
      </c>
      <c r="BE318" s="1">
        <f t="shared" si="32"/>
        <v>0</v>
      </c>
    </row>
    <row r="319" spans="2:57" ht="14.4" thickBot="1" x14ac:dyDescent="0.3">
      <c r="B319" s="4"/>
      <c r="C319" s="131"/>
      <c r="D319" s="132"/>
      <c r="E319" s="235"/>
      <c r="F319" s="250"/>
      <c r="G319" s="250"/>
      <c r="H319" s="236"/>
      <c r="I319" s="130"/>
      <c r="J319" s="235"/>
      <c r="K319" s="236"/>
      <c r="L319" s="130"/>
      <c r="M319" s="235"/>
      <c r="N319" s="236"/>
      <c r="O319" s="129"/>
      <c r="P319" s="246">
        <v>0</v>
      </c>
      <c r="Q319" s="247"/>
      <c r="R319" s="129"/>
      <c r="S319" s="243"/>
      <c r="T319" s="244"/>
      <c r="U319" s="244"/>
      <c r="V319" s="244"/>
      <c r="W319" s="245"/>
      <c r="X319" s="7"/>
      <c r="AX319" s="101"/>
      <c r="AY319" s="101"/>
      <c r="AZ319" s="102">
        <f t="shared" si="27"/>
        <v>0</v>
      </c>
      <c r="BA319" s="101">
        <f t="shared" si="28"/>
        <v>0</v>
      </c>
      <c r="BB319" s="103">
        <f t="shared" si="29"/>
        <v>0</v>
      </c>
      <c r="BC319" s="1">
        <f t="shared" si="30"/>
        <v>0</v>
      </c>
      <c r="BD319" s="1">
        <f t="shared" si="31"/>
        <v>0</v>
      </c>
      <c r="BE319" s="1">
        <f t="shared" si="32"/>
        <v>0</v>
      </c>
    </row>
    <row r="320" spans="2:57" ht="14.4" thickBot="1" x14ac:dyDescent="0.3">
      <c r="B320" s="4"/>
      <c r="C320" s="131"/>
      <c r="D320" s="132"/>
      <c r="E320" s="235"/>
      <c r="F320" s="250"/>
      <c r="G320" s="250"/>
      <c r="H320" s="236"/>
      <c r="I320" s="130"/>
      <c r="J320" s="235"/>
      <c r="K320" s="236"/>
      <c r="L320" s="130"/>
      <c r="M320" s="235"/>
      <c r="N320" s="236"/>
      <c r="O320" s="129"/>
      <c r="P320" s="246">
        <v>0</v>
      </c>
      <c r="Q320" s="247"/>
      <c r="R320" s="129"/>
      <c r="S320" s="243"/>
      <c r="T320" s="244"/>
      <c r="U320" s="244"/>
      <c r="V320" s="244"/>
      <c r="W320" s="245"/>
      <c r="X320" s="7"/>
      <c r="AX320" s="101"/>
      <c r="AY320" s="101"/>
      <c r="AZ320" s="102">
        <f t="shared" si="27"/>
        <v>0</v>
      </c>
      <c r="BA320" s="101">
        <f t="shared" si="28"/>
        <v>0</v>
      </c>
      <c r="BB320" s="103">
        <f t="shared" si="29"/>
        <v>0</v>
      </c>
      <c r="BC320" s="1">
        <f t="shared" si="30"/>
        <v>0</v>
      </c>
      <c r="BD320" s="1">
        <f t="shared" si="31"/>
        <v>0</v>
      </c>
      <c r="BE320" s="1">
        <f t="shared" si="32"/>
        <v>0</v>
      </c>
    </row>
    <row r="321" spans="2:57" ht="14.4" thickBot="1" x14ac:dyDescent="0.3">
      <c r="B321" s="4"/>
      <c r="C321" s="131"/>
      <c r="D321" s="132"/>
      <c r="E321" s="235"/>
      <c r="F321" s="250"/>
      <c r="G321" s="250"/>
      <c r="H321" s="236"/>
      <c r="I321" s="130"/>
      <c r="J321" s="235"/>
      <c r="K321" s="236"/>
      <c r="L321" s="130"/>
      <c r="M321" s="235"/>
      <c r="N321" s="236"/>
      <c r="O321" s="129"/>
      <c r="P321" s="246">
        <v>0</v>
      </c>
      <c r="Q321" s="247"/>
      <c r="R321" s="129"/>
      <c r="S321" s="243"/>
      <c r="T321" s="244"/>
      <c r="U321" s="244"/>
      <c r="V321" s="244"/>
      <c r="W321" s="245"/>
      <c r="X321" s="7"/>
      <c r="AX321" s="101"/>
      <c r="AY321" s="101"/>
      <c r="AZ321" s="102">
        <f t="shared" si="27"/>
        <v>0</v>
      </c>
      <c r="BA321" s="101">
        <f t="shared" si="28"/>
        <v>0</v>
      </c>
      <c r="BB321" s="103">
        <f t="shared" si="29"/>
        <v>0</v>
      </c>
      <c r="BC321" s="1">
        <f t="shared" si="30"/>
        <v>0</v>
      </c>
      <c r="BD321" s="1">
        <f t="shared" si="31"/>
        <v>0</v>
      </c>
      <c r="BE321" s="1">
        <f t="shared" si="32"/>
        <v>0</v>
      </c>
    </row>
    <row r="322" spans="2:57" ht="14.4" thickBot="1" x14ac:dyDescent="0.3">
      <c r="B322" s="4"/>
      <c r="C322" s="131"/>
      <c r="D322" s="132"/>
      <c r="E322" s="235"/>
      <c r="F322" s="250"/>
      <c r="G322" s="250"/>
      <c r="H322" s="236"/>
      <c r="I322" s="130"/>
      <c r="J322" s="235"/>
      <c r="K322" s="236"/>
      <c r="L322" s="130"/>
      <c r="M322" s="235"/>
      <c r="N322" s="236"/>
      <c r="O322" s="129"/>
      <c r="P322" s="246">
        <v>0</v>
      </c>
      <c r="Q322" s="247"/>
      <c r="R322" s="129"/>
      <c r="S322" s="243"/>
      <c r="T322" s="244"/>
      <c r="U322" s="244"/>
      <c r="V322" s="244"/>
      <c r="W322" s="245"/>
      <c r="X322" s="7"/>
      <c r="AX322" s="101"/>
      <c r="AY322" s="101"/>
      <c r="AZ322" s="102">
        <f t="shared" si="27"/>
        <v>0</v>
      </c>
      <c r="BA322" s="101">
        <f t="shared" si="28"/>
        <v>0</v>
      </c>
      <c r="BB322" s="103">
        <f t="shared" si="29"/>
        <v>0</v>
      </c>
      <c r="BC322" s="1">
        <f t="shared" si="30"/>
        <v>0</v>
      </c>
      <c r="BD322" s="1">
        <f t="shared" si="31"/>
        <v>0</v>
      </c>
      <c r="BE322" s="1">
        <f t="shared" si="32"/>
        <v>0</v>
      </c>
    </row>
    <row r="323" spans="2:57" ht="14.4" thickBot="1" x14ac:dyDescent="0.3">
      <c r="B323" s="4"/>
      <c r="C323" s="131"/>
      <c r="D323" s="132"/>
      <c r="E323" s="235"/>
      <c r="F323" s="250"/>
      <c r="G323" s="250"/>
      <c r="H323" s="236"/>
      <c r="I323" s="130"/>
      <c r="J323" s="235"/>
      <c r="K323" s="236"/>
      <c r="L323" s="130"/>
      <c r="M323" s="235"/>
      <c r="N323" s="236"/>
      <c r="O323" s="129"/>
      <c r="P323" s="246">
        <v>0</v>
      </c>
      <c r="Q323" s="247"/>
      <c r="R323" s="129"/>
      <c r="S323" s="243"/>
      <c r="T323" s="244"/>
      <c r="U323" s="244"/>
      <c r="V323" s="244"/>
      <c r="W323" s="245"/>
      <c r="X323" s="7"/>
      <c r="AX323" s="101"/>
      <c r="AY323" s="101"/>
      <c r="AZ323" s="102">
        <f t="shared" si="27"/>
        <v>0</v>
      </c>
      <c r="BA323" s="101">
        <f t="shared" si="28"/>
        <v>0</v>
      </c>
      <c r="BB323" s="103">
        <f t="shared" si="29"/>
        <v>0</v>
      </c>
      <c r="BC323" s="1">
        <f t="shared" si="30"/>
        <v>0</v>
      </c>
      <c r="BD323" s="1">
        <f t="shared" si="31"/>
        <v>0</v>
      </c>
      <c r="BE323" s="1">
        <f t="shared" si="32"/>
        <v>0</v>
      </c>
    </row>
    <row r="324" spans="2:57" ht="14.4" thickBot="1" x14ac:dyDescent="0.3">
      <c r="B324" s="4"/>
      <c r="C324" s="131"/>
      <c r="D324" s="132"/>
      <c r="E324" s="235"/>
      <c r="F324" s="250"/>
      <c r="G324" s="250"/>
      <c r="H324" s="236"/>
      <c r="I324" s="130"/>
      <c r="J324" s="235"/>
      <c r="K324" s="236"/>
      <c r="L324" s="130"/>
      <c r="M324" s="235"/>
      <c r="N324" s="236"/>
      <c r="O324" s="129"/>
      <c r="P324" s="246">
        <v>0</v>
      </c>
      <c r="Q324" s="247"/>
      <c r="R324" s="129"/>
      <c r="S324" s="243"/>
      <c r="T324" s="244"/>
      <c r="U324" s="244"/>
      <c r="V324" s="244"/>
      <c r="W324" s="245"/>
      <c r="X324" s="7"/>
      <c r="AX324" s="101"/>
      <c r="AY324" s="101"/>
      <c r="AZ324" s="102">
        <f t="shared" si="27"/>
        <v>0</v>
      </c>
      <c r="BA324" s="101">
        <f t="shared" si="28"/>
        <v>0</v>
      </c>
      <c r="BB324" s="103">
        <f t="shared" si="29"/>
        <v>0</v>
      </c>
      <c r="BC324" s="1">
        <f t="shared" si="30"/>
        <v>0</v>
      </c>
      <c r="BD324" s="1">
        <f t="shared" si="31"/>
        <v>0</v>
      </c>
      <c r="BE324" s="1">
        <f t="shared" si="32"/>
        <v>0</v>
      </c>
    </row>
    <row r="325" spans="2:57" ht="14.4" thickBot="1" x14ac:dyDescent="0.3">
      <c r="B325" s="4"/>
      <c r="C325" s="131"/>
      <c r="D325" s="132"/>
      <c r="E325" s="235"/>
      <c r="F325" s="250"/>
      <c r="G325" s="250"/>
      <c r="H325" s="236"/>
      <c r="I325" s="130"/>
      <c r="J325" s="235"/>
      <c r="K325" s="236"/>
      <c r="L325" s="130"/>
      <c r="M325" s="235"/>
      <c r="N325" s="236"/>
      <c r="O325" s="129"/>
      <c r="P325" s="246">
        <v>0</v>
      </c>
      <c r="Q325" s="247"/>
      <c r="R325" s="129"/>
      <c r="S325" s="243"/>
      <c r="T325" s="244"/>
      <c r="U325" s="244"/>
      <c r="V325" s="244"/>
      <c r="W325" s="245"/>
      <c r="X325" s="7"/>
      <c r="AX325" s="101"/>
      <c r="AY325" s="101"/>
      <c r="AZ325" s="102">
        <f t="shared" si="27"/>
        <v>0</v>
      </c>
      <c r="BA325" s="101">
        <f t="shared" si="28"/>
        <v>0</v>
      </c>
      <c r="BB325" s="103">
        <f t="shared" si="29"/>
        <v>0</v>
      </c>
      <c r="BC325" s="1">
        <f t="shared" si="30"/>
        <v>0</v>
      </c>
      <c r="BD325" s="1">
        <f t="shared" si="31"/>
        <v>0</v>
      </c>
      <c r="BE325" s="1">
        <f t="shared" si="32"/>
        <v>0</v>
      </c>
    </row>
    <row r="326" spans="2:57" ht="14.4" thickBot="1" x14ac:dyDescent="0.3">
      <c r="B326" s="4"/>
      <c r="C326" s="131"/>
      <c r="D326" s="132"/>
      <c r="E326" s="235"/>
      <c r="F326" s="250"/>
      <c r="G326" s="250"/>
      <c r="H326" s="236"/>
      <c r="I326" s="130"/>
      <c r="J326" s="235"/>
      <c r="K326" s="236"/>
      <c r="L326" s="130"/>
      <c r="M326" s="235"/>
      <c r="N326" s="236"/>
      <c r="O326" s="129"/>
      <c r="P326" s="246">
        <v>0</v>
      </c>
      <c r="Q326" s="247"/>
      <c r="R326" s="129"/>
      <c r="S326" s="243"/>
      <c r="T326" s="244"/>
      <c r="U326" s="244"/>
      <c r="V326" s="244"/>
      <c r="W326" s="245"/>
      <c r="X326" s="7"/>
      <c r="AX326" s="101"/>
      <c r="AY326" s="101"/>
      <c r="AZ326" s="102">
        <f t="shared" si="27"/>
        <v>0</v>
      </c>
      <c r="BA326" s="101">
        <f t="shared" si="28"/>
        <v>0</v>
      </c>
      <c r="BB326" s="103">
        <f t="shared" si="29"/>
        <v>0</v>
      </c>
      <c r="BC326" s="1">
        <f t="shared" si="30"/>
        <v>0</v>
      </c>
      <c r="BD326" s="1">
        <f t="shared" si="31"/>
        <v>0</v>
      </c>
      <c r="BE326" s="1">
        <f t="shared" si="32"/>
        <v>0</v>
      </c>
    </row>
    <row r="327" spans="2:57" ht="14.4" thickBot="1" x14ac:dyDescent="0.3">
      <c r="B327" s="4"/>
      <c r="C327" s="131"/>
      <c r="D327" s="132"/>
      <c r="E327" s="235"/>
      <c r="F327" s="250"/>
      <c r="G327" s="250"/>
      <c r="H327" s="236"/>
      <c r="I327" s="130"/>
      <c r="J327" s="235"/>
      <c r="K327" s="236"/>
      <c r="L327" s="130"/>
      <c r="M327" s="235"/>
      <c r="N327" s="236"/>
      <c r="O327" s="129"/>
      <c r="P327" s="246">
        <v>0</v>
      </c>
      <c r="Q327" s="247"/>
      <c r="R327" s="129"/>
      <c r="S327" s="243"/>
      <c r="T327" s="244"/>
      <c r="U327" s="244"/>
      <c r="V327" s="244"/>
      <c r="W327" s="245"/>
      <c r="X327" s="7"/>
      <c r="AX327" s="101"/>
      <c r="AY327" s="101"/>
      <c r="AZ327" s="102">
        <f t="shared" si="27"/>
        <v>0</v>
      </c>
      <c r="BA327" s="101">
        <f t="shared" si="28"/>
        <v>0</v>
      </c>
      <c r="BB327" s="103">
        <f t="shared" si="29"/>
        <v>0</v>
      </c>
      <c r="BC327" s="1">
        <f t="shared" si="30"/>
        <v>0</v>
      </c>
      <c r="BD327" s="1">
        <f t="shared" si="31"/>
        <v>0</v>
      </c>
      <c r="BE327" s="1">
        <f t="shared" si="32"/>
        <v>0</v>
      </c>
    </row>
    <row r="328" spans="2:57" ht="14.4" thickBot="1" x14ac:dyDescent="0.3">
      <c r="B328" s="4"/>
      <c r="C328" s="131"/>
      <c r="D328" s="132"/>
      <c r="E328" s="235"/>
      <c r="F328" s="250"/>
      <c r="G328" s="250"/>
      <c r="H328" s="236"/>
      <c r="I328" s="130"/>
      <c r="J328" s="235"/>
      <c r="K328" s="236"/>
      <c r="L328" s="130"/>
      <c r="M328" s="235"/>
      <c r="N328" s="236"/>
      <c r="O328" s="129"/>
      <c r="P328" s="246">
        <v>0</v>
      </c>
      <c r="Q328" s="247"/>
      <c r="R328" s="129"/>
      <c r="S328" s="243"/>
      <c r="T328" s="244"/>
      <c r="U328" s="244"/>
      <c r="V328" s="244"/>
      <c r="W328" s="245"/>
      <c r="X328" s="7"/>
      <c r="AX328" s="101"/>
      <c r="AY328" s="101"/>
      <c r="AZ328" s="102">
        <f t="shared" ref="AZ328:AZ371" si="33">+C328</f>
        <v>0</v>
      </c>
      <c r="BA328" s="101">
        <f t="shared" ref="BA328:BA371" si="34">+J328</f>
        <v>0</v>
      </c>
      <c r="BB328" s="103">
        <f t="shared" ref="BB328:BB371" si="35">+P328</f>
        <v>0</v>
      </c>
      <c r="BC328" s="1">
        <f t="shared" ref="BC328:BC371" si="36">SUMIFS($BB$71:$BB$371,$AZ$71:$AZ$371,$AX328,$BA$71:$BA$371,"Despesas")</f>
        <v>0</v>
      </c>
      <c r="BD328" s="1">
        <f t="shared" ref="BD328:BD371" si="37">SUMIFS($BB$71:$BB$371,$AZ$71:$AZ$371,$AX328,$BA$71:$BA$371,"Dívidas")</f>
        <v>0</v>
      </c>
      <c r="BE328" s="1">
        <f t="shared" ref="BE328:BE371" si="38">SUMIFS($BB$71:$BB$371,$AZ$71:$AZ$371,$AX328,$BA$71:$BA$371,"Investimentos")</f>
        <v>0</v>
      </c>
    </row>
    <row r="329" spans="2:57" ht="14.4" thickBot="1" x14ac:dyDescent="0.3">
      <c r="B329" s="4"/>
      <c r="C329" s="131"/>
      <c r="D329" s="132"/>
      <c r="E329" s="235"/>
      <c r="F329" s="250"/>
      <c r="G329" s="250"/>
      <c r="H329" s="236"/>
      <c r="I329" s="130"/>
      <c r="J329" s="235"/>
      <c r="K329" s="236"/>
      <c r="L329" s="130"/>
      <c r="M329" s="235"/>
      <c r="N329" s="236"/>
      <c r="O329" s="129"/>
      <c r="P329" s="246">
        <v>0</v>
      </c>
      <c r="Q329" s="247"/>
      <c r="R329" s="129"/>
      <c r="S329" s="243"/>
      <c r="T329" s="244"/>
      <c r="U329" s="244"/>
      <c r="V329" s="244"/>
      <c r="W329" s="245"/>
      <c r="X329" s="7"/>
      <c r="AX329" s="101"/>
      <c r="AY329" s="101"/>
      <c r="AZ329" s="102">
        <f t="shared" si="33"/>
        <v>0</v>
      </c>
      <c r="BA329" s="101">
        <f t="shared" si="34"/>
        <v>0</v>
      </c>
      <c r="BB329" s="103">
        <f t="shared" si="35"/>
        <v>0</v>
      </c>
      <c r="BC329" s="1">
        <f t="shared" si="36"/>
        <v>0</v>
      </c>
      <c r="BD329" s="1">
        <f t="shared" si="37"/>
        <v>0</v>
      </c>
      <c r="BE329" s="1">
        <f t="shared" si="38"/>
        <v>0</v>
      </c>
    </row>
    <row r="330" spans="2:57" ht="14.4" thickBot="1" x14ac:dyDescent="0.3">
      <c r="B330" s="4"/>
      <c r="C330" s="131"/>
      <c r="D330" s="132"/>
      <c r="E330" s="235"/>
      <c r="F330" s="250"/>
      <c r="G330" s="250"/>
      <c r="H330" s="236"/>
      <c r="I330" s="130"/>
      <c r="J330" s="235"/>
      <c r="K330" s="236"/>
      <c r="L330" s="130"/>
      <c r="M330" s="235"/>
      <c r="N330" s="236"/>
      <c r="O330" s="129"/>
      <c r="P330" s="246">
        <v>0</v>
      </c>
      <c r="Q330" s="247"/>
      <c r="R330" s="129"/>
      <c r="S330" s="243"/>
      <c r="T330" s="244"/>
      <c r="U330" s="244"/>
      <c r="V330" s="244"/>
      <c r="W330" s="245"/>
      <c r="X330" s="7"/>
      <c r="AX330" s="101"/>
      <c r="AY330" s="101"/>
      <c r="AZ330" s="102">
        <f t="shared" si="33"/>
        <v>0</v>
      </c>
      <c r="BA330" s="101">
        <f t="shared" si="34"/>
        <v>0</v>
      </c>
      <c r="BB330" s="103">
        <f t="shared" si="35"/>
        <v>0</v>
      </c>
      <c r="BC330" s="1">
        <f t="shared" si="36"/>
        <v>0</v>
      </c>
      <c r="BD330" s="1">
        <f t="shared" si="37"/>
        <v>0</v>
      </c>
      <c r="BE330" s="1">
        <f t="shared" si="38"/>
        <v>0</v>
      </c>
    </row>
    <row r="331" spans="2:57" ht="14.4" thickBot="1" x14ac:dyDescent="0.3">
      <c r="B331" s="4"/>
      <c r="C331" s="131"/>
      <c r="D331" s="132"/>
      <c r="E331" s="235"/>
      <c r="F331" s="250"/>
      <c r="G331" s="250"/>
      <c r="H331" s="236"/>
      <c r="I331" s="130"/>
      <c r="J331" s="235"/>
      <c r="K331" s="236"/>
      <c r="L331" s="130"/>
      <c r="M331" s="235"/>
      <c r="N331" s="236"/>
      <c r="O331" s="129"/>
      <c r="P331" s="246">
        <v>0</v>
      </c>
      <c r="Q331" s="247"/>
      <c r="R331" s="129"/>
      <c r="S331" s="243"/>
      <c r="T331" s="244"/>
      <c r="U331" s="244"/>
      <c r="V331" s="244"/>
      <c r="W331" s="245"/>
      <c r="X331" s="7"/>
      <c r="AX331" s="101"/>
      <c r="AY331" s="101"/>
      <c r="AZ331" s="102">
        <f t="shared" si="33"/>
        <v>0</v>
      </c>
      <c r="BA331" s="101">
        <f t="shared" si="34"/>
        <v>0</v>
      </c>
      <c r="BB331" s="103">
        <f t="shared" si="35"/>
        <v>0</v>
      </c>
      <c r="BC331" s="1">
        <f t="shared" si="36"/>
        <v>0</v>
      </c>
      <c r="BD331" s="1">
        <f t="shared" si="37"/>
        <v>0</v>
      </c>
      <c r="BE331" s="1">
        <f t="shared" si="38"/>
        <v>0</v>
      </c>
    </row>
    <row r="332" spans="2:57" ht="14.4" thickBot="1" x14ac:dyDescent="0.3">
      <c r="B332" s="4"/>
      <c r="C332" s="131"/>
      <c r="D332" s="132"/>
      <c r="E332" s="235"/>
      <c r="F332" s="250"/>
      <c r="G332" s="250"/>
      <c r="H332" s="236"/>
      <c r="I332" s="130"/>
      <c r="J332" s="235"/>
      <c r="K332" s="236"/>
      <c r="L332" s="130"/>
      <c r="M332" s="235"/>
      <c r="N332" s="236"/>
      <c r="O332" s="129"/>
      <c r="P332" s="246">
        <v>0</v>
      </c>
      <c r="Q332" s="247"/>
      <c r="R332" s="129"/>
      <c r="S332" s="243"/>
      <c r="T332" s="244"/>
      <c r="U332" s="244"/>
      <c r="V332" s="244"/>
      <c r="W332" s="245"/>
      <c r="X332" s="7"/>
      <c r="AX332" s="101"/>
      <c r="AY332" s="101"/>
      <c r="AZ332" s="102">
        <f t="shared" si="33"/>
        <v>0</v>
      </c>
      <c r="BA332" s="101">
        <f t="shared" si="34"/>
        <v>0</v>
      </c>
      <c r="BB332" s="103">
        <f t="shared" si="35"/>
        <v>0</v>
      </c>
      <c r="BC332" s="1">
        <f t="shared" si="36"/>
        <v>0</v>
      </c>
      <c r="BD332" s="1">
        <f t="shared" si="37"/>
        <v>0</v>
      </c>
      <c r="BE332" s="1">
        <f t="shared" si="38"/>
        <v>0</v>
      </c>
    </row>
    <row r="333" spans="2:57" ht="14.4" thickBot="1" x14ac:dyDescent="0.3">
      <c r="B333" s="4"/>
      <c r="C333" s="131"/>
      <c r="D333" s="132"/>
      <c r="E333" s="235"/>
      <c r="F333" s="250"/>
      <c r="G333" s="250"/>
      <c r="H333" s="236"/>
      <c r="I333" s="130"/>
      <c r="J333" s="235"/>
      <c r="K333" s="236"/>
      <c r="L333" s="130"/>
      <c r="M333" s="235"/>
      <c r="N333" s="236"/>
      <c r="O333" s="129"/>
      <c r="P333" s="246">
        <v>0</v>
      </c>
      <c r="Q333" s="247"/>
      <c r="R333" s="129"/>
      <c r="S333" s="243"/>
      <c r="T333" s="244"/>
      <c r="U333" s="244"/>
      <c r="V333" s="244"/>
      <c r="W333" s="245"/>
      <c r="X333" s="7"/>
      <c r="AX333" s="101"/>
      <c r="AY333" s="101"/>
      <c r="AZ333" s="102">
        <f t="shared" si="33"/>
        <v>0</v>
      </c>
      <c r="BA333" s="101">
        <f t="shared" si="34"/>
        <v>0</v>
      </c>
      <c r="BB333" s="103">
        <f t="shared" si="35"/>
        <v>0</v>
      </c>
      <c r="BC333" s="1">
        <f t="shared" si="36"/>
        <v>0</v>
      </c>
      <c r="BD333" s="1">
        <f t="shared" si="37"/>
        <v>0</v>
      </c>
      <c r="BE333" s="1">
        <f t="shared" si="38"/>
        <v>0</v>
      </c>
    </row>
    <row r="334" spans="2:57" ht="14.4" thickBot="1" x14ac:dyDescent="0.3">
      <c r="B334" s="4"/>
      <c r="C334" s="131"/>
      <c r="D334" s="132"/>
      <c r="E334" s="235"/>
      <c r="F334" s="250"/>
      <c r="G334" s="250"/>
      <c r="H334" s="236"/>
      <c r="I334" s="130"/>
      <c r="J334" s="235"/>
      <c r="K334" s="236"/>
      <c r="L334" s="130"/>
      <c r="M334" s="235"/>
      <c r="N334" s="236"/>
      <c r="O334" s="129"/>
      <c r="P334" s="246">
        <v>0</v>
      </c>
      <c r="Q334" s="247"/>
      <c r="R334" s="129"/>
      <c r="S334" s="243"/>
      <c r="T334" s="244"/>
      <c r="U334" s="244"/>
      <c r="V334" s="244"/>
      <c r="W334" s="245"/>
      <c r="X334" s="7"/>
      <c r="AX334" s="101"/>
      <c r="AY334" s="101"/>
      <c r="AZ334" s="102">
        <f t="shared" si="33"/>
        <v>0</v>
      </c>
      <c r="BA334" s="101">
        <f t="shared" si="34"/>
        <v>0</v>
      </c>
      <c r="BB334" s="103">
        <f t="shared" si="35"/>
        <v>0</v>
      </c>
      <c r="BC334" s="1">
        <f t="shared" si="36"/>
        <v>0</v>
      </c>
      <c r="BD334" s="1">
        <f t="shared" si="37"/>
        <v>0</v>
      </c>
      <c r="BE334" s="1">
        <f t="shared" si="38"/>
        <v>0</v>
      </c>
    </row>
    <row r="335" spans="2:57" ht="14.4" thickBot="1" x14ac:dyDescent="0.3">
      <c r="B335" s="4"/>
      <c r="C335" s="131"/>
      <c r="D335" s="132"/>
      <c r="E335" s="235"/>
      <c r="F335" s="250"/>
      <c r="G335" s="250"/>
      <c r="H335" s="236"/>
      <c r="I335" s="130"/>
      <c r="J335" s="235"/>
      <c r="K335" s="236"/>
      <c r="L335" s="130"/>
      <c r="M335" s="235"/>
      <c r="N335" s="236"/>
      <c r="O335" s="129"/>
      <c r="P335" s="246">
        <v>0</v>
      </c>
      <c r="Q335" s="247"/>
      <c r="R335" s="129"/>
      <c r="S335" s="243"/>
      <c r="T335" s="244"/>
      <c r="U335" s="244"/>
      <c r="V335" s="244"/>
      <c r="W335" s="245"/>
      <c r="X335" s="7"/>
      <c r="AX335" s="101"/>
      <c r="AY335" s="101"/>
      <c r="AZ335" s="102">
        <f t="shared" si="33"/>
        <v>0</v>
      </c>
      <c r="BA335" s="101">
        <f t="shared" si="34"/>
        <v>0</v>
      </c>
      <c r="BB335" s="103">
        <f t="shared" si="35"/>
        <v>0</v>
      </c>
      <c r="BC335" s="1">
        <f t="shared" si="36"/>
        <v>0</v>
      </c>
      <c r="BD335" s="1">
        <f t="shared" si="37"/>
        <v>0</v>
      </c>
      <c r="BE335" s="1">
        <f t="shared" si="38"/>
        <v>0</v>
      </c>
    </row>
    <row r="336" spans="2:57" ht="14.4" thickBot="1" x14ac:dyDescent="0.3">
      <c r="B336" s="4"/>
      <c r="C336" s="131"/>
      <c r="D336" s="132"/>
      <c r="E336" s="235"/>
      <c r="F336" s="250"/>
      <c r="G336" s="250"/>
      <c r="H336" s="236"/>
      <c r="I336" s="130"/>
      <c r="J336" s="235"/>
      <c r="K336" s="236"/>
      <c r="L336" s="130"/>
      <c r="M336" s="235"/>
      <c r="N336" s="236"/>
      <c r="O336" s="129"/>
      <c r="P336" s="246">
        <v>0</v>
      </c>
      <c r="Q336" s="247"/>
      <c r="R336" s="129"/>
      <c r="S336" s="243"/>
      <c r="T336" s="244"/>
      <c r="U336" s="244"/>
      <c r="V336" s="244"/>
      <c r="W336" s="245"/>
      <c r="X336" s="7"/>
      <c r="AX336" s="101"/>
      <c r="AY336" s="101"/>
      <c r="AZ336" s="102">
        <f t="shared" si="33"/>
        <v>0</v>
      </c>
      <c r="BA336" s="101">
        <f t="shared" si="34"/>
        <v>0</v>
      </c>
      <c r="BB336" s="103">
        <f t="shared" si="35"/>
        <v>0</v>
      </c>
      <c r="BC336" s="1">
        <f t="shared" si="36"/>
        <v>0</v>
      </c>
      <c r="BD336" s="1">
        <f t="shared" si="37"/>
        <v>0</v>
      </c>
      <c r="BE336" s="1">
        <f t="shared" si="38"/>
        <v>0</v>
      </c>
    </row>
    <row r="337" spans="2:57" ht="14.4" thickBot="1" x14ac:dyDescent="0.3">
      <c r="B337" s="4"/>
      <c r="C337" s="131"/>
      <c r="D337" s="132"/>
      <c r="E337" s="235"/>
      <c r="F337" s="250"/>
      <c r="G337" s="250"/>
      <c r="H337" s="236"/>
      <c r="I337" s="130"/>
      <c r="J337" s="235"/>
      <c r="K337" s="236"/>
      <c r="L337" s="130"/>
      <c r="M337" s="235"/>
      <c r="N337" s="236"/>
      <c r="O337" s="129"/>
      <c r="P337" s="246">
        <v>0</v>
      </c>
      <c r="Q337" s="247"/>
      <c r="R337" s="129"/>
      <c r="S337" s="243"/>
      <c r="T337" s="244"/>
      <c r="U337" s="244"/>
      <c r="V337" s="244"/>
      <c r="W337" s="245"/>
      <c r="X337" s="7"/>
      <c r="AX337" s="101"/>
      <c r="AY337" s="101"/>
      <c r="AZ337" s="102">
        <f t="shared" si="33"/>
        <v>0</v>
      </c>
      <c r="BA337" s="101">
        <f t="shared" si="34"/>
        <v>0</v>
      </c>
      <c r="BB337" s="103">
        <f t="shared" si="35"/>
        <v>0</v>
      </c>
      <c r="BC337" s="1">
        <f t="shared" si="36"/>
        <v>0</v>
      </c>
      <c r="BD337" s="1">
        <f t="shared" si="37"/>
        <v>0</v>
      </c>
      <c r="BE337" s="1">
        <f t="shared" si="38"/>
        <v>0</v>
      </c>
    </row>
    <row r="338" spans="2:57" ht="14.4" thickBot="1" x14ac:dyDescent="0.3">
      <c r="B338" s="4"/>
      <c r="C338" s="131"/>
      <c r="D338" s="132"/>
      <c r="E338" s="235"/>
      <c r="F338" s="250"/>
      <c r="G338" s="250"/>
      <c r="H338" s="236"/>
      <c r="I338" s="130"/>
      <c r="J338" s="235"/>
      <c r="K338" s="236"/>
      <c r="L338" s="130"/>
      <c r="M338" s="235"/>
      <c r="N338" s="236"/>
      <c r="O338" s="129"/>
      <c r="P338" s="246">
        <v>0</v>
      </c>
      <c r="Q338" s="247"/>
      <c r="R338" s="129"/>
      <c r="S338" s="243"/>
      <c r="T338" s="244"/>
      <c r="U338" s="244"/>
      <c r="V338" s="244"/>
      <c r="W338" s="245"/>
      <c r="X338" s="7"/>
      <c r="AX338" s="101"/>
      <c r="AY338" s="101"/>
      <c r="AZ338" s="102">
        <f t="shared" si="33"/>
        <v>0</v>
      </c>
      <c r="BA338" s="101">
        <f t="shared" si="34"/>
        <v>0</v>
      </c>
      <c r="BB338" s="103">
        <f t="shared" si="35"/>
        <v>0</v>
      </c>
      <c r="BC338" s="1">
        <f t="shared" si="36"/>
        <v>0</v>
      </c>
      <c r="BD338" s="1">
        <f t="shared" si="37"/>
        <v>0</v>
      </c>
      <c r="BE338" s="1">
        <f t="shared" si="38"/>
        <v>0</v>
      </c>
    </row>
    <row r="339" spans="2:57" ht="14.4" thickBot="1" x14ac:dyDescent="0.3">
      <c r="B339" s="4"/>
      <c r="C339" s="131"/>
      <c r="D339" s="132"/>
      <c r="E339" s="235"/>
      <c r="F339" s="250"/>
      <c r="G339" s="250"/>
      <c r="H339" s="236"/>
      <c r="I339" s="130"/>
      <c r="J339" s="235"/>
      <c r="K339" s="236"/>
      <c r="L339" s="130"/>
      <c r="M339" s="235"/>
      <c r="N339" s="236"/>
      <c r="O339" s="129"/>
      <c r="P339" s="246">
        <v>0</v>
      </c>
      <c r="Q339" s="247"/>
      <c r="R339" s="129"/>
      <c r="S339" s="243"/>
      <c r="T339" s="244"/>
      <c r="U339" s="244"/>
      <c r="V339" s="244"/>
      <c r="W339" s="245"/>
      <c r="X339" s="7"/>
      <c r="AX339" s="101"/>
      <c r="AY339" s="101"/>
      <c r="AZ339" s="102">
        <f t="shared" si="33"/>
        <v>0</v>
      </c>
      <c r="BA339" s="101">
        <f t="shared" si="34"/>
        <v>0</v>
      </c>
      <c r="BB339" s="103">
        <f t="shared" si="35"/>
        <v>0</v>
      </c>
      <c r="BC339" s="1">
        <f t="shared" si="36"/>
        <v>0</v>
      </c>
      <c r="BD339" s="1">
        <f t="shared" si="37"/>
        <v>0</v>
      </c>
      <c r="BE339" s="1">
        <f t="shared" si="38"/>
        <v>0</v>
      </c>
    </row>
    <row r="340" spans="2:57" ht="14.4" thickBot="1" x14ac:dyDescent="0.3">
      <c r="B340" s="4"/>
      <c r="C340" s="131"/>
      <c r="D340" s="132"/>
      <c r="E340" s="235"/>
      <c r="F340" s="250"/>
      <c r="G340" s="250"/>
      <c r="H340" s="236"/>
      <c r="I340" s="130"/>
      <c r="J340" s="235"/>
      <c r="K340" s="236"/>
      <c r="L340" s="130"/>
      <c r="M340" s="235"/>
      <c r="N340" s="236"/>
      <c r="O340" s="129"/>
      <c r="P340" s="246">
        <v>0</v>
      </c>
      <c r="Q340" s="247"/>
      <c r="R340" s="129"/>
      <c r="S340" s="243"/>
      <c r="T340" s="244"/>
      <c r="U340" s="244"/>
      <c r="V340" s="244"/>
      <c r="W340" s="245"/>
      <c r="X340" s="7"/>
      <c r="AX340" s="101"/>
      <c r="AY340" s="101"/>
      <c r="AZ340" s="102">
        <f t="shared" si="33"/>
        <v>0</v>
      </c>
      <c r="BA340" s="101">
        <f t="shared" si="34"/>
        <v>0</v>
      </c>
      <c r="BB340" s="103">
        <f t="shared" si="35"/>
        <v>0</v>
      </c>
      <c r="BC340" s="1">
        <f t="shared" si="36"/>
        <v>0</v>
      </c>
      <c r="BD340" s="1">
        <f t="shared" si="37"/>
        <v>0</v>
      </c>
      <c r="BE340" s="1">
        <f t="shared" si="38"/>
        <v>0</v>
      </c>
    </row>
    <row r="341" spans="2:57" ht="14.4" thickBot="1" x14ac:dyDescent="0.3">
      <c r="B341" s="4"/>
      <c r="C341" s="131"/>
      <c r="D341" s="132"/>
      <c r="E341" s="235"/>
      <c r="F341" s="250"/>
      <c r="G341" s="250"/>
      <c r="H341" s="236"/>
      <c r="I341" s="130"/>
      <c r="J341" s="235"/>
      <c r="K341" s="236"/>
      <c r="L341" s="130"/>
      <c r="M341" s="235"/>
      <c r="N341" s="236"/>
      <c r="O341" s="129"/>
      <c r="P341" s="246">
        <v>0</v>
      </c>
      <c r="Q341" s="247"/>
      <c r="R341" s="129"/>
      <c r="S341" s="243"/>
      <c r="T341" s="244"/>
      <c r="U341" s="244"/>
      <c r="V341" s="244"/>
      <c r="W341" s="245"/>
      <c r="X341" s="7"/>
      <c r="AX341" s="101"/>
      <c r="AY341" s="101"/>
      <c r="AZ341" s="102">
        <f t="shared" si="33"/>
        <v>0</v>
      </c>
      <c r="BA341" s="101">
        <f t="shared" si="34"/>
        <v>0</v>
      </c>
      <c r="BB341" s="103">
        <f t="shared" si="35"/>
        <v>0</v>
      </c>
      <c r="BC341" s="1">
        <f t="shared" si="36"/>
        <v>0</v>
      </c>
      <c r="BD341" s="1">
        <f t="shared" si="37"/>
        <v>0</v>
      </c>
      <c r="BE341" s="1">
        <f t="shared" si="38"/>
        <v>0</v>
      </c>
    </row>
    <row r="342" spans="2:57" ht="14.4" thickBot="1" x14ac:dyDescent="0.3">
      <c r="B342" s="4"/>
      <c r="C342" s="131"/>
      <c r="D342" s="132"/>
      <c r="E342" s="235"/>
      <c r="F342" s="250"/>
      <c r="G342" s="250"/>
      <c r="H342" s="236"/>
      <c r="I342" s="130"/>
      <c r="J342" s="235"/>
      <c r="K342" s="236"/>
      <c r="L342" s="130"/>
      <c r="M342" s="235"/>
      <c r="N342" s="236"/>
      <c r="O342" s="129"/>
      <c r="P342" s="246">
        <v>0</v>
      </c>
      <c r="Q342" s="247"/>
      <c r="R342" s="129"/>
      <c r="S342" s="243"/>
      <c r="T342" s="244"/>
      <c r="U342" s="244"/>
      <c r="V342" s="244"/>
      <c r="W342" s="245"/>
      <c r="X342" s="7"/>
      <c r="AX342" s="101"/>
      <c r="AY342" s="101"/>
      <c r="AZ342" s="102">
        <f t="shared" si="33"/>
        <v>0</v>
      </c>
      <c r="BA342" s="101">
        <f t="shared" si="34"/>
        <v>0</v>
      </c>
      <c r="BB342" s="103">
        <f t="shared" si="35"/>
        <v>0</v>
      </c>
      <c r="BC342" s="1">
        <f t="shared" si="36"/>
        <v>0</v>
      </c>
      <c r="BD342" s="1">
        <f t="shared" si="37"/>
        <v>0</v>
      </c>
      <c r="BE342" s="1">
        <f t="shared" si="38"/>
        <v>0</v>
      </c>
    </row>
    <row r="343" spans="2:57" ht="14.4" thickBot="1" x14ac:dyDescent="0.3">
      <c r="B343" s="4"/>
      <c r="C343" s="131"/>
      <c r="D343" s="132"/>
      <c r="E343" s="235"/>
      <c r="F343" s="250"/>
      <c r="G343" s="250"/>
      <c r="H343" s="236"/>
      <c r="I343" s="130"/>
      <c r="J343" s="235"/>
      <c r="K343" s="236"/>
      <c r="L343" s="130"/>
      <c r="M343" s="235"/>
      <c r="N343" s="236"/>
      <c r="O343" s="129"/>
      <c r="P343" s="246">
        <v>0</v>
      </c>
      <c r="Q343" s="247"/>
      <c r="R343" s="129"/>
      <c r="S343" s="243"/>
      <c r="T343" s="244"/>
      <c r="U343" s="244"/>
      <c r="V343" s="244"/>
      <c r="W343" s="245"/>
      <c r="X343" s="7"/>
      <c r="AX343" s="101"/>
      <c r="AY343" s="101"/>
      <c r="AZ343" s="102">
        <f t="shared" si="33"/>
        <v>0</v>
      </c>
      <c r="BA343" s="101">
        <f t="shared" si="34"/>
        <v>0</v>
      </c>
      <c r="BB343" s="103">
        <f t="shared" si="35"/>
        <v>0</v>
      </c>
      <c r="BC343" s="1">
        <f t="shared" si="36"/>
        <v>0</v>
      </c>
      <c r="BD343" s="1">
        <f t="shared" si="37"/>
        <v>0</v>
      </c>
      <c r="BE343" s="1">
        <f t="shared" si="38"/>
        <v>0</v>
      </c>
    </row>
    <row r="344" spans="2:57" ht="14.4" thickBot="1" x14ac:dyDescent="0.3">
      <c r="B344" s="4"/>
      <c r="C344" s="131"/>
      <c r="D344" s="132"/>
      <c r="E344" s="235"/>
      <c r="F344" s="250"/>
      <c r="G344" s="250"/>
      <c r="H344" s="236"/>
      <c r="I344" s="130"/>
      <c r="J344" s="235"/>
      <c r="K344" s="236"/>
      <c r="L344" s="130"/>
      <c r="M344" s="235"/>
      <c r="N344" s="236"/>
      <c r="O344" s="129"/>
      <c r="P344" s="246">
        <v>0</v>
      </c>
      <c r="Q344" s="247"/>
      <c r="R344" s="129"/>
      <c r="S344" s="243"/>
      <c r="T344" s="244"/>
      <c r="U344" s="244"/>
      <c r="V344" s="244"/>
      <c r="W344" s="245"/>
      <c r="X344" s="7"/>
      <c r="AX344" s="101"/>
      <c r="AY344" s="101"/>
      <c r="AZ344" s="102">
        <f t="shared" si="33"/>
        <v>0</v>
      </c>
      <c r="BA344" s="101">
        <f t="shared" si="34"/>
        <v>0</v>
      </c>
      <c r="BB344" s="103">
        <f t="shared" si="35"/>
        <v>0</v>
      </c>
      <c r="BC344" s="1">
        <f t="shared" si="36"/>
        <v>0</v>
      </c>
      <c r="BD344" s="1">
        <f t="shared" si="37"/>
        <v>0</v>
      </c>
      <c r="BE344" s="1">
        <f t="shared" si="38"/>
        <v>0</v>
      </c>
    </row>
    <row r="345" spans="2:57" ht="14.4" thickBot="1" x14ac:dyDescent="0.3">
      <c r="B345" s="4"/>
      <c r="C345" s="131"/>
      <c r="D345" s="132"/>
      <c r="E345" s="235"/>
      <c r="F345" s="250"/>
      <c r="G345" s="250"/>
      <c r="H345" s="236"/>
      <c r="I345" s="130"/>
      <c r="J345" s="235"/>
      <c r="K345" s="236"/>
      <c r="L345" s="130"/>
      <c r="M345" s="235"/>
      <c r="N345" s="236"/>
      <c r="O345" s="129"/>
      <c r="P345" s="246">
        <v>0</v>
      </c>
      <c r="Q345" s="247"/>
      <c r="R345" s="129"/>
      <c r="S345" s="243"/>
      <c r="T345" s="244"/>
      <c r="U345" s="244"/>
      <c r="V345" s="244"/>
      <c r="W345" s="245"/>
      <c r="X345" s="7"/>
      <c r="AX345" s="101"/>
      <c r="AY345" s="101"/>
      <c r="AZ345" s="102">
        <f t="shared" si="33"/>
        <v>0</v>
      </c>
      <c r="BA345" s="101">
        <f t="shared" si="34"/>
        <v>0</v>
      </c>
      <c r="BB345" s="103">
        <f t="shared" si="35"/>
        <v>0</v>
      </c>
      <c r="BC345" s="1">
        <f t="shared" si="36"/>
        <v>0</v>
      </c>
      <c r="BD345" s="1">
        <f t="shared" si="37"/>
        <v>0</v>
      </c>
      <c r="BE345" s="1">
        <f t="shared" si="38"/>
        <v>0</v>
      </c>
    </row>
    <row r="346" spans="2:57" ht="14.4" thickBot="1" x14ac:dyDescent="0.3">
      <c r="B346" s="4"/>
      <c r="C346" s="131"/>
      <c r="D346" s="132"/>
      <c r="E346" s="235"/>
      <c r="F346" s="250"/>
      <c r="G346" s="250"/>
      <c r="H346" s="236"/>
      <c r="I346" s="130"/>
      <c r="J346" s="235"/>
      <c r="K346" s="236"/>
      <c r="L346" s="130"/>
      <c r="M346" s="235"/>
      <c r="N346" s="236"/>
      <c r="O346" s="129"/>
      <c r="P346" s="246">
        <v>0</v>
      </c>
      <c r="Q346" s="247"/>
      <c r="R346" s="129"/>
      <c r="S346" s="243"/>
      <c r="T346" s="244"/>
      <c r="U346" s="244"/>
      <c r="V346" s="244"/>
      <c r="W346" s="245"/>
      <c r="X346" s="7"/>
      <c r="AX346" s="101"/>
      <c r="AY346" s="101"/>
      <c r="AZ346" s="102">
        <f t="shared" si="33"/>
        <v>0</v>
      </c>
      <c r="BA346" s="101">
        <f t="shared" si="34"/>
        <v>0</v>
      </c>
      <c r="BB346" s="103">
        <f t="shared" si="35"/>
        <v>0</v>
      </c>
      <c r="BC346" s="1">
        <f t="shared" si="36"/>
        <v>0</v>
      </c>
      <c r="BD346" s="1">
        <f t="shared" si="37"/>
        <v>0</v>
      </c>
      <c r="BE346" s="1">
        <f t="shared" si="38"/>
        <v>0</v>
      </c>
    </row>
    <row r="347" spans="2:57" ht="14.4" thickBot="1" x14ac:dyDescent="0.3">
      <c r="B347" s="4"/>
      <c r="C347" s="131"/>
      <c r="D347" s="132"/>
      <c r="E347" s="235"/>
      <c r="F347" s="250"/>
      <c r="G347" s="250"/>
      <c r="H347" s="236"/>
      <c r="I347" s="130"/>
      <c r="J347" s="235"/>
      <c r="K347" s="236"/>
      <c r="L347" s="130"/>
      <c r="M347" s="235"/>
      <c r="N347" s="236"/>
      <c r="O347" s="129"/>
      <c r="P347" s="246">
        <v>0</v>
      </c>
      <c r="Q347" s="247"/>
      <c r="R347" s="129"/>
      <c r="S347" s="243"/>
      <c r="T347" s="244"/>
      <c r="U347" s="244"/>
      <c r="V347" s="244"/>
      <c r="W347" s="245"/>
      <c r="X347" s="7"/>
      <c r="AX347" s="101"/>
      <c r="AY347" s="101"/>
      <c r="AZ347" s="102">
        <f t="shared" si="33"/>
        <v>0</v>
      </c>
      <c r="BA347" s="101">
        <f t="shared" si="34"/>
        <v>0</v>
      </c>
      <c r="BB347" s="103">
        <f t="shared" si="35"/>
        <v>0</v>
      </c>
      <c r="BC347" s="1">
        <f t="shared" si="36"/>
        <v>0</v>
      </c>
      <c r="BD347" s="1">
        <f t="shared" si="37"/>
        <v>0</v>
      </c>
      <c r="BE347" s="1">
        <f t="shared" si="38"/>
        <v>0</v>
      </c>
    </row>
    <row r="348" spans="2:57" ht="14.4" thickBot="1" x14ac:dyDescent="0.3">
      <c r="B348" s="4"/>
      <c r="C348" s="131"/>
      <c r="D348" s="132"/>
      <c r="E348" s="235"/>
      <c r="F348" s="250"/>
      <c r="G348" s="250"/>
      <c r="H348" s="236"/>
      <c r="I348" s="130"/>
      <c r="J348" s="235"/>
      <c r="K348" s="236"/>
      <c r="L348" s="130"/>
      <c r="M348" s="235"/>
      <c r="N348" s="236"/>
      <c r="O348" s="129"/>
      <c r="P348" s="246">
        <v>0</v>
      </c>
      <c r="Q348" s="247"/>
      <c r="R348" s="129"/>
      <c r="S348" s="243"/>
      <c r="T348" s="244"/>
      <c r="U348" s="244"/>
      <c r="V348" s="244"/>
      <c r="W348" s="245"/>
      <c r="X348" s="7"/>
      <c r="AX348" s="101"/>
      <c r="AY348" s="101"/>
      <c r="AZ348" s="102">
        <f t="shared" si="33"/>
        <v>0</v>
      </c>
      <c r="BA348" s="101">
        <f t="shared" si="34"/>
        <v>0</v>
      </c>
      <c r="BB348" s="103">
        <f t="shared" si="35"/>
        <v>0</v>
      </c>
      <c r="BC348" s="1">
        <f t="shared" si="36"/>
        <v>0</v>
      </c>
      <c r="BD348" s="1">
        <f t="shared" si="37"/>
        <v>0</v>
      </c>
      <c r="BE348" s="1">
        <f t="shared" si="38"/>
        <v>0</v>
      </c>
    </row>
    <row r="349" spans="2:57" ht="14.4" thickBot="1" x14ac:dyDescent="0.3">
      <c r="B349" s="4"/>
      <c r="C349" s="131"/>
      <c r="D349" s="132"/>
      <c r="E349" s="235"/>
      <c r="F349" s="250"/>
      <c r="G349" s="250"/>
      <c r="H349" s="236"/>
      <c r="I349" s="130"/>
      <c r="J349" s="235"/>
      <c r="K349" s="236"/>
      <c r="L349" s="130"/>
      <c r="M349" s="235"/>
      <c r="N349" s="236"/>
      <c r="O349" s="129"/>
      <c r="P349" s="246">
        <v>0</v>
      </c>
      <c r="Q349" s="247"/>
      <c r="R349" s="129"/>
      <c r="S349" s="243"/>
      <c r="T349" s="244"/>
      <c r="U349" s="244"/>
      <c r="V349" s="244"/>
      <c r="W349" s="245"/>
      <c r="X349" s="7"/>
      <c r="AX349" s="101"/>
      <c r="AY349" s="101"/>
      <c r="AZ349" s="102">
        <f t="shared" si="33"/>
        <v>0</v>
      </c>
      <c r="BA349" s="101">
        <f t="shared" si="34"/>
        <v>0</v>
      </c>
      <c r="BB349" s="103">
        <f t="shared" si="35"/>
        <v>0</v>
      </c>
      <c r="BC349" s="1">
        <f t="shared" si="36"/>
        <v>0</v>
      </c>
      <c r="BD349" s="1">
        <f t="shared" si="37"/>
        <v>0</v>
      </c>
      <c r="BE349" s="1">
        <f t="shared" si="38"/>
        <v>0</v>
      </c>
    </row>
    <row r="350" spans="2:57" ht="14.4" thickBot="1" x14ac:dyDescent="0.3">
      <c r="B350" s="4"/>
      <c r="C350" s="131"/>
      <c r="D350" s="132"/>
      <c r="E350" s="235"/>
      <c r="F350" s="250"/>
      <c r="G350" s="250"/>
      <c r="H350" s="236"/>
      <c r="I350" s="130"/>
      <c r="J350" s="235"/>
      <c r="K350" s="236"/>
      <c r="L350" s="130"/>
      <c r="M350" s="235"/>
      <c r="N350" s="236"/>
      <c r="O350" s="129"/>
      <c r="P350" s="246">
        <v>0</v>
      </c>
      <c r="Q350" s="247"/>
      <c r="R350" s="129"/>
      <c r="S350" s="243"/>
      <c r="T350" s="244"/>
      <c r="U350" s="244"/>
      <c r="V350" s="244"/>
      <c r="W350" s="245"/>
      <c r="X350" s="7"/>
      <c r="AX350" s="101"/>
      <c r="AY350" s="101"/>
      <c r="AZ350" s="102">
        <f t="shared" si="33"/>
        <v>0</v>
      </c>
      <c r="BA350" s="101">
        <f t="shared" si="34"/>
        <v>0</v>
      </c>
      <c r="BB350" s="103">
        <f t="shared" si="35"/>
        <v>0</v>
      </c>
      <c r="BC350" s="1">
        <f t="shared" si="36"/>
        <v>0</v>
      </c>
      <c r="BD350" s="1">
        <f t="shared" si="37"/>
        <v>0</v>
      </c>
      <c r="BE350" s="1">
        <f t="shared" si="38"/>
        <v>0</v>
      </c>
    </row>
    <row r="351" spans="2:57" ht="14.4" thickBot="1" x14ac:dyDescent="0.3">
      <c r="B351" s="4"/>
      <c r="C351" s="131"/>
      <c r="D351" s="132"/>
      <c r="E351" s="235"/>
      <c r="F351" s="250"/>
      <c r="G351" s="250"/>
      <c r="H351" s="236"/>
      <c r="I351" s="130"/>
      <c r="J351" s="235"/>
      <c r="K351" s="236"/>
      <c r="L351" s="130"/>
      <c r="M351" s="235"/>
      <c r="N351" s="236"/>
      <c r="O351" s="129"/>
      <c r="P351" s="246">
        <v>0</v>
      </c>
      <c r="Q351" s="247"/>
      <c r="R351" s="129"/>
      <c r="S351" s="243"/>
      <c r="T351" s="244"/>
      <c r="U351" s="244"/>
      <c r="V351" s="244"/>
      <c r="W351" s="245"/>
      <c r="X351" s="7"/>
      <c r="AX351" s="101"/>
      <c r="AY351" s="101"/>
      <c r="AZ351" s="102">
        <f t="shared" si="33"/>
        <v>0</v>
      </c>
      <c r="BA351" s="101">
        <f t="shared" si="34"/>
        <v>0</v>
      </c>
      <c r="BB351" s="103">
        <f t="shared" si="35"/>
        <v>0</v>
      </c>
      <c r="BC351" s="1">
        <f t="shared" si="36"/>
        <v>0</v>
      </c>
      <c r="BD351" s="1">
        <f t="shared" si="37"/>
        <v>0</v>
      </c>
      <c r="BE351" s="1">
        <f t="shared" si="38"/>
        <v>0</v>
      </c>
    </row>
    <row r="352" spans="2:57" ht="14.4" thickBot="1" x14ac:dyDescent="0.3">
      <c r="B352" s="4"/>
      <c r="C352" s="131"/>
      <c r="D352" s="132"/>
      <c r="E352" s="235"/>
      <c r="F352" s="250"/>
      <c r="G352" s="250"/>
      <c r="H352" s="236"/>
      <c r="I352" s="130"/>
      <c r="J352" s="235"/>
      <c r="K352" s="236"/>
      <c r="L352" s="130"/>
      <c r="M352" s="235"/>
      <c r="N352" s="236"/>
      <c r="O352" s="129"/>
      <c r="P352" s="246">
        <v>0</v>
      </c>
      <c r="Q352" s="247"/>
      <c r="R352" s="129"/>
      <c r="S352" s="243"/>
      <c r="T352" s="244"/>
      <c r="U352" s="244"/>
      <c r="V352" s="244"/>
      <c r="W352" s="245"/>
      <c r="X352" s="7"/>
      <c r="AX352" s="101"/>
      <c r="AY352" s="101"/>
      <c r="AZ352" s="102">
        <f t="shared" si="33"/>
        <v>0</v>
      </c>
      <c r="BA352" s="101">
        <f t="shared" si="34"/>
        <v>0</v>
      </c>
      <c r="BB352" s="103">
        <f t="shared" si="35"/>
        <v>0</v>
      </c>
      <c r="BC352" s="1">
        <f t="shared" si="36"/>
        <v>0</v>
      </c>
      <c r="BD352" s="1">
        <f t="shared" si="37"/>
        <v>0</v>
      </c>
      <c r="BE352" s="1">
        <f t="shared" si="38"/>
        <v>0</v>
      </c>
    </row>
    <row r="353" spans="2:57" ht="14.4" thickBot="1" x14ac:dyDescent="0.3">
      <c r="B353" s="4"/>
      <c r="C353" s="131"/>
      <c r="D353" s="132"/>
      <c r="E353" s="235"/>
      <c r="F353" s="250"/>
      <c r="G353" s="250"/>
      <c r="H353" s="236"/>
      <c r="I353" s="130"/>
      <c r="J353" s="235"/>
      <c r="K353" s="236"/>
      <c r="L353" s="130"/>
      <c r="M353" s="235"/>
      <c r="N353" s="236"/>
      <c r="O353" s="129"/>
      <c r="P353" s="246">
        <v>0</v>
      </c>
      <c r="Q353" s="247"/>
      <c r="R353" s="129"/>
      <c r="S353" s="243"/>
      <c r="T353" s="244"/>
      <c r="U353" s="244"/>
      <c r="V353" s="244"/>
      <c r="W353" s="245"/>
      <c r="X353" s="7"/>
      <c r="AX353" s="101"/>
      <c r="AY353" s="101"/>
      <c r="AZ353" s="102">
        <f t="shared" si="33"/>
        <v>0</v>
      </c>
      <c r="BA353" s="101">
        <f t="shared" si="34"/>
        <v>0</v>
      </c>
      <c r="BB353" s="103">
        <f t="shared" si="35"/>
        <v>0</v>
      </c>
      <c r="BC353" s="1">
        <f t="shared" si="36"/>
        <v>0</v>
      </c>
      <c r="BD353" s="1">
        <f t="shared" si="37"/>
        <v>0</v>
      </c>
      <c r="BE353" s="1">
        <f t="shared" si="38"/>
        <v>0</v>
      </c>
    </row>
    <row r="354" spans="2:57" ht="14.4" thickBot="1" x14ac:dyDescent="0.3">
      <c r="B354" s="4"/>
      <c r="C354" s="131"/>
      <c r="D354" s="132"/>
      <c r="E354" s="235"/>
      <c r="F354" s="250"/>
      <c r="G354" s="250"/>
      <c r="H354" s="236"/>
      <c r="I354" s="130"/>
      <c r="J354" s="235"/>
      <c r="K354" s="236"/>
      <c r="L354" s="130"/>
      <c r="M354" s="235"/>
      <c r="N354" s="236"/>
      <c r="O354" s="129"/>
      <c r="P354" s="246">
        <v>0</v>
      </c>
      <c r="Q354" s="247"/>
      <c r="R354" s="129"/>
      <c r="S354" s="243"/>
      <c r="T354" s="244"/>
      <c r="U354" s="244"/>
      <c r="V354" s="244"/>
      <c r="W354" s="245"/>
      <c r="X354" s="7"/>
      <c r="AX354" s="101"/>
      <c r="AY354" s="101"/>
      <c r="AZ354" s="102">
        <f t="shared" si="33"/>
        <v>0</v>
      </c>
      <c r="BA354" s="101">
        <f t="shared" si="34"/>
        <v>0</v>
      </c>
      <c r="BB354" s="103">
        <f t="shared" si="35"/>
        <v>0</v>
      </c>
      <c r="BC354" s="1">
        <f t="shared" si="36"/>
        <v>0</v>
      </c>
      <c r="BD354" s="1">
        <f t="shared" si="37"/>
        <v>0</v>
      </c>
      <c r="BE354" s="1">
        <f t="shared" si="38"/>
        <v>0</v>
      </c>
    </row>
    <row r="355" spans="2:57" ht="14.4" thickBot="1" x14ac:dyDescent="0.3">
      <c r="B355" s="4"/>
      <c r="C355" s="131"/>
      <c r="D355" s="132"/>
      <c r="E355" s="235"/>
      <c r="F355" s="250"/>
      <c r="G355" s="250"/>
      <c r="H355" s="236"/>
      <c r="I355" s="130"/>
      <c r="J355" s="235"/>
      <c r="K355" s="236"/>
      <c r="L355" s="130"/>
      <c r="M355" s="235"/>
      <c r="N355" s="236"/>
      <c r="O355" s="129"/>
      <c r="P355" s="246">
        <v>0</v>
      </c>
      <c r="Q355" s="247"/>
      <c r="R355" s="129"/>
      <c r="S355" s="243"/>
      <c r="T355" s="244"/>
      <c r="U355" s="244"/>
      <c r="V355" s="244"/>
      <c r="W355" s="245"/>
      <c r="X355" s="7"/>
      <c r="AX355" s="101"/>
      <c r="AY355" s="101"/>
      <c r="AZ355" s="102">
        <f t="shared" si="33"/>
        <v>0</v>
      </c>
      <c r="BA355" s="101">
        <f t="shared" si="34"/>
        <v>0</v>
      </c>
      <c r="BB355" s="103">
        <f t="shared" si="35"/>
        <v>0</v>
      </c>
      <c r="BC355" s="1">
        <f t="shared" si="36"/>
        <v>0</v>
      </c>
      <c r="BD355" s="1">
        <f t="shared" si="37"/>
        <v>0</v>
      </c>
      <c r="BE355" s="1">
        <f t="shared" si="38"/>
        <v>0</v>
      </c>
    </row>
    <row r="356" spans="2:57" ht="14.4" thickBot="1" x14ac:dyDescent="0.3">
      <c r="B356" s="4"/>
      <c r="C356" s="131"/>
      <c r="D356" s="132"/>
      <c r="E356" s="235"/>
      <c r="F356" s="250"/>
      <c r="G356" s="250"/>
      <c r="H356" s="236"/>
      <c r="I356" s="130"/>
      <c r="J356" s="235"/>
      <c r="K356" s="236"/>
      <c r="L356" s="130"/>
      <c r="M356" s="235"/>
      <c r="N356" s="236"/>
      <c r="O356" s="129"/>
      <c r="P356" s="246">
        <v>0</v>
      </c>
      <c r="Q356" s="247"/>
      <c r="R356" s="129"/>
      <c r="S356" s="243"/>
      <c r="T356" s="244"/>
      <c r="U356" s="244"/>
      <c r="V356" s="244"/>
      <c r="W356" s="245"/>
      <c r="X356" s="7"/>
      <c r="AX356" s="101"/>
      <c r="AY356" s="101"/>
      <c r="AZ356" s="102">
        <f t="shared" si="33"/>
        <v>0</v>
      </c>
      <c r="BA356" s="101">
        <f t="shared" si="34"/>
        <v>0</v>
      </c>
      <c r="BB356" s="103">
        <f t="shared" si="35"/>
        <v>0</v>
      </c>
      <c r="BC356" s="1">
        <f t="shared" si="36"/>
        <v>0</v>
      </c>
      <c r="BD356" s="1">
        <f t="shared" si="37"/>
        <v>0</v>
      </c>
      <c r="BE356" s="1">
        <f t="shared" si="38"/>
        <v>0</v>
      </c>
    </row>
    <row r="357" spans="2:57" ht="14.4" thickBot="1" x14ac:dyDescent="0.3">
      <c r="B357" s="4"/>
      <c r="C357" s="131"/>
      <c r="D357" s="132"/>
      <c r="E357" s="235"/>
      <c r="F357" s="250"/>
      <c r="G357" s="250"/>
      <c r="H357" s="236"/>
      <c r="I357" s="130"/>
      <c r="J357" s="235"/>
      <c r="K357" s="236"/>
      <c r="L357" s="130"/>
      <c r="M357" s="235"/>
      <c r="N357" s="236"/>
      <c r="O357" s="129"/>
      <c r="P357" s="246">
        <v>0</v>
      </c>
      <c r="Q357" s="247"/>
      <c r="R357" s="129"/>
      <c r="S357" s="243"/>
      <c r="T357" s="244"/>
      <c r="U357" s="244"/>
      <c r="V357" s="244"/>
      <c r="W357" s="245"/>
      <c r="X357" s="7"/>
      <c r="AX357" s="101"/>
      <c r="AY357" s="101"/>
      <c r="AZ357" s="102">
        <f t="shared" si="33"/>
        <v>0</v>
      </c>
      <c r="BA357" s="101">
        <f t="shared" si="34"/>
        <v>0</v>
      </c>
      <c r="BB357" s="103">
        <f t="shared" si="35"/>
        <v>0</v>
      </c>
      <c r="BC357" s="1">
        <f t="shared" si="36"/>
        <v>0</v>
      </c>
      <c r="BD357" s="1">
        <f t="shared" si="37"/>
        <v>0</v>
      </c>
      <c r="BE357" s="1">
        <f t="shared" si="38"/>
        <v>0</v>
      </c>
    </row>
    <row r="358" spans="2:57" ht="14.4" thickBot="1" x14ac:dyDescent="0.3">
      <c r="B358" s="4"/>
      <c r="C358" s="131"/>
      <c r="D358" s="132"/>
      <c r="E358" s="235"/>
      <c r="F358" s="250"/>
      <c r="G358" s="250"/>
      <c r="H358" s="236"/>
      <c r="I358" s="130"/>
      <c r="J358" s="235"/>
      <c r="K358" s="236"/>
      <c r="L358" s="130"/>
      <c r="M358" s="235"/>
      <c r="N358" s="236"/>
      <c r="O358" s="129"/>
      <c r="P358" s="246">
        <v>0</v>
      </c>
      <c r="Q358" s="247"/>
      <c r="R358" s="129"/>
      <c r="S358" s="243"/>
      <c r="T358" s="244"/>
      <c r="U358" s="244"/>
      <c r="V358" s="244"/>
      <c r="W358" s="245"/>
      <c r="X358" s="7"/>
      <c r="AX358" s="101"/>
      <c r="AY358" s="101"/>
      <c r="AZ358" s="102">
        <f t="shared" si="33"/>
        <v>0</v>
      </c>
      <c r="BA358" s="101">
        <f t="shared" si="34"/>
        <v>0</v>
      </c>
      <c r="BB358" s="103">
        <f t="shared" si="35"/>
        <v>0</v>
      </c>
      <c r="BC358" s="1">
        <f t="shared" si="36"/>
        <v>0</v>
      </c>
      <c r="BD358" s="1">
        <f t="shared" si="37"/>
        <v>0</v>
      </c>
      <c r="BE358" s="1">
        <f t="shared" si="38"/>
        <v>0</v>
      </c>
    </row>
    <row r="359" spans="2:57" ht="14.4" thickBot="1" x14ac:dyDescent="0.3">
      <c r="B359" s="4"/>
      <c r="C359" s="131"/>
      <c r="D359" s="132"/>
      <c r="E359" s="235"/>
      <c r="F359" s="250"/>
      <c r="G359" s="250"/>
      <c r="H359" s="236"/>
      <c r="I359" s="130"/>
      <c r="J359" s="235"/>
      <c r="K359" s="236"/>
      <c r="L359" s="130"/>
      <c r="M359" s="235"/>
      <c r="N359" s="236"/>
      <c r="O359" s="129"/>
      <c r="P359" s="246">
        <v>0</v>
      </c>
      <c r="Q359" s="247"/>
      <c r="R359" s="129"/>
      <c r="S359" s="243"/>
      <c r="T359" s="244"/>
      <c r="U359" s="244"/>
      <c r="V359" s="244"/>
      <c r="W359" s="245"/>
      <c r="X359" s="7"/>
      <c r="AX359" s="101"/>
      <c r="AY359" s="101"/>
      <c r="AZ359" s="102">
        <f t="shared" si="33"/>
        <v>0</v>
      </c>
      <c r="BA359" s="101">
        <f t="shared" si="34"/>
        <v>0</v>
      </c>
      <c r="BB359" s="103">
        <f t="shared" si="35"/>
        <v>0</v>
      </c>
      <c r="BC359" s="1">
        <f t="shared" si="36"/>
        <v>0</v>
      </c>
      <c r="BD359" s="1">
        <f t="shared" si="37"/>
        <v>0</v>
      </c>
      <c r="BE359" s="1">
        <f t="shared" si="38"/>
        <v>0</v>
      </c>
    </row>
    <row r="360" spans="2:57" ht="14.4" thickBot="1" x14ac:dyDescent="0.3">
      <c r="B360" s="4"/>
      <c r="C360" s="131"/>
      <c r="D360" s="132"/>
      <c r="E360" s="235"/>
      <c r="F360" s="250"/>
      <c r="G360" s="250"/>
      <c r="H360" s="236"/>
      <c r="I360" s="130"/>
      <c r="J360" s="235"/>
      <c r="K360" s="236"/>
      <c r="L360" s="130"/>
      <c r="M360" s="235"/>
      <c r="N360" s="236"/>
      <c r="O360" s="129"/>
      <c r="P360" s="246">
        <v>0</v>
      </c>
      <c r="Q360" s="247"/>
      <c r="R360" s="129"/>
      <c r="S360" s="243"/>
      <c r="T360" s="244"/>
      <c r="U360" s="244"/>
      <c r="V360" s="244"/>
      <c r="W360" s="245"/>
      <c r="X360" s="7"/>
      <c r="AX360" s="101"/>
      <c r="AY360" s="101"/>
      <c r="AZ360" s="102">
        <f t="shared" si="33"/>
        <v>0</v>
      </c>
      <c r="BA360" s="101">
        <f t="shared" si="34"/>
        <v>0</v>
      </c>
      <c r="BB360" s="103">
        <f t="shared" si="35"/>
        <v>0</v>
      </c>
      <c r="BC360" s="1">
        <f t="shared" si="36"/>
        <v>0</v>
      </c>
      <c r="BD360" s="1">
        <f t="shared" si="37"/>
        <v>0</v>
      </c>
      <c r="BE360" s="1">
        <f t="shared" si="38"/>
        <v>0</v>
      </c>
    </row>
    <row r="361" spans="2:57" ht="14.4" thickBot="1" x14ac:dyDescent="0.3">
      <c r="B361" s="4"/>
      <c r="C361" s="131"/>
      <c r="D361" s="132"/>
      <c r="E361" s="235"/>
      <c r="F361" s="250"/>
      <c r="G361" s="250"/>
      <c r="H361" s="236"/>
      <c r="I361" s="130"/>
      <c r="J361" s="235"/>
      <c r="K361" s="236"/>
      <c r="L361" s="130"/>
      <c r="M361" s="235"/>
      <c r="N361" s="236"/>
      <c r="O361" s="129"/>
      <c r="P361" s="246">
        <v>0</v>
      </c>
      <c r="Q361" s="247"/>
      <c r="R361" s="129"/>
      <c r="S361" s="243"/>
      <c r="T361" s="244"/>
      <c r="U361" s="244"/>
      <c r="V361" s="244"/>
      <c r="W361" s="245"/>
      <c r="X361" s="7"/>
      <c r="AX361" s="101"/>
      <c r="AY361" s="101"/>
      <c r="AZ361" s="102">
        <f t="shared" si="33"/>
        <v>0</v>
      </c>
      <c r="BA361" s="101">
        <f t="shared" si="34"/>
        <v>0</v>
      </c>
      <c r="BB361" s="103">
        <f t="shared" si="35"/>
        <v>0</v>
      </c>
      <c r="BC361" s="1">
        <f t="shared" si="36"/>
        <v>0</v>
      </c>
      <c r="BD361" s="1">
        <f t="shared" si="37"/>
        <v>0</v>
      </c>
      <c r="BE361" s="1">
        <f t="shared" si="38"/>
        <v>0</v>
      </c>
    </row>
    <row r="362" spans="2:57" ht="14.4" thickBot="1" x14ac:dyDescent="0.3">
      <c r="B362" s="4"/>
      <c r="C362" s="131"/>
      <c r="D362" s="132"/>
      <c r="E362" s="235"/>
      <c r="F362" s="250"/>
      <c r="G362" s="250"/>
      <c r="H362" s="236"/>
      <c r="I362" s="130"/>
      <c r="J362" s="235"/>
      <c r="K362" s="236"/>
      <c r="L362" s="130"/>
      <c r="M362" s="235"/>
      <c r="N362" s="236"/>
      <c r="O362" s="129"/>
      <c r="P362" s="246">
        <v>0</v>
      </c>
      <c r="Q362" s="247"/>
      <c r="R362" s="129"/>
      <c r="S362" s="243"/>
      <c r="T362" s="244"/>
      <c r="U362" s="244"/>
      <c r="V362" s="244"/>
      <c r="W362" s="245"/>
      <c r="X362" s="7"/>
      <c r="AX362" s="101"/>
      <c r="AY362" s="101"/>
      <c r="AZ362" s="102">
        <f t="shared" si="33"/>
        <v>0</v>
      </c>
      <c r="BA362" s="101">
        <f t="shared" si="34"/>
        <v>0</v>
      </c>
      <c r="BB362" s="103">
        <f t="shared" si="35"/>
        <v>0</v>
      </c>
      <c r="BC362" s="1">
        <f t="shared" si="36"/>
        <v>0</v>
      </c>
      <c r="BD362" s="1">
        <f t="shared" si="37"/>
        <v>0</v>
      </c>
      <c r="BE362" s="1">
        <f t="shared" si="38"/>
        <v>0</v>
      </c>
    </row>
    <row r="363" spans="2:57" ht="14.4" thickBot="1" x14ac:dyDescent="0.3">
      <c r="B363" s="4"/>
      <c r="C363" s="131"/>
      <c r="D363" s="132"/>
      <c r="E363" s="235"/>
      <c r="F363" s="250"/>
      <c r="G363" s="250"/>
      <c r="H363" s="236"/>
      <c r="I363" s="130"/>
      <c r="J363" s="235"/>
      <c r="K363" s="236"/>
      <c r="L363" s="130"/>
      <c r="M363" s="235"/>
      <c r="N363" s="236"/>
      <c r="O363" s="129"/>
      <c r="P363" s="246">
        <v>0</v>
      </c>
      <c r="Q363" s="247"/>
      <c r="R363" s="129"/>
      <c r="S363" s="243"/>
      <c r="T363" s="244"/>
      <c r="U363" s="244"/>
      <c r="V363" s="244"/>
      <c r="W363" s="245"/>
      <c r="X363" s="7"/>
      <c r="AX363" s="101"/>
      <c r="AY363" s="101"/>
      <c r="AZ363" s="102">
        <f t="shared" si="33"/>
        <v>0</v>
      </c>
      <c r="BA363" s="101">
        <f t="shared" si="34"/>
        <v>0</v>
      </c>
      <c r="BB363" s="103">
        <f t="shared" si="35"/>
        <v>0</v>
      </c>
      <c r="BC363" s="1">
        <f t="shared" si="36"/>
        <v>0</v>
      </c>
      <c r="BD363" s="1">
        <f t="shared" si="37"/>
        <v>0</v>
      </c>
      <c r="BE363" s="1">
        <f t="shared" si="38"/>
        <v>0</v>
      </c>
    </row>
    <row r="364" spans="2:57" ht="14.4" thickBot="1" x14ac:dyDescent="0.3">
      <c r="B364" s="4"/>
      <c r="C364" s="131"/>
      <c r="D364" s="132"/>
      <c r="E364" s="235"/>
      <c r="F364" s="250"/>
      <c r="G364" s="250"/>
      <c r="H364" s="236"/>
      <c r="I364" s="130"/>
      <c r="J364" s="235"/>
      <c r="K364" s="236"/>
      <c r="L364" s="130"/>
      <c r="M364" s="235"/>
      <c r="N364" s="236"/>
      <c r="O364" s="129"/>
      <c r="P364" s="246">
        <v>0</v>
      </c>
      <c r="Q364" s="247"/>
      <c r="R364" s="129"/>
      <c r="S364" s="243"/>
      <c r="T364" s="244"/>
      <c r="U364" s="244"/>
      <c r="V364" s="244"/>
      <c r="W364" s="245"/>
      <c r="X364" s="7"/>
      <c r="AX364" s="101"/>
      <c r="AY364" s="101"/>
      <c r="AZ364" s="102">
        <f t="shared" si="33"/>
        <v>0</v>
      </c>
      <c r="BA364" s="101">
        <f t="shared" si="34"/>
        <v>0</v>
      </c>
      <c r="BB364" s="103">
        <f t="shared" si="35"/>
        <v>0</v>
      </c>
      <c r="BC364" s="1">
        <f t="shared" si="36"/>
        <v>0</v>
      </c>
      <c r="BD364" s="1">
        <f t="shared" si="37"/>
        <v>0</v>
      </c>
      <c r="BE364" s="1">
        <f t="shared" si="38"/>
        <v>0</v>
      </c>
    </row>
    <row r="365" spans="2:57" ht="14.4" thickBot="1" x14ac:dyDescent="0.3">
      <c r="B365" s="4"/>
      <c r="C365" s="131"/>
      <c r="D365" s="132"/>
      <c r="E365" s="235"/>
      <c r="F365" s="250"/>
      <c r="G365" s="250"/>
      <c r="H365" s="236"/>
      <c r="I365" s="130"/>
      <c r="J365" s="235"/>
      <c r="K365" s="236"/>
      <c r="L365" s="130"/>
      <c r="M365" s="235"/>
      <c r="N365" s="236"/>
      <c r="O365" s="129"/>
      <c r="P365" s="246">
        <v>0</v>
      </c>
      <c r="Q365" s="247"/>
      <c r="R365" s="129"/>
      <c r="S365" s="243"/>
      <c r="T365" s="244"/>
      <c r="U365" s="244"/>
      <c r="V365" s="244"/>
      <c r="W365" s="245"/>
      <c r="X365" s="7"/>
      <c r="AX365" s="101"/>
      <c r="AY365" s="101"/>
      <c r="AZ365" s="102">
        <f t="shared" si="33"/>
        <v>0</v>
      </c>
      <c r="BA365" s="101">
        <f t="shared" si="34"/>
        <v>0</v>
      </c>
      <c r="BB365" s="103">
        <f t="shared" si="35"/>
        <v>0</v>
      </c>
      <c r="BC365" s="1">
        <f t="shared" si="36"/>
        <v>0</v>
      </c>
      <c r="BD365" s="1">
        <f t="shared" si="37"/>
        <v>0</v>
      </c>
      <c r="BE365" s="1">
        <f t="shared" si="38"/>
        <v>0</v>
      </c>
    </row>
    <row r="366" spans="2:57" ht="14.4" thickBot="1" x14ac:dyDescent="0.3">
      <c r="B366" s="4"/>
      <c r="C366" s="131"/>
      <c r="D366" s="132"/>
      <c r="E366" s="235"/>
      <c r="F366" s="250"/>
      <c r="G366" s="250"/>
      <c r="H366" s="236"/>
      <c r="I366" s="130"/>
      <c r="J366" s="235"/>
      <c r="K366" s="236"/>
      <c r="L366" s="130"/>
      <c r="M366" s="235"/>
      <c r="N366" s="236"/>
      <c r="O366" s="129"/>
      <c r="P366" s="246">
        <v>0</v>
      </c>
      <c r="Q366" s="247"/>
      <c r="R366" s="129"/>
      <c r="S366" s="243"/>
      <c r="T366" s="244"/>
      <c r="U366" s="244"/>
      <c r="V366" s="244"/>
      <c r="W366" s="245"/>
      <c r="X366" s="7"/>
      <c r="AX366" s="101"/>
      <c r="AY366" s="101"/>
      <c r="AZ366" s="102">
        <f t="shared" si="33"/>
        <v>0</v>
      </c>
      <c r="BA366" s="101">
        <f t="shared" si="34"/>
        <v>0</v>
      </c>
      <c r="BB366" s="103">
        <f t="shared" si="35"/>
        <v>0</v>
      </c>
      <c r="BC366" s="1">
        <f t="shared" si="36"/>
        <v>0</v>
      </c>
      <c r="BD366" s="1">
        <f t="shared" si="37"/>
        <v>0</v>
      </c>
      <c r="BE366" s="1">
        <f t="shared" si="38"/>
        <v>0</v>
      </c>
    </row>
    <row r="367" spans="2:57" ht="14.4" thickBot="1" x14ac:dyDescent="0.3">
      <c r="B367" s="4"/>
      <c r="C367" s="131"/>
      <c r="D367" s="132"/>
      <c r="E367" s="235"/>
      <c r="F367" s="250"/>
      <c r="G367" s="250"/>
      <c r="H367" s="236"/>
      <c r="I367" s="130"/>
      <c r="J367" s="235"/>
      <c r="K367" s="236"/>
      <c r="L367" s="130"/>
      <c r="M367" s="235"/>
      <c r="N367" s="236"/>
      <c r="O367" s="129"/>
      <c r="P367" s="246">
        <v>0</v>
      </c>
      <c r="Q367" s="247"/>
      <c r="R367" s="129"/>
      <c r="S367" s="243"/>
      <c r="T367" s="244"/>
      <c r="U367" s="244"/>
      <c r="V367" s="244"/>
      <c r="W367" s="245"/>
      <c r="X367" s="7"/>
      <c r="AX367" s="101"/>
      <c r="AY367" s="101"/>
      <c r="AZ367" s="102">
        <f t="shared" si="33"/>
        <v>0</v>
      </c>
      <c r="BA367" s="101">
        <f t="shared" si="34"/>
        <v>0</v>
      </c>
      <c r="BB367" s="103">
        <f t="shared" si="35"/>
        <v>0</v>
      </c>
      <c r="BC367" s="1">
        <f t="shared" si="36"/>
        <v>0</v>
      </c>
      <c r="BD367" s="1">
        <f t="shared" si="37"/>
        <v>0</v>
      </c>
      <c r="BE367" s="1">
        <f t="shared" si="38"/>
        <v>0</v>
      </c>
    </row>
    <row r="368" spans="2:57" ht="14.4" thickBot="1" x14ac:dyDescent="0.3">
      <c r="B368" s="4"/>
      <c r="C368" s="131"/>
      <c r="D368" s="132"/>
      <c r="E368" s="235"/>
      <c r="F368" s="250"/>
      <c r="G368" s="250"/>
      <c r="H368" s="236"/>
      <c r="I368" s="130"/>
      <c r="J368" s="235"/>
      <c r="K368" s="236"/>
      <c r="L368" s="130"/>
      <c r="M368" s="235"/>
      <c r="N368" s="236"/>
      <c r="O368" s="129"/>
      <c r="P368" s="246">
        <v>0</v>
      </c>
      <c r="Q368" s="247"/>
      <c r="R368" s="129"/>
      <c r="S368" s="243"/>
      <c r="T368" s="244"/>
      <c r="U368" s="244"/>
      <c r="V368" s="244"/>
      <c r="W368" s="245"/>
      <c r="X368" s="7"/>
      <c r="AX368" s="101"/>
      <c r="AY368" s="101"/>
      <c r="AZ368" s="102">
        <f t="shared" si="33"/>
        <v>0</v>
      </c>
      <c r="BA368" s="101">
        <f t="shared" si="34"/>
        <v>0</v>
      </c>
      <c r="BB368" s="103">
        <f t="shared" si="35"/>
        <v>0</v>
      </c>
      <c r="BC368" s="1">
        <f t="shared" si="36"/>
        <v>0</v>
      </c>
      <c r="BD368" s="1">
        <f t="shared" si="37"/>
        <v>0</v>
      </c>
      <c r="BE368" s="1">
        <f t="shared" si="38"/>
        <v>0</v>
      </c>
    </row>
    <row r="369" spans="2:57" ht="14.4" thickBot="1" x14ac:dyDescent="0.3">
      <c r="B369" s="4"/>
      <c r="C369" s="131"/>
      <c r="D369" s="132"/>
      <c r="E369" s="235"/>
      <c r="F369" s="250"/>
      <c r="G369" s="250"/>
      <c r="H369" s="236"/>
      <c r="I369" s="130"/>
      <c r="J369" s="235"/>
      <c r="K369" s="236"/>
      <c r="L369" s="130"/>
      <c r="M369" s="235"/>
      <c r="N369" s="236"/>
      <c r="O369" s="129"/>
      <c r="P369" s="246">
        <v>0</v>
      </c>
      <c r="Q369" s="247"/>
      <c r="R369" s="129"/>
      <c r="S369" s="243"/>
      <c r="T369" s="244"/>
      <c r="U369" s="244"/>
      <c r="V369" s="244"/>
      <c r="W369" s="245"/>
      <c r="X369" s="7"/>
      <c r="AX369" s="101"/>
      <c r="AY369" s="101"/>
      <c r="AZ369" s="102">
        <f t="shared" si="33"/>
        <v>0</v>
      </c>
      <c r="BA369" s="101">
        <f t="shared" si="34"/>
        <v>0</v>
      </c>
      <c r="BB369" s="103">
        <f t="shared" si="35"/>
        <v>0</v>
      </c>
      <c r="BC369" s="1">
        <f t="shared" si="36"/>
        <v>0</v>
      </c>
      <c r="BD369" s="1">
        <f t="shared" si="37"/>
        <v>0</v>
      </c>
      <c r="BE369" s="1">
        <f t="shared" si="38"/>
        <v>0</v>
      </c>
    </row>
    <row r="370" spans="2:57" ht="14.4" thickBot="1" x14ac:dyDescent="0.3">
      <c r="B370" s="4"/>
      <c r="C370" s="131"/>
      <c r="D370" s="132"/>
      <c r="E370" s="235"/>
      <c r="F370" s="250"/>
      <c r="G370" s="250"/>
      <c r="H370" s="236"/>
      <c r="I370" s="130"/>
      <c r="J370" s="235"/>
      <c r="K370" s="236"/>
      <c r="L370" s="130"/>
      <c r="M370" s="235"/>
      <c r="N370" s="236"/>
      <c r="O370" s="129"/>
      <c r="P370" s="246">
        <v>0</v>
      </c>
      <c r="Q370" s="247"/>
      <c r="R370" s="129"/>
      <c r="S370" s="243"/>
      <c r="T370" s="244"/>
      <c r="U370" s="244"/>
      <c r="V370" s="244"/>
      <c r="W370" s="245"/>
      <c r="X370" s="7"/>
      <c r="AX370" s="101"/>
      <c r="AY370" s="101"/>
      <c r="AZ370" s="102">
        <f t="shared" si="33"/>
        <v>0</v>
      </c>
      <c r="BA370" s="101">
        <f t="shared" si="34"/>
        <v>0</v>
      </c>
      <c r="BB370" s="103">
        <f t="shared" si="35"/>
        <v>0</v>
      </c>
      <c r="BC370" s="1">
        <f t="shared" si="36"/>
        <v>0</v>
      </c>
      <c r="BD370" s="1">
        <f t="shared" si="37"/>
        <v>0</v>
      </c>
      <c r="BE370" s="1">
        <f t="shared" si="38"/>
        <v>0</v>
      </c>
    </row>
    <row r="371" spans="2:57" ht="14.4" thickBot="1" x14ac:dyDescent="0.3">
      <c r="B371" s="4"/>
      <c r="C371" s="131"/>
      <c r="D371" s="132"/>
      <c r="E371" s="235"/>
      <c r="F371" s="250"/>
      <c r="G371" s="250"/>
      <c r="H371" s="236"/>
      <c r="I371" s="130"/>
      <c r="J371" s="235"/>
      <c r="K371" s="236"/>
      <c r="L371" s="130"/>
      <c r="M371" s="235"/>
      <c r="N371" s="236"/>
      <c r="O371" s="129"/>
      <c r="P371" s="246">
        <v>0</v>
      </c>
      <c r="Q371" s="247"/>
      <c r="R371" s="129"/>
      <c r="S371" s="243"/>
      <c r="T371" s="244"/>
      <c r="U371" s="244"/>
      <c r="V371" s="244"/>
      <c r="W371" s="245"/>
      <c r="X371" s="7"/>
      <c r="AX371" s="101"/>
      <c r="AY371" s="101"/>
      <c r="AZ371" s="102">
        <f t="shared" si="33"/>
        <v>0</v>
      </c>
      <c r="BA371" s="101">
        <f t="shared" si="34"/>
        <v>0</v>
      </c>
      <c r="BB371" s="103">
        <f t="shared" si="35"/>
        <v>0</v>
      </c>
      <c r="BC371" s="1">
        <f t="shared" si="36"/>
        <v>0</v>
      </c>
      <c r="BD371" s="1">
        <f t="shared" si="37"/>
        <v>0</v>
      </c>
      <c r="BE371" s="1">
        <f t="shared" si="38"/>
        <v>0</v>
      </c>
    </row>
  </sheetData>
  <mergeCells count="1551">
    <mergeCell ref="E370:H370"/>
    <mergeCell ref="J370:K370"/>
    <mergeCell ref="M370:N370"/>
    <mergeCell ref="P370:Q370"/>
    <mergeCell ref="S370:W370"/>
    <mergeCell ref="E371:H371"/>
    <mergeCell ref="J371:K371"/>
    <mergeCell ref="M371:N371"/>
    <mergeCell ref="P371:Q371"/>
    <mergeCell ref="S371:W371"/>
    <mergeCell ref="E368:H368"/>
    <mergeCell ref="J368:K368"/>
    <mergeCell ref="M368:N368"/>
    <mergeCell ref="P368:Q368"/>
    <mergeCell ref="S368:W368"/>
    <mergeCell ref="E369:H369"/>
    <mergeCell ref="J369:K369"/>
    <mergeCell ref="M369:N369"/>
    <mergeCell ref="P369:Q369"/>
    <mergeCell ref="S369:W369"/>
    <mergeCell ref="E366:H366"/>
    <mergeCell ref="J366:K366"/>
    <mergeCell ref="M366:N366"/>
    <mergeCell ref="P366:Q366"/>
    <mergeCell ref="S366:W366"/>
    <mergeCell ref="E367:H367"/>
    <mergeCell ref="J367:K367"/>
    <mergeCell ref="M367:N367"/>
    <mergeCell ref="P367:Q367"/>
    <mergeCell ref="S367:W367"/>
    <mergeCell ref="E364:H364"/>
    <mergeCell ref="J364:K364"/>
    <mergeCell ref="M364:N364"/>
    <mergeCell ref="P364:Q364"/>
    <mergeCell ref="S364:W364"/>
    <mergeCell ref="E365:H365"/>
    <mergeCell ref="J365:K365"/>
    <mergeCell ref="M365:N365"/>
    <mergeCell ref="P365:Q365"/>
    <mergeCell ref="S365:W365"/>
    <mergeCell ref="E362:H362"/>
    <mergeCell ref="J362:K362"/>
    <mergeCell ref="M362:N362"/>
    <mergeCell ref="P362:Q362"/>
    <mergeCell ref="S362:W362"/>
    <mergeCell ref="E363:H363"/>
    <mergeCell ref="J363:K363"/>
    <mergeCell ref="M363:N363"/>
    <mergeCell ref="P363:Q363"/>
    <mergeCell ref="S363:W363"/>
    <mergeCell ref="E360:H360"/>
    <mergeCell ref="J360:K360"/>
    <mergeCell ref="M360:N360"/>
    <mergeCell ref="P360:Q360"/>
    <mergeCell ref="S360:W360"/>
    <mergeCell ref="E361:H361"/>
    <mergeCell ref="J361:K361"/>
    <mergeCell ref="M361:N361"/>
    <mergeCell ref="P361:Q361"/>
    <mergeCell ref="S361:W361"/>
    <mergeCell ref="E358:H358"/>
    <mergeCell ref="J358:K358"/>
    <mergeCell ref="M358:N358"/>
    <mergeCell ref="P358:Q358"/>
    <mergeCell ref="S358:W358"/>
    <mergeCell ref="E359:H359"/>
    <mergeCell ref="J359:K359"/>
    <mergeCell ref="M359:N359"/>
    <mergeCell ref="P359:Q359"/>
    <mergeCell ref="S359:W359"/>
    <mergeCell ref="E356:H356"/>
    <mergeCell ref="J356:K356"/>
    <mergeCell ref="M356:N356"/>
    <mergeCell ref="P356:Q356"/>
    <mergeCell ref="S356:W356"/>
    <mergeCell ref="E357:H357"/>
    <mergeCell ref="J357:K357"/>
    <mergeCell ref="M357:N357"/>
    <mergeCell ref="P357:Q357"/>
    <mergeCell ref="S357:W357"/>
    <mergeCell ref="E354:H354"/>
    <mergeCell ref="J354:K354"/>
    <mergeCell ref="M354:N354"/>
    <mergeCell ref="P354:Q354"/>
    <mergeCell ref="S354:W354"/>
    <mergeCell ref="E355:H355"/>
    <mergeCell ref="J355:K355"/>
    <mergeCell ref="M355:N355"/>
    <mergeCell ref="P355:Q355"/>
    <mergeCell ref="S355:W355"/>
    <mergeCell ref="E352:H352"/>
    <mergeCell ref="J352:K352"/>
    <mergeCell ref="M352:N352"/>
    <mergeCell ref="P352:Q352"/>
    <mergeCell ref="S352:W352"/>
    <mergeCell ref="E353:H353"/>
    <mergeCell ref="J353:K353"/>
    <mergeCell ref="M353:N353"/>
    <mergeCell ref="P353:Q353"/>
    <mergeCell ref="S353:W353"/>
    <mergeCell ref="E350:H350"/>
    <mergeCell ref="J350:K350"/>
    <mergeCell ref="M350:N350"/>
    <mergeCell ref="P350:Q350"/>
    <mergeCell ref="S350:W350"/>
    <mergeCell ref="E351:H351"/>
    <mergeCell ref="J351:K351"/>
    <mergeCell ref="M351:N351"/>
    <mergeCell ref="P351:Q351"/>
    <mergeCell ref="S351:W351"/>
    <mergeCell ref="E348:H348"/>
    <mergeCell ref="J348:K348"/>
    <mergeCell ref="M348:N348"/>
    <mergeCell ref="P348:Q348"/>
    <mergeCell ref="S348:W348"/>
    <mergeCell ref="E349:H349"/>
    <mergeCell ref="J349:K349"/>
    <mergeCell ref="M349:N349"/>
    <mergeCell ref="P349:Q349"/>
    <mergeCell ref="S349:W349"/>
    <mergeCell ref="E346:H346"/>
    <mergeCell ref="J346:K346"/>
    <mergeCell ref="M346:N346"/>
    <mergeCell ref="P346:Q346"/>
    <mergeCell ref="S346:W346"/>
    <mergeCell ref="E347:H347"/>
    <mergeCell ref="J347:K347"/>
    <mergeCell ref="M347:N347"/>
    <mergeCell ref="P347:Q347"/>
    <mergeCell ref="S347:W347"/>
    <mergeCell ref="E344:H344"/>
    <mergeCell ref="J344:K344"/>
    <mergeCell ref="M344:N344"/>
    <mergeCell ref="P344:Q344"/>
    <mergeCell ref="S344:W344"/>
    <mergeCell ref="E345:H345"/>
    <mergeCell ref="J345:K345"/>
    <mergeCell ref="M345:N345"/>
    <mergeCell ref="P345:Q345"/>
    <mergeCell ref="S345:W345"/>
    <mergeCell ref="E342:H342"/>
    <mergeCell ref="J342:K342"/>
    <mergeCell ref="M342:N342"/>
    <mergeCell ref="P342:Q342"/>
    <mergeCell ref="S342:W342"/>
    <mergeCell ref="E343:H343"/>
    <mergeCell ref="J343:K343"/>
    <mergeCell ref="M343:N343"/>
    <mergeCell ref="P343:Q343"/>
    <mergeCell ref="S343:W343"/>
    <mergeCell ref="E340:H340"/>
    <mergeCell ref="J340:K340"/>
    <mergeCell ref="M340:N340"/>
    <mergeCell ref="P340:Q340"/>
    <mergeCell ref="S340:W340"/>
    <mergeCell ref="E341:H341"/>
    <mergeCell ref="J341:K341"/>
    <mergeCell ref="M341:N341"/>
    <mergeCell ref="P341:Q341"/>
    <mergeCell ref="S341:W341"/>
    <mergeCell ref="E338:H338"/>
    <mergeCell ref="J338:K338"/>
    <mergeCell ref="M338:N338"/>
    <mergeCell ref="P338:Q338"/>
    <mergeCell ref="S338:W338"/>
    <mergeCell ref="E339:H339"/>
    <mergeCell ref="J339:K339"/>
    <mergeCell ref="M339:N339"/>
    <mergeCell ref="P339:Q339"/>
    <mergeCell ref="S339:W339"/>
    <mergeCell ref="E336:H336"/>
    <mergeCell ref="J336:K336"/>
    <mergeCell ref="M336:N336"/>
    <mergeCell ref="P336:Q336"/>
    <mergeCell ref="S336:W336"/>
    <mergeCell ref="E337:H337"/>
    <mergeCell ref="J337:K337"/>
    <mergeCell ref="M337:N337"/>
    <mergeCell ref="P337:Q337"/>
    <mergeCell ref="S337:W337"/>
    <mergeCell ref="E334:H334"/>
    <mergeCell ref="J334:K334"/>
    <mergeCell ref="M334:N334"/>
    <mergeCell ref="P334:Q334"/>
    <mergeCell ref="S334:W334"/>
    <mergeCell ref="E335:H335"/>
    <mergeCell ref="J335:K335"/>
    <mergeCell ref="M335:N335"/>
    <mergeCell ref="P335:Q335"/>
    <mergeCell ref="S335:W335"/>
    <mergeCell ref="E332:H332"/>
    <mergeCell ref="J332:K332"/>
    <mergeCell ref="M332:N332"/>
    <mergeCell ref="P332:Q332"/>
    <mergeCell ref="S332:W332"/>
    <mergeCell ref="E333:H333"/>
    <mergeCell ref="J333:K333"/>
    <mergeCell ref="M333:N333"/>
    <mergeCell ref="P333:Q333"/>
    <mergeCell ref="S333:W333"/>
    <mergeCell ref="E330:H330"/>
    <mergeCell ref="J330:K330"/>
    <mergeCell ref="M330:N330"/>
    <mergeCell ref="P330:Q330"/>
    <mergeCell ref="S330:W330"/>
    <mergeCell ref="E331:H331"/>
    <mergeCell ref="J331:K331"/>
    <mergeCell ref="M331:N331"/>
    <mergeCell ref="P331:Q331"/>
    <mergeCell ref="S331:W331"/>
    <mergeCell ref="E328:H328"/>
    <mergeCell ref="J328:K328"/>
    <mergeCell ref="M328:N328"/>
    <mergeCell ref="P328:Q328"/>
    <mergeCell ref="S328:W328"/>
    <mergeCell ref="E329:H329"/>
    <mergeCell ref="J329:K329"/>
    <mergeCell ref="M329:N329"/>
    <mergeCell ref="P329:Q329"/>
    <mergeCell ref="S329:W329"/>
    <mergeCell ref="E326:H326"/>
    <mergeCell ref="J326:K326"/>
    <mergeCell ref="M326:N326"/>
    <mergeCell ref="P326:Q326"/>
    <mergeCell ref="S326:W326"/>
    <mergeCell ref="E327:H327"/>
    <mergeCell ref="J327:K327"/>
    <mergeCell ref="M327:N327"/>
    <mergeCell ref="P327:Q327"/>
    <mergeCell ref="S327:W327"/>
    <mergeCell ref="E324:H324"/>
    <mergeCell ref="J324:K324"/>
    <mergeCell ref="M324:N324"/>
    <mergeCell ref="P324:Q324"/>
    <mergeCell ref="S324:W324"/>
    <mergeCell ref="E325:H325"/>
    <mergeCell ref="J325:K325"/>
    <mergeCell ref="M325:N325"/>
    <mergeCell ref="P325:Q325"/>
    <mergeCell ref="S325:W325"/>
    <mergeCell ref="E322:H322"/>
    <mergeCell ref="J322:K322"/>
    <mergeCell ref="M322:N322"/>
    <mergeCell ref="P322:Q322"/>
    <mergeCell ref="S322:W322"/>
    <mergeCell ref="E323:H323"/>
    <mergeCell ref="J323:K323"/>
    <mergeCell ref="M323:N323"/>
    <mergeCell ref="P323:Q323"/>
    <mergeCell ref="S323:W323"/>
    <mergeCell ref="E320:H320"/>
    <mergeCell ref="J320:K320"/>
    <mergeCell ref="M320:N320"/>
    <mergeCell ref="P320:Q320"/>
    <mergeCell ref="S320:W320"/>
    <mergeCell ref="E321:H321"/>
    <mergeCell ref="J321:K321"/>
    <mergeCell ref="M321:N321"/>
    <mergeCell ref="P321:Q321"/>
    <mergeCell ref="S321:W321"/>
    <mergeCell ref="E318:H318"/>
    <mergeCell ref="J318:K318"/>
    <mergeCell ref="M318:N318"/>
    <mergeCell ref="P318:Q318"/>
    <mergeCell ref="S318:W318"/>
    <mergeCell ref="E319:H319"/>
    <mergeCell ref="J319:K319"/>
    <mergeCell ref="M319:N319"/>
    <mergeCell ref="P319:Q319"/>
    <mergeCell ref="S319:W319"/>
    <mergeCell ref="E316:H316"/>
    <mergeCell ref="J316:K316"/>
    <mergeCell ref="M316:N316"/>
    <mergeCell ref="P316:Q316"/>
    <mergeCell ref="S316:W316"/>
    <mergeCell ref="E317:H317"/>
    <mergeCell ref="J317:K317"/>
    <mergeCell ref="M317:N317"/>
    <mergeCell ref="P317:Q317"/>
    <mergeCell ref="S317:W317"/>
    <mergeCell ref="E314:H314"/>
    <mergeCell ref="J314:K314"/>
    <mergeCell ref="M314:N314"/>
    <mergeCell ref="P314:Q314"/>
    <mergeCell ref="S314:W314"/>
    <mergeCell ref="E315:H315"/>
    <mergeCell ref="J315:K315"/>
    <mergeCell ref="M315:N315"/>
    <mergeCell ref="P315:Q315"/>
    <mergeCell ref="S315:W315"/>
    <mergeCell ref="E312:H312"/>
    <mergeCell ref="J312:K312"/>
    <mergeCell ref="M312:N312"/>
    <mergeCell ref="P312:Q312"/>
    <mergeCell ref="S312:W312"/>
    <mergeCell ref="E313:H313"/>
    <mergeCell ref="J313:K313"/>
    <mergeCell ref="M313:N313"/>
    <mergeCell ref="P313:Q313"/>
    <mergeCell ref="S313:W313"/>
    <mergeCell ref="E310:H310"/>
    <mergeCell ref="J310:K310"/>
    <mergeCell ref="M310:N310"/>
    <mergeCell ref="P310:Q310"/>
    <mergeCell ref="S310:W310"/>
    <mergeCell ref="E311:H311"/>
    <mergeCell ref="J311:K311"/>
    <mergeCell ref="M311:N311"/>
    <mergeCell ref="P311:Q311"/>
    <mergeCell ref="S311:W311"/>
    <mergeCell ref="E308:H308"/>
    <mergeCell ref="J308:K308"/>
    <mergeCell ref="M308:N308"/>
    <mergeCell ref="P308:Q308"/>
    <mergeCell ref="S308:W308"/>
    <mergeCell ref="E309:H309"/>
    <mergeCell ref="J309:K309"/>
    <mergeCell ref="M309:N309"/>
    <mergeCell ref="P309:Q309"/>
    <mergeCell ref="S309:W309"/>
    <mergeCell ref="E306:H306"/>
    <mergeCell ref="J306:K306"/>
    <mergeCell ref="M306:N306"/>
    <mergeCell ref="P306:Q306"/>
    <mergeCell ref="S306:W306"/>
    <mergeCell ref="E307:H307"/>
    <mergeCell ref="J307:K307"/>
    <mergeCell ref="M307:N307"/>
    <mergeCell ref="P307:Q307"/>
    <mergeCell ref="S307:W307"/>
    <mergeCell ref="E304:H304"/>
    <mergeCell ref="J304:K304"/>
    <mergeCell ref="M304:N304"/>
    <mergeCell ref="P304:Q304"/>
    <mergeCell ref="S304:W304"/>
    <mergeCell ref="E305:H305"/>
    <mergeCell ref="J305:K305"/>
    <mergeCell ref="M305:N305"/>
    <mergeCell ref="P305:Q305"/>
    <mergeCell ref="S305:W305"/>
    <mergeCell ref="E302:H302"/>
    <mergeCell ref="J302:K302"/>
    <mergeCell ref="M302:N302"/>
    <mergeCell ref="P302:Q302"/>
    <mergeCell ref="S302:W302"/>
    <mergeCell ref="E303:H303"/>
    <mergeCell ref="J303:K303"/>
    <mergeCell ref="M303:N303"/>
    <mergeCell ref="P303:Q303"/>
    <mergeCell ref="S303:W303"/>
    <mergeCell ref="E300:H300"/>
    <mergeCell ref="J300:K300"/>
    <mergeCell ref="M300:N300"/>
    <mergeCell ref="P300:Q300"/>
    <mergeCell ref="S300:W300"/>
    <mergeCell ref="E301:H301"/>
    <mergeCell ref="J301:K301"/>
    <mergeCell ref="M301:N301"/>
    <mergeCell ref="P301:Q301"/>
    <mergeCell ref="S301:W301"/>
    <mergeCell ref="E298:H298"/>
    <mergeCell ref="J298:K298"/>
    <mergeCell ref="M298:N298"/>
    <mergeCell ref="P298:Q298"/>
    <mergeCell ref="S298:W298"/>
    <mergeCell ref="E299:H299"/>
    <mergeCell ref="J299:K299"/>
    <mergeCell ref="M299:N299"/>
    <mergeCell ref="P299:Q299"/>
    <mergeCell ref="S299:W299"/>
    <mergeCell ref="E296:H296"/>
    <mergeCell ref="J296:K296"/>
    <mergeCell ref="M296:N296"/>
    <mergeCell ref="P296:Q296"/>
    <mergeCell ref="S296:W296"/>
    <mergeCell ref="E297:H297"/>
    <mergeCell ref="J297:K297"/>
    <mergeCell ref="M297:N297"/>
    <mergeCell ref="P297:Q297"/>
    <mergeCell ref="S297:W297"/>
    <mergeCell ref="E294:H294"/>
    <mergeCell ref="J294:K294"/>
    <mergeCell ref="M294:N294"/>
    <mergeCell ref="P294:Q294"/>
    <mergeCell ref="S294:W294"/>
    <mergeCell ref="E295:H295"/>
    <mergeCell ref="J295:K295"/>
    <mergeCell ref="M295:N295"/>
    <mergeCell ref="P295:Q295"/>
    <mergeCell ref="S295:W295"/>
    <mergeCell ref="E292:H292"/>
    <mergeCell ref="J292:K292"/>
    <mergeCell ref="M292:N292"/>
    <mergeCell ref="P292:Q292"/>
    <mergeCell ref="S292:W292"/>
    <mergeCell ref="E293:H293"/>
    <mergeCell ref="J293:K293"/>
    <mergeCell ref="M293:N293"/>
    <mergeCell ref="P293:Q293"/>
    <mergeCell ref="S293:W293"/>
    <mergeCell ref="E290:H290"/>
    <mergeCell ref="J290:K290"/>
    <mergeCell ref="M290:N290"/>
    <mergeCell ref="P290:Q290"/>
    <mergeCell ref="S290:W290"/>
    <mergeCell ref="E291:H291"/>
    <mergeCell ref="J291:K291"/>
    <mergeCell ref="M291:N291"/>
    <mergeCell ref="P291:Q291"/>
    <mergeCell ref="S291:W291"/>
    <mergeCell ref="E288:H288"/>
    <mergeCell ref="J288:K288"/>
    <mergeCell ref="M288:N288"/>
    <mergeCell ref="P288:Q288"/>
    <mergeCell ref="S288:W288"/>
    <mergeCell ref="E289:H289"/>
    <mergeCell ref="J289:K289"/>
    <mergeCell ref="M289:N289"/>
    <mergeCell ref="P289:Q289"/>
    <mergeCell ref="S289:W289"/>
    <mergeCell ref="E286:H286"/>
    <mergeCell ref="J286:K286"/>
    <mergeCell ref="M286:N286"/>
    <mergeCell ref="P286:Q286"/>
    <mergeCell ref="S286:W286"/>
    <mergeCell ref="E287:H287"/>
    <mergeCell ref="J287:K287"/>
    <mergeCell ref="M287:N287"/>
    <mergeCell ref="P287:Q287"/>
    <mergeCell ref="S287:W287"/>
    <mergeCell ref="E284:H284"/>
    <mergeCell ref="J284:K284"/>
    <mergeCell ref="M284:N284"/>
    <mergeCell ref="P284:Q284"/>
    <mergeCell ref="S284:W284"/>
    <mergeCell ref="E285:H285"/>
    <mergeCell ref="J285:K285"/>
    <mergeCell ref="M285:N285"/>
    <mergeCell ref="P285:Q285"/>
    <mergeCell ref="S285:W285"/>
    <mergeCell ref="E282:H282"/>
    <mergeCell ref="J282:K282"/>
    <mergeCell ref="M282:N282"/>
    <mergeCell ref="P282:Q282"/>
    <mergeCell ref="S282:W282"/>
    <mergeCell ref="E283:H283"/>
    <mergeCell ref="J283:K283"/>
    <mergeCell ref="M283:N283"/>
    <mergeCell ref="P283:Q283"/>
    <mergeCell ref="S283:W283"/>
    <mergeCell ref="E280:H280"/>
    <mergeCell ref="J280:K280"/>
    <mergeCell ref="M280:N280"/>
    <mergeCell ref="P280:Q280"/>
    <mergeCell ref="S280:W280"/>
    <mergeCell ref="E281:H281"/>
    <mergeCell ref="J281:K281"/>
    <mergeCell ref="M281:N281"/>
    <mergeCell ref="P281:Q281"/>
    <mergeCell ref="S281:W281"/>
    <mergeCell ref="E278:H278"/>
    <mergeCell ref="J278:K278"/>
    <mergeCell ref="M278:N278"/>
    <mergeCell ref="P278:Q278"/>
    <mergeCell ref="S278:W278"/>
    <mergeCell ref="E279:H279"/>
    <mergeCell ref="J279:K279"/>
    <mergeCell ref="M279:N279"/>
    <mergeCell ref="P279:Q279"/>
    <mergeCell ref="S279:W279"/>
    <mergeCell ref="E276:H276"/>
    <mergeCell ref="J276:K276"/>
    <mergeCell ref="M276:N276"/>
    <mergeCell ref="P276:Q276"/>
    <mergeCell ref="S276:W276"/>
    <mergeCell ref="E277:H277"/>
    <mergeCell ref="J277:K277"/>
    <mergeCell ref="M277:N277"/>
    <mergeCell ref="P277:Q277"/>
    <mergeCell ref="S277:W277"/>
    <mergeCell ref="E274:H274"/>
    <mergeCell ref="J274:K274"/>
    <mergeCell ref="M274:N274"/>
    <mergeCell ref="P274:Q274"/>
    <mergeCell ref="S274:W274"/>
    <mergeCell ref="E275:H275"/>
    <mergeCell ref="J275:K275"/>
    <mergeCell ref="M275:N275"/>
    <mergeCell ref="P275:Q275"/>
    <mergeCell ref="S275:W275"/>
    <mergeCell ref="E272:H272"/>
    <mergeCell ref="J272:K272"/>
    <mergeCell ref="M272:N272"/>
    <mergeCell ref="P272:Q272"/>
    <mergeCell ref="S272:W272"/>
    <mergeCell ref="E273:H273"/>
    <mergeCell ref="J273:K273"/>
    <mergeCell ref="M273:N273"/>
    <mergeCell ref="P273:Q273"/>
    <mergeCell ref="S273:W273"/>
    <mergeCell ref="E270:H270"/>
    <mergeCell ref="J270:K270"/>
    <mergeCell ref="M270:N270"/>
    <mergeCell ref="P270:Q270"/>
    <mergeCell ref="S270:W270"/>
    <mergeCell ref="E271:H271"/>
    <mergeCell ref="J271:K271"/>
    <mergeCell ref="M271:N271"/>
    <mergeCell ref="P271:Q271"/>
    <mergeCell ref="S271:W271"/>
    <mergeCell ref="E268:H268"/>
    <mergeCell ref="J268:K268"/>
    <mergeCell ref="M268:N268"/>
    <mergeCell ref="P268:Q268"/>
    <mergeCell ref="S268:W268"/>
    <mergeCell ref="E269:H269"/>
    <mergeCell ref="J269:K269"/>
    <mergeCell ref="M269:N269"/>
    <mergeCell ref="P269:Q269"/>
    <mergeCell ref="S269:W269"/>
    <mergeCell ref="E266:H266"/>
    <mergeCell ref="J266:K266"/>
    <mergeCell ref="M266:N266"/>
    <mergeCell ref="P266:Q266"/>
    <mergeCell ref="S266:W266"/>
    <mergeCell ref="E267:H267"/>
    <mergeCell ref="J267:K267"/>
    <mergeCell ref="M267:N267"/>
    <mergeCell ref="P267:Q267"/>
    <mergeCell ref="S267:W267"/>
    <mergeCell ref="E264:H264"/>
    <mergeCell ref="J264:K264"/>
    <mergeCell ref="M264:N264"/>
    <mergeCell ref="P264:Q264"/>
    <mergeCell ref="S264:W264"/>
    <mergeCell ref="E265:H265"/>
    <mergeCell ref="J265:K265"/>
    <mergeCell ref="M265:N265"/>
    <mergeCell ref="P265:Q265"/>
    <mergeCell ref="S265:W265"/>
    <mergeCell ref="E262:H262"/>
    <mergeCell ref="J262:K262"/>
    <mergeCell ref="M262:N262"/>
    <mergeCell ref="P262:Q262"/>
    <mergeCell ref="S262:W262"/>
    <mergeCell ref="E263:H263"/>
    <mergeCell ref="J263:K263"/>
    <mergeCell ref="M263:N263"/>
    <mergeCell ref="P263:Q263"/>
    <mergeCell ref="S263:W263"/>
    <mergeCell ref="E260:H260"/>
    <mergeCell ref="J260:K260"/>
    <mergeCell ref="M260:N260"/>
    <mergeCell ref="P260:Q260"/>
    <mergeCell ref="S260:W260"/>
    <mergeCell ref="E261:H261"/>
    <mergeCell ref="J261:K261"/>
    <mergeCell ref="M261:N261"/>
    <mergeCell ref="P261:Q261"/>
    <mergeCell ref="S261:W261"/>
    <mergeCell ref="E258:H258"/>
    <mergeCell ref="J258:K258"/>
    <mergeCell ref="M258:N258"/>
    <mergeCell ref="P258:Q258"/>
    <mergeCell ref="S258:W258"/>
    <mergeCell ref="E259:H259"/>
    <mergeCell ref="J259:K259"/>
    <mergeCell ref="M259:N259"/>
    <mergeCell ref="P259:Q259"/>
    <mergeCell ref="S259:W259"/>
    <mergeCell ref="E256:H256"/>
    <mergeCell ref="J256:K256"/>
    <mergeCell ref="M256:N256"/>
    <mergeCell ref="P256:Q256"/>
    <mergeCell ref="S256:W256"/>
    <mergeCell ref="E257:H257"/>
    <mergeCell ref="J257:K257"/>
    <mergeCell ref="M257:N257"/>
    <mergeCell ref="P257:Q257"/>
    <mergeCell ref="S257:W257"/>
    <mergeCell ref="E254:H254"/>
    <mergeCell ref="J254:K254"/>
    <mergeCell ref="M254:N254"/>
    <mergeCell ref="P254:Q254"/>
    <mergeCell ref="S254:W254"/>
    <mergeCell ref="E255:H255"/>
    <mergeCell ref="J255:K255"/>
    <mergeCell ref="M255:N255"/>
    <mergeCell ref="P255:Q255"/>
    <mergeCell ref="S255:W255"/>
    <mergeCell ref="E252:H252"/>
    <mergeCell ref="J252:K252"/>
    <mergeCell ref="M252:N252"/>
    <mergeCell ref="P252:Q252"/>
    <mergeCell ref="S252:W252"/>
    <mergeCell ref="E253:H253"/>
    <mergeCell ref="J253:K253"/>
    <mergeCell ref="M253:N253"/>
    <mergeCell ref="P253:Q253"/>
    <mergeCell ref="S253:W253"/>
    <mergeCell ref="E250:H250"/>
    <mergeCell ref="J250:K250"/>
    <mergeCell ref="M250:N250"/>
    <mergeCell ref="P250:Q250"/>
    <mergeCell ref="S250:W250"/>
    <mergeCell ref="E251:H251"/>
    <mergeCell ref="J251:K251"/>
    <mergeCell ref="M251:N251"/>
    <mergeCell ref="P251:Q251"/>
    <mergeCell ref="S251:W251"/>
    <mergeCell ref="E248:H248"/>
    <mergeCell ref="J248:K248"/>
    <mergeCell ref="M248:N248"/>
    <mergeCell ref="P248:Q248"/>
    <mergeCell ref="S248:W248"/>
    <mergeCell ref="E249:H249"/>
    <mergeCell ref="J249:K249"/>
    <mergeCell ref="M249:N249"/>
    <mergeCell ref="P249:Q249"/>
    <mergeCell ref="S249:W249"/>
    <mergeCell ref="E246:H246"/>
    <mergeCell ref="J246:K246"/>
    <mergeCell ref="M246:N246"/>
    <mergeCell ref="P246:Q246"/>
    <mergeCell ref="S246:W246"/>
    <mergeCell ref="E247:H247"/>
    <mergeCell ref="J247:K247"/>
    <mergeCell ref="M247:N247"/>
    <mergeCell ref="P247:Q247"/>
    <mergeCell ref="S247:W247"/>
    <mergeCell ref="E244:H244"/>
    <mergeCell ref="J244:K244"/>
    <mergeCell ref="M244:N244"/>
    <mergeCell ref="P244:Q244"/>
    <mergeCell ref="S244:W244"/>
    <mergeCell ref="E245:H245"/>
    <mergeCell ref="J245:K245"/>
    <mergeCell ref="M245:N245"/>
    <mergeCell ref="P245:Q245"/>
    <mergeCell ref="S245:W245"/>
    <mergeCell ref="E242:H242"/>
    <mergeCell ref="J242:K242"/>
    <mergeCell ref="M242:N242"/>
    <mergeCell ref="P242:Q242"/>
    <mergeCell ref="S242:W242"/>
    <mergeCell ref="E243:H243"/>
    <mergeCell ref="J243:K243"/>
    <mergeCell ref="M243:N243"/>
    <mergeCell ref="P243:Q243"/>
    <mergeCell ref="S243:W243"/>
    <mergeCell ref="E240:H240"/>
    <mergeCell ref="J240:K240"/>
    <mergeCell ref="M240:N240"/>
    <mergeCell ref="P240:Q240"/>
    <mergeCell ref="S240:W240"/>
    <mergeCell ref="E241:H241"/>
    <mergeCell ref="J241:K241"/>
    <mergeCell ref="M241:N241"/>
    <mergeCell ref="P241:Q241"/>
    <mergeCell ref="S241:W241"/>
    <mergeCell ref="E238:H238"/>
    <mergeCell ref="J238:K238"/>
    <mergeCell ref="M238:N238"/>
    <mergeCell ref="P238:Q238"/>
    <mergeCell ref="S238:W238"/>
    <mergeCell ref="E239:H239"/>
    <mergeCell ref="J239:K239"/>
    <mergeCell ref="M239:N239"/>
    <mergeCell ref="P239:Q239"/>
    <mergeCell ref="S239:W239"/>
    <mergeCell ref="E236:H236"/>
    <mergeCell ref="J236:K236"/>
    <mergeCell ref="M236:N236"/>
    <mergeCell ref="P236:Q236"/>
    <mergeCell ref="S236:W236"/>
    <mergeCell ref="E237:H237"/>
    <mergeCell ref="J237:K237"/>
    <mergeCell ref="M237:N237"/>
    <mergeCell ref="P237:Q237"/>
    <mergeCell ref="S237:W237"/>
    <mergeCell ref="E234:H234"/>
    <mergeCell ref="J234:K234"/>
    <mergeCell ref="M234:N234"/>
    <mergeCell ref="P234:Q234"/>
    <mergeCell ref="S234:W234"/>
    <mergeCell ref="E235:H235"/>
    <mergeCell ref="J235:K235"/>
    <mergeCell ref="M235:N235"/>
    <mergeCell ref="P235:Q235"/>
    <mergeCell ref="S235:W235"/>
    <mergeCell ref="E232:H232"/>
    <mergeCell ref="J232:K232"/>
    <mergeCell ref="M232:N232"/>
    <mergeCell ref="P232:Q232"/>
    <mergeCell ref="S232:W232"/>
    <mergeCell ref="E233:H233"/>
    <mergeCell ref="J233:K233"/>
    <mergeCell ref="M233:N233"/>
    <mergeCell ref="P233:Q233"/>
    <mergeCell ref="S233:W233"/>
    <mergeCell ref="E230:H230"/>
    <mergeCell ref="J230:K230"/>
    <mergeCell ref="M230:N230"/>
    <mergeCell ref="P230:Q230"/>
    <mergeCell ref="S230:W230"/>
    <mergeCell ref="E231:H231"/>
    <mergeCell ref="J231:K231"/>
    <mergeCell ref="M231:N231"/>
    <mergeCell ref="P231:Q231"/>
    <mergeCell ref="S231:W231"/>
    <mergeCell ref="E228:H228"/>
    <mergeCell ref="J228:K228"/>
    <mergeCell ref="M228:N228"/>
    <mergeCell ref="P228:Q228"/>
    <mergeCell ref="S228:W228"/>
    <mergeCell ref="E229:H229"/>
    <mergeCell ref="J229:K229"/>
    <mergeCell ref="M229:N229"/>
    <mergeCell ref="P229:Q229"/>
    <mergeCell ref="S229:W229"/>
    <mergeCell ref="E226:H226"/>
    <mergeCell ref="J226:K226"/>
    <mergeCell ref="M226:N226"/>
    <mergeCell ref="P226:Q226"/>
    <mergeCell ref="S226:W226"/>
    <mergeCell ref="E227:H227"/>
    <mergeCell ref="J227:K227"/>
    <mergeCell ref="M227:N227"/>
    <mergeCell ref="P227:Q227"/>
    <mergeCell ref="S227:W227"/>
    <mergeCell ref="E224:H224"/>
    <mergeCell ref="J224:K224"/>
    <mergeCell ref="M224:N224"/>
    <mergeCell ref="P224:Q224"/>
    <mergeCell ref="S224:W224"/>
    <mergeCell ref="E225:H225"/>
    <mergeCell ref="J225:K225"/>
    <mergeCell ref="M225:N225"/>
    <mergeCell ref="P225:Q225"/>
    <mergeCell ref="S225:W225"/>
    <mergeCell ref="E222:H222"/>
    <mergeCell ref="J222:K222"/>
    <mergeCell ref="M222:N222"/>
    <mergeCell ref="P222:Q222"/>
    <mergeCell ref="S222:W222"/>
    <mergeCell ref="E223:H223"/>
    <mergeCell ref="J223:K223"/>
    <mergeCell ref="M223:N223"/>
    <mergeCell ref="P223:Q223"/>
    <mergeCell ref="S223:W223"/>
    <mergeCell ref="E220:H220"/>
    <mergeCell ref="J220:K220"/>
    <mergeCell ref="M220:N220"/>
    <mergeCell ref="P220:Q220"/>
    <mergeCell ref="S220:W220"/>
    <mergeCell ref="E221:H221"/>
    <mergeCell ref="J221:K221"/>
    <mergeCell ref="M221:N221"/>
    <mergeCell ref="P221:Q221"/>
    <mergeCell ref="S221:W221"/>
    <mergeCell ref="E218:H218"/>
    <mergeCell ref="J218:K218"/>
    <mergeCell ref="M218:N218"/>
    <mergeCell ref="P218:Q218"/>
    <mergeCell ref="S218:W218"/>
    <mergeCell ref="E219:H219"/>
    <mergeCell ref="J219:K219"/>
    <mergeCell ref="M219:N219"/>
    <mergeCell ref="P219:Q219"/>
    <mergeCell ref="S219:W219"/>
    <mergeCell ref="E216:H216"/>
    <mergeCell ref="J216:K216"/>
    <mergeCell ref="M216:N216"/>
    <mergeCell ref="P216:Q216"/>
    <mergeCell ref="S216:W216"/>
    <mergeCell ref="E217:H217"/>
    <mergeCell ref="J217:K217"/>
    <mergeCell ref="M217:N217"/>
    <mergeCell ref="P217:Q217"/>
    <mergeCell ref="S217:W217"/>
    <mergeCell ref="E214:H214"/>
    <mergeCell ref="J214:K214"/>
    <mergeCell ref="M214:N214"/>
    <mergeCell ref="P214:Q214"/>
    <mergeCell ref="S214:W214"/>
    <mergeCell ref="E215:H215"/>
    <mergeCell ref="J215:K215"/>
    <mergeCell ref="M215:N215"/>
    <mergeCell ref="P215:Q215"/>
    <mergeCell ref="S215:W215"/>
    <mergeCell ref="E212:H212"/>
    <mergeCell ref="J212:K212"/>
    <mergeCell ref="M212:N212"/>
    <mergeCell ref="P212:Q212"/>
    <mergeCell ref="S212:W212"/>
    <mergeCell ref="E213:H213"/>
    <mergeCell ref="J213:K213"/>
    <mergeCell ref="M213:N213"/>
    <mergeCell ref="P213:Q213"/>
    <mergeCell ref="S213:W213"/>
    <mergeCell ref="E210:H210"/>
    <mergeCell ref="J210:K210"/>
    <mergeCell ref="M210:N210"/>
    <mergeCell ref="P210:Q210"/>
    <mergeCell ref="S210:W210"/>
    <mergeCell ref="E211:H211"/>
    <mergeCell ref="J211:K211"/>
    <mergeCell ref="M211:N211"/>
    <mergeCell ref="P211:Q211"/>
    <mergeCell ref="S211:W211"/>
    <mergeCell ref="E208:H208"/>
    <mergeCell ref="J208:K208"/>
    <mergeCell ref="M208:N208"/>
    <mergeCell ref="P208:Q208"/>
    <mergeCell ref="S208:W208"/>
    <mergeCell ref="E209:H209"/>
    <mergeCell ref="J209:K209"/>
    <mergeCell ref="M209:N209"/>
    <mergeCell ref="P209:Q209"/>
    <mergeCell ref="S209:W209"/>
    <mergeCell ref="E206:H206"/>
    <mergeCell ref="J206:K206"/>
    <mergeCell ref="M206:N206"/>
    <mergeCell ref="P206:Q206"/>
    <mergeCell ref="S206:W206"/>
    <mergeCell ref="E207:H207"/>
    <mergeCell ref="J207:K207"/>
    <mergeCell ref="M207:N207"/>
    <mergeCell ref="P207:Q207"/>
    <mergeCell ref="S207:W207"/>
    <mergeCell ref="E204:H204"/>
    <mergeCell ref="J204:K204"/>
    <mergeCell ref="M204:N204"/>
    <mergeCell ref="P204:Q204"/>
    <mergeCell ref="S204:W204"/>
    <mergeCell ref="E205:H205"/>
    <mergeCell ref="J205:K205"/>
    <mergeCell ref="M205:N205"/>
    <mergeCell ref="P205:Q205"/>
    <mergeCell ref="S205:W205"/>
    <mergeCell ref="E202:H202"/>
    <mergeCell ref="J202:K202"/>
    <mergeCell ref="M202:N202"/>
    <mergeCell ref="P202:Q202"/>
    <mergeCell ref="S202:W202"/>
    <mergeCell ref="E203:H203"/>
    <mergeCell ref="J203:K203"/>
    <mergeCell ref="M203:N203"/>
    <mergeCell ref="P203:Q203"/>
    <mergeCell ref="S203:W203"/>
    <mergeCell ref="E200:H200"/>
    <mergeCell ref="J200:K200"/>
    <mergeCell ref="M200:N200"/>
    <mergeCell ref="P200:Q200"/>
    <mergeCell ref="S200:W200"/>
    <mergeCell ref="E201:H201"/>
    <mergeCell ref="J201:K201"/>
    <mergeCell ref="M201:N201"/>
    <mergeCell ref="P201:Q201"/>
    <mergeCell ref="S201:W201"/>
    <mergeCell ref="E198:H198"/>
    <mergeCell ref="J198:K198"/>
    <mergeCell ref="M198:N198"/>
    <mergeCell ref="P198:Q198"/>
    <mergeCell ref="S198:W198"/>
    <mergeCell ref="E199:H199"/>
    <mergeCell ref="J199:K199"/>
    <mergeCell ref="M199:N199"/>
    <mergeCell ref="P199:Q199"/>
    <mergeCell ref="S199:W199"/>
    <mergeCell ref="E196:H196"/>
    <mergeCell ref="J196:K196"/>
    <mergeCell ref="M196:N196"/>
    <mergeCell ref="P196:Q196"/>
    <mergeCell ref="S196:W196"/>
    <mergeCell ref="E197:H197"/>
    <mergeCell ref="J197:K197"/>
    <mergeCell ref="M197:N197"/>
    <mergeCell ref="P197:Q197"/>
    <mergeCell ref="S197:W197"/>
    <mergeCell ref="E194:H194"/>
    <mergeCell ref="J194:K194"/>
    <mergeCell ref="M194:N194"/>
    <mergeCell ref="P194:Q194"/>
    <mergeCell ref="S194:W194"/>
    <mergeCell ref="E195:H195"/>
    <mergeCell ref="J195:K195"/>
    <mergeCell ref="M195:N195"/>
    <mergeCell ref="P195:Q195"/>
    <mergeCell ref="S195:W195"/>
    <mergeCell ref="E192:H192"/>
    <mergeCell ref="J192:K192"/>
    <mergeCell ref="M192:N192"/>
    <mergeCell ref="P192:Q192"/>
    <mergeCell ref="S192:W192"/>
    <mergeCell ref="E193:H193"/>
    <mergeCell ref="J193:K193"/>
    <mergeCell ref="M193:N193"/>
    <mergeCell ref="P193:Q193"/>
    <mergeCell ref="S193:W193"/>
    <mergeCell ref="E190:H190"/>
    <mergeCell ref="J190:K190"/>
    <mergeCell ref="M190:N190"/>
    <mergeCell ref="P190:Q190"/>
    <mergeCell ref="S190:W190"/>
    <mergeCell ref="E191:H191"/>
    <mergeCell ref="J191:K191"/>
    <mergeCell ref="M191:N191"/>
    <mergeCell ref="P191:Q191"/>
    <mergeCell ref="S191:W191"/>
    <mergeCell ref="E188:H188"/>
    <mergeCell ref="J188:K188"/>
    <mergeCell ref="M188:N188"/>
    <mergeCell ref="P188:Q188"/>
    <mergeCell ref="S188:W188"/>
    <mergeCell ref="E189:H189"/>
    <mergeCell ref="J189:K189"/>
    <mergeCell ref="M189:N189"/>
    <mergeCell ref="P189:Q189"/>
    <mergeCell ref="S189:W189"/>
    <mergeCell ref="E186:H186"/>
    <mergeCell ref="J186:K186"/>
    <mergeCell ref="M186:N186"/>
    <mergeCell ref="P186:Q186"/>
    <mergeCell ref="S186:W186"/>
    <mergeCell ref="E187:H187"/>
    <mergeCell ref="J187:K187"/>
    <mergeCell ref="M187:N187"/>
    <mergeCell ref="P187:Q187"/>
    <mergeCell ref="S187:W187"/>
    <mergeCell ref="E184:H184"/>
    <mergeCell ref="J184:K184"/>
    <mergeCell ref="M184:N184"/>
    <mergeCell ref="P184:Q184"/>
    <mergeCell ref="S184:W184"/>
    <mergeCell ref="E185:H185"/>
    <mergeCell ref="J185:K185"/>
    <mergeCell ref="M185:N185"/>
    <mergeCell ref="P185:Q185"/>
    <mergeCell ref="S185:W185"/>
    <mergeCell ref="E182:H182"/>
    <mergeCell ref="J182:K182"/>
    <mergeCell ref="M182:N182"/>
    <mergeCell ref="P182:Q182"/>
    <mergeCell ref="S182:W182"/>
    <mergeCell ref="E183:H183"/>
    <mergeCell ref="J183:K183"/>
    <mergeCell ref="M183:N183"/>
    <mergeCell ref="P183:Q183"/>
    <mergeCell ref="S183:W183"/>
    <mergeCell ref="E180:H180"/>
    <mergeCell ref="J180:K180"/>
    <mergeCell ref="M180:N180"/>
    <mergeCell ref="P180:Q180"/>
    <mergeCell ref="S180:W180"/>
    <mergeCell ref="E181:H181"/>
    <mergeCell ref="J181:K181"/>
    <mergeCell ref="M181:N181"/>
    <mergeCell ref="P181:Q181"/>
    <mergeCell ref="S181:W181"/>
    <mergeCell ref="E178:H178"/>
    <mergeCell ref="J178:K178"/>
    <mergeCell ref="M178:N178"/>
    <mergeCell ref="P178:Q178"/>
    <mergeCell ref="S178:W178"/>
    <mergeCell ref="E179:H179"/>
    <mergeCell ref="J179:K179"/>
    <mergeCell ref="M179:N179"/>
    <mergeCell ref="P179:Q179"/>
    <mergeCell ref="S179:W179"/>
    <mergeCell ref="E176:H176"/>
    <mergeCell ref="J176:K176"/>
    <mergeCell ref="M176:N176"/>
    <mergeCell ref="P176:Q176"/>
    <mergeCell ref="S176:W176"/>
    <mergeCell ref="E177:H177"/>
    <mergeCell ref="J177:K177"/>
    <mergeCell ref="M177:N177"/>
    <mergeCell ref="P177:Q177"/>
    <mergeCell ref="S177:W177"/>
    <mergeCell ref="E174:H174"/>
    <mergeCell ref="J174:K174"/>
    <mergeCell ref="M174:N174"/>
    <mergeCell ref="P174:Q174"/>
    <mergeCell ref="S174:W174"/>
    <mergeCell ref="E175:H175"/>
    <mergeCell ref="J175:K175"/>
    <mergeCell ref="M175:N175"/>
    <mergeCell ref="P175:Q175"/>
    <mergeCell ref="S175:W175"/>
    <mergeCell ref="E172:H172"/>
    <mergeCell ref="J172:K172"/>
    <mergeCell ref="M172:N172"/>
    <mergeCell ref="P172:Q172"/>
    <mergeCell ref="S172:W172"/>
    <mergeCell ref="E173:H173"/>
    <mergeCell ref="J173:K173"/>
    <mergeCell ref="M173:N173"/>
    <mergeCell ref="P173:Q173"/>
    <mergeCell ref="S173:W173"/>
    <mergeCell ref="E170:H170"/>
    <mergeCell ref="J170:K170"/>
    <mergeCell ref="M170:N170"/>
    <mergeCell ref="P170:Q170"/>
    <mergeCell ref="S170:W170"/>
    <mergeCell ref="E171:H171"/>
    <mergeCell ref="J171:K171"/>
    <mergeCell ref="M171:N171"/>
    <mergeCell ref="P171:Q171"/>
    <mergeCell ref="S171:W171"/>
    <mergeCell ref="E168:H168"/>
    <mergeCell ref="J168:K168"/>
    <mergeCell ref="M168:N168"/>
    <mergeCell ref="P168:Q168"/>
    <mergeCell ref="S168:W168"/>
    <mergeCell ref="E169:H169"/>
    <mergeCell ref="J169:K169"/>
    <mergeCell ref="M169:N169"/>
    <mergeCell ref="P169:Q169"/>
    <mergeCell ref="S169:W169"/>
    <mergeCell ref="E166:H166"/>
    <mergeCell ref="J166:K166"/>
    <mergeCell ref="M166:N166"/>
    <mergeCell ref="P166:Q166"/>
    <mergeCell ref="S166:W166"/>
    <mergeCell ref="E167:H167"/>
    <mergeCell ref="J167:K167"/>
    <mergeCell ref="M167:N167"/>
    <mergeCell ref="P167:Q167"/>
    <mergeCell ref="S167:W167"/>
    <mergeCell ref="E164:H164"/>
    <mergeCell ref="J164:K164"/>
    <mergeCell ref="M164:N164"/>
    <mergeCell ref="P164:Q164"/>
    <mergeCell ref="S164:W164"/>
    <mergeCell ref="E165:H165"/>
    <mergeCell ref="J165:K165"/>
    <mergeCell ref="M165:N165"/>
    <mergeCell ref="P165:Q165"/>
    <mergeCell ref="S165:W165"/>
    <mergeCell ref="E162:H162"/>
    <mergeCell ref="J162:K162"/>
    <mergeCell ref="M162:N162"/>
    <mergeCell ref="P162:Q162"/>
    <mergeCell ref="S162:W162"/>
    <mergeCell ref="E163:H163"/>
    <mergeCell ref="J163:K163"/>
    <mergeCell ref="M163:N163"/>
    <mergeCell ref="P163:Q163"/>
    <mergeCell ref="S163:W163"/>
    <mergeCell ref="E160:H160"/>
    <mergeCell ref="J160:K160"/>
    <mergeCell ref="M160:N160"/>
    <mergeCell ref="P160:Q160"/>
    <mergeCell ref="S160:W160"/>
    <mergeCell ref="E161:H161"/>
    <mergeCell ref="J161:K161"/>
    <mergeCell ref="M161:N161"/>
    <mergeCell ref="P161:Q161"/>
    <mergeCell ref="S161:W161"/>
    <mergeCell ref="E158:H158"/>
    <mergeCell ref="J158:K158"/>
    <mergeCell ref="M158:N158"/>
    <mergeCell ref="P158:Q158"/>
    <mergeCell ref="S158:W158"/>
    <mergeCell ref="E159:H159"/>
    <mergeCell ref="J159:K159"/>
    <mergeCell ref="M159:N159"/>
    <mergeCell ref="P159:Q159"/>
    <mergeCell ref="S159:W159"/>
    <mergeCell ref="E156:H156"/>
    <mergeCell ref="J156:K156"/>
    <mergeCell ref="M156:N156"/>
    <mergeCell ref="P156:Q156"/>
    <mergeCell ref="S156:W156"/>
    <mergeCell ref="E157:H157"/>
    <mergeCell ref="J157:K157"/>
    <mergeCell ref="M157:N157"/>
    <mergeCell ref="P157:Q157"/>
    <mergeCell ref="S157:W157"/>
    <mergeCell ref="E154:H154"/>
    <mergeCell ref="J154:K154"/>
    <mergeCell ref="M154:N154"/>
    <mergeCell ref="P154:Q154"/>
    <mergeCell ref="S154:W154"/>
    <mergeCell ref="E155:H155"/>
    <mergeCell ref="J155:K155"/>
    <mergeCell ref="M155:N155"/>
    <mergeCell ref="P155:Q155"/>
    <mergeCell ref="S155:W155"/>
    <mergeCell ref="E152:H152"/>
    <mergeCell ref="J152:K152"/>
    <mergeCell ref="M152:N152"/>
    <mergeCell ref="P152:Q152"/>
    <mergeCell ref="S152:W152"/>
    <mergeCell ref="E153:H153"/>
    <mergeCell ref="J153:K153"/>
    <mergeCell ref="M153:N153"/>
    <mergeCell ref="P153:Q153"/>
    <mergeCell ref="S153:W153"/>
    <mergeCell ref="E150:H150"/>
    <mergeCell ref="J150:K150"/>
    <mergeCell ref="M150:N150"/>
    <mergeCell ref="P150:Q150"/>
    <mergeCell ref="S150:W150"/>
    <mergeCell ref="E151:H151"/>
    <mergeCell ref="J151:K151"/>
    <mergeCell ref="M151:N151"/>
    <mergeCell ref="P151:Q151"/>
    <mergeCell ref="S151:W151"/>
    <mergeCell ref="E148:H148"/>
    <mergeCell ref="J148:K148"/>
    <mergeCell ref="M148:N148"/>
    <mergeCell ref="P148:Q148"/>
    <mergeCell ref="S148:W148"/>
    <mergeCell ref="E149:H149"/>
    <mergeCell ref="J149:K149"/>
    <mergeCell ref="M149:N149"/>
    <mergeCell ref="P149:Q149"/>
    <mergeCell ref="S149:W149"/>
    <mergeCell ref="E146:H146"/>
    <mergeCell ref="J146:K146"/>
    <mergeCell ref="M146:N146"/>
    <mergeCell ref="P146:Q146"/>
    <mergeCell ref="S146:W146"/>
    <mergeCell ref="E147:H147"/>
    <mergeCell ref="J147:K147"/>
    <mergeCell ref="M147:N147"/>
    <mergeCell ref="P147:Q147"/>
    <mergeCell ref="S147:W147"/>
    <mergeCell ref="E144:H144"/>
    <mergeCell ref="J144:K144"/>
    <mergeCell ref="M144:N144"/>
    <mergeCell ref="P144:Q144"/>
    <mergeCell ref="S144:W144"/>
    <mergeCell ref="E145:H145"/>
    <mergeCell ref="J145:K145"/>
    <mergeCell ref="M145:N145"/>
    <mergeCell ref="P145:Q145"/>
    <mergeCell ref="S145:W145"/>
    <mergeCell ref="E142:H142"/>
    <mergeCell ref="J142:K142"/>
    <mergeCell ref="M142:N142"/>
    <mergeCell ref="P142:Q142"/>
    <mergeCell ref="S142:W142"/>
    <mergeCell ref="E143:H143"/>
    <mergeCell ref="J143:K143"/>
    <mergeCell ref="M143:N143"/>
    <mergeCell ref="P143:Q143"/>
    <mergeCell ref="S143:W143"/>
    <mergeCell ref="E140:H140"/>
    <mergeCell ref="J140:K140"/>
    <mergeCell ref="M140:N140"/>
    <mergeCell ref="P140:Q140"/>
    <mergeCell ref="S140:W140"/>
    <mergeCell ref="E141:H141"/>
    <mergeCell ref="J141:K141"/>
    <mergeCell ref="M141:N141"/>
    <mergeCell ref="P141:Q141"/>
    <mergeCell ref="S141:W141"/>
    <mergeCell ref="E138:H138"/>
    <mergeCell ref="J138:K138"/>
    <mergeCell ref="M138:N138"/>
    <mergeCell ref="P138:Q138"/>
    <mergeCell ref="S138:W138"/>
    <mergeCell ref="E139:H139"/>
    <mergeCell ref="J139:K139"/>
    <mergeCell ref="M139:N139"/>
    <mergeCell ref="P139:Q139"/>
    <mergeCell ref="S139:W139"/>
    <mergeCell ref="E136:H136"/>
    <mergeCell ref="J136:K136"/>
    <mergeCell ref="M136:N136"/>
    <mergeCell ref="P136:Q136"/>
    <mergeCell ref="S136:W136"/>
    <mergeCell ref="E137:H137"/>
    <mergeCell ref="J137:K137"/>
    <mergeCell ref="M137:N137"/>
    <mergeCell ref="P137:Q137"/>
    <mergeCell ref="S137:W137"/>
    <mergeCell ref="E134:H134"/>
    <mergeCell ref="J134:K134"/>
    <mergeCell ref="M134:N134"/>
    <mergeCell ref="P134:Q134"/>
    <mergeCell ref="S134:W134"/>
    <mergeCell ref="E135:H135"/>
    <mergeCell ref="J135:K135"/>
    <mergeCell ref="M135:N135"/>
    <mergeCell ref="P135:Q135"/>
    <mergeCell ref="S135:W135"/>
    <mergeCell ref="E132:H132"/>
    <mergeCell ref="J132:K132"/>
    <mergeCell ref="M132:N132"/>
    <mergeCell ref="P132:Q132"/>
    <mergeCell ref="S132:W132"/>
    <mergeCell ref="E133:H133"/>
    <mergeCell ref="J133:K133"/>
    <mergeCell ref="M133:N133"/>
    <mergeCell ref="P133:Q133"/>
    <mergeCell ref="S133:W133"/>
    <mergeCell ref="E130:H130"/>
    <mergeCell ref="J130:K130"/>
    <mergeCell ref="M130:N130"/>
    <mergeCell ref="P130:Q130"/>
    <mergeCell ref="S130:W130"/>
    <mergeCell ref="E131:H131"/>
    <mergeCell ref="J131:K131"/>
    <mergeCell ref="M131:N131"/>
    <mergeCell ref="P131:Q131"/>
    <mergeCell ref="S131:W131"/>
    <mergeCell ref="E128:H128"/>
    <mergeCell ref="J128:K128"/>
    <mergeCell ref="M128:N128"/>
    <mergeCell ref="P128:Q128"/>
    <mergeCell ref="S128:W128"/>
    <mergeCell ref="E129:H129"/>
    <mergeCell ref="J129:K129"/>
    <mergeCell ref="M129:N129"/>
    <mergeCell ref="P129:Q129"/>
    <mergeCell ref="S129:W129"/>
    <mergeCell ref="E126:H126"/>
    <mergeCell ref="J126:K126"/>
    <mergeCell ref="M126:N126"/>
    <mergeCell ref="P126:Q126"/>
    <mergeCell ref="S126:W126"/>
    <mergeCell ref="E127:H127"/>
    <mergeCell ref="J127:K127"/>
    <mergeCell ref="M127:N127"/>
    <mergeCell ref="P127:Q127"/>
    <mergeCell ref="S127:W127"/>
    <mergeCell ref="E124:H124"/>
    <mergeCell ref="J124:K124"/>
    <mergeCell ref="M124:N124"/>
    <mergeCell ref="P124:Q124"/>
    <mergeCell ref="S124:W124"/>
    <mergeCell ref="E125:H125"/>
    <mergeCell ref="J125:K125"/>
    <mergeCell ref="M125:N125"/>
    <mergeCell ref="P125:Q125"/>
    <mergeCell ref="S125:W125"/>
    <mergeCell ref="E122:H122"/>
    <mergeCell ref="J122:K122"/>
    <mergeCell ref="M122:N122"/>
    <mergeCell ref="P122:Q122"/>
    <mergeCell ref="S122:W122"/>
    <mergeCell ref="E123:H123"/>
    <mergeCell ref="J123:K123"/>
    <mergeCell ref="M123:N123"/>
    <mergeCell ref="P123:Q123"/>
    <mergeCell ref="S123:W123"/>
    <mergeCell ref="E120:H120"/>
    <mergeCell ref="J120:K120"/>
    <mergeCell ref="M120:N120"/>
    <mergeCell ref="P120:Q120"/>
    <mergeCell ref="S120:W120"/>
    <mergeCell ref="E121:H121"/>
    <mergeCell ref="J121:K121"/>
    <mergeCell ref="M121:N121"/>
    <mergeCell ref="P121:Q121"/>
    <mergeCell ref="S121:W121"/>
    <mergeCell ref="E118:H118"/>
    <mergeCell ref="J118:K118"/>
    <mergeCell ref="M118:N118"/>
    <mergeCell ref="P118:Q118"/>
    <mergeCell ref="S118:W118"/>
    <mergeCell ref="E119:H119"/>
    <mergeCell ref="J119:K119"/>
    <mergeCell ref="M119:N119"/>
    <mergeCell ref="P119:Q119"/>
    <mergeCell ref="S119:W119"/>
    <mergeCell ref="E116:H116"/>
    <mergeCell ref="J116:K116"/>
    <mergeCell ref="M116:N116"/>
    <mergeCell ref="P116:Q116"/>
    <mergeCell ref="S116:W116"/>
    <mergeCell ref="E117:H117"/>
    <mergeCell ref="J117:K117"/>
    <mergeCell ref="M117:N117"/>
    <mergeCell ref="P117:Q117"/>
    <mergeCell ref="S117:W117"/>
    <mergeCell ref="E114:H114"/>
    <mergeCell ref="J114:K114"/>
    <mergeCell ref="M114:N114"/>
    <mergeCell ref="P114:Q114"/>
    <mergeCell ref="S114:W114"/>
    <mergeCell ref="E115:H115"/>
    <mergeCell ref="J115:K115"/>
    <mergeCell ref="M115:N115"/>
    <mergeCell ref="P115:Q115"/>
    <mergeCell ref="S115:W115"/>
    <mergeCell ref="E112:H112"/>
    <mergeCell ref="J112:K112"/>
    <mergeCell ref="M112:N112"/>
    <mergeCell ref="P112:Q112"/>
    <mergeCell ref="S112:W112"/>
    <mergeCell ref="E113:H113"/>
    <mergeCell ref="J113:K113"/>
    <mergeCell ref="M113:N113"/>
    <mergeCell ref="P113:Q113"/>
    <mergeCell ref="S113:W113"/>
    <mergeCell ref="E110:H110"/>
    <mergeCell ref="J110:K110"/>
    <mergeCell ref="M110:N110"/>
    <mergeCell ref="P110:Q110"/>
    <mergeCell ref="S110:W110"/>
    <mergeCell ref="E111:H111"/>
    <mergeCell ref="J111:K111"/>
    <mergeCell ref="M111:N111"/>
    <mergeCell ref="P111:Q111"/>
    <mergeCell ref="S111:W111"/>
    <mergeCell ref="E108:H108"/>
    <mergeCell ref="J108:K108"/>
    <mergeCell ref="M108:N108"/>
    <mergeCell ref="P108:Q108"/>
    <mergeCell ref="S108:W108"/>
    <mergeCell ref="E109:H109"/>
    <mergeCell ref="J109:K109"/>
    <mergeCell ref="M109:N109"/>
    <mergeCell ref="P109:Q109"/>
    <mergeCell ref="S109:W109"/>
    <mergeCell ref="E106:H106"/>
    <mergeCell ref="J106:K106"/>
    <mergeCell ref="M106:N106"/>
    <mergeCell ref="P106:Q106"/>
    <mergeCell ref="S106:W106"/>
    <mergeCell ref="E107:H107"/>
    <mergeCell ref="J107:K107"/>
    <mergeCell ref="M107:N107"/>
    <mergeCell ref="P107:Q107"/>
    <mergeCell ref="S107:W107"/>
    <mergeCell ref="E104:H104"/>
    <mergeCell ref="J104:K104"/>
    <mergeCell ref="M104:N104"/>
    <mergeCell ref="P104:Q104"/>
    <mergeCell ref="S104:W104"/>
    <mergeCell ref="E105:H105"/>
    <mergeCell ref="J105:K105"/>
    <mergeCell ref="M105:N105"/>
    <mergeCell ref="P105:Q105"/>
    <mergeCell ref="S105:W105"/>
    <mergeCell ref="E102:H102"/>
    <mergeCell ref="J102:K102"/>
    <mergeCell ref="M102:N102"/>
    <mergeCell ref="P102:Q102"/>
    <mergeCell ref="S102:W102"/>
    <mergeCell ref="E103:H103"/>
    <mergeCell ref="J103:K103"/>
    <mergeCell ref="M103:N103"/>
    <mergeCell ref="P103:Q103"/>
    <mergeCell ref="S103:W103"/>
    <mergeCell ref="E100:H100"/>
    <mergeCell ref="J100:K100"/>
    <mergeCell ref="M100:N100"/>
    <mergeCell ref="P100:Q100"/>
    <mergeCell ref="S100:W100"/>
    <mergeCell ref="E101:H101"/>
    <mergeCell ref="J101:K101"/>
    <mergeCell ref="M101:N101"/>
    <mergeCell ref="P101:Q101"/>
    <mergeCell ref="S101:W101"/>
    <mergeCell ref="E98:H98"/>
    <mergeCell ref="J98:K98"/>
    <mergeCell ref="M98:N98"/>
    <mergeCell ref="P98:Q98"/>
    <mergeCell ref="S98:W98"/>
    <mergeCell ref="E99:H99"/>
    <mergeCell ref="J99:K99"/>
    <mergeCell ref="M99:N99"/>
    <mergeCell ref="P99:Q99"/>
    <mergeCell ref="S99:W99"/>
    <mergeCell ref="E96:H96"/>
    <mergeCell ref="J96:K96"/>
    <mergeCell ref="M96:N96"/>
    <mergeCell ref="P96:Q96"/>
    <mergeCell ref="S96:W96"/>
    <mergeCell ref="E97:H97"/>
    <mergeCell ref="J97:K97"/>
    <mergeCell ref="M97:N97"/>
    <mergeCell ref="P97:Q97"/>
    <mergeCell ref="S97:W97"/>
    <mergeCell ref="E94:H94"/>
    <mergeCell ref="J94:K94"/>
    <mergeCell ref="M94:N94"/>
    <mergeCell ref="P94:Q94"/>
    <mergeCell ref="S94:W94"/>
    <mergeCell ref="E95:H95"/>
    <mergeCell ref="J95:K95"/>
    <mergeCell ref="M95:N95"/>
    <mergeCell ref="P95:Q95"/>
    <mergeCell ref="S95:W95"/>
    <mergeCell ref="E92:H92"/>
    <mergeCell ref="J92:K92"/>
    <mergeCell ref="M92:N92"/>
    <mergeCell ref="P92:Q92"/>
    <mergeCell ref="S92:W92"/>
    <mergeCell ref="E93:H93"/>
    <mergeCell ref="J93:K93"/>
    <mergeCell ref="M93:N93"/>
    <mergeCell ref="P93:Q93"/>
    <mergeCell ref="S93:W93"/>
    <mergeCell ref="E90:H90"/>
    <mergeCell ref="J90:K90"/>
    <mergeCell ref="M90:N90"/>
    <mergeCell ref="P90:Q90"/>
    <mergeCell ref="S90:W90"/>
    <mergeCell ref="E91:H91"/>
    <mergeCell ref="J91:K91"/>
    <mergeCell ref="M91:N91"/>
    <mergeCell ref="P91:Q91"/>
    <mergeCell ref="S91:W91"/>
    <mergeCell ref="E88:H88"/>
    <mergeCell ref="J88:K88"/>
    <mergeCell ref="M88:N88"/>
    <mergeCell ref="P88:Q88"/>
    <mergeCell ref="S88:W88"/>
    <mergeCell ref="E89:H89"/>
    <mergeCell ref="J89:K89"/>
    <mergeCell ref="M89:N89"/>
    <mergeCell ref="P89:Q89"/>
    <mergeCell ref="S89:W89"/>
    <mergeCell ref="E86:H86"/>
    <mergeCell ref="J86:K86"/>
    <mergeCell ref="M86:N86"/>
    <mergeCell ref="P86:Q86"/>
    <mergeCell ref="S86:W86"/>
    <mergeCell ref="E87:H87"/>
    <mergeCell ref="J87:K87"/>
    <mergeCell ref="M87:N87"/>
    <mergeCell ref="P87:Q87"/>
    <mergeCell ref="S87:W87"/>
    <mergeCell ref="E84:H84"/>
    <mergeCell ref="J84:K84"/>
    <mergeCell ref="M84:N84"/>
    <mergeCell ref="P84:Q84"/>
    <mergeCell ref="S84:W84"/>
    <mergeCell ref="E85:H85"/>
    <mergeCell ref="J85:K85"/>
    <mergeCell ref="M85:N85"/>
    <mergeCell ref="P85:Q85"/>
    <mergeCell ref="S85:W85"/>
    <mergeCell ref="E82:H82"/>
    <mergeCell ref="J82:K82"/>
    <mergeCell ref="M82:N82"/>
    <mergeCell ref="P82:Q82"/>
    <mergeCell ref="S82:W82"/>
    <mergeCell ref="E83:H83"/>
    <mergeCell ref="J83:K83"/>
    <mergeCell ref="M83:N83"/>
    <mergeCell ref="P83:Q83"/>
    <mergeCell ref="S83:W83"/>
    <mergeCell ref="E80:H80"/>
    <mergeCell ref="J80:K80"/>
    <mergeCell ref="M80:N80"/>
    <mergeCell ref="P80:Q80"/>
    <mergeCell ref="S80:W80"/>
    <mergeCell ref="E81:H81"/>
    <mergeCell ref="J81:K81"/>
    <mergeCell ref="M81:N81"/>
    <mergeCell ref="P81:Q81"/>
    <mergeCell ref="S81:W81"/>
    <mergeCell ref="E78:H78"/>
    <mergeCell ref="J78:K78"/>
    <mergeCell ref="M78:N78"/>
    <mergeCell ref="P78:Q78"/>
    <mergeCell ref="S78:W78"/>
    <mergeCell ref="E79:H79"/>
    <mergeCell ref="J79:K79"/>
    <mergeCell ref="M79:N79"/>
    <mergeCell ref="P79:Q79"/>
    <mergeCell ref="S79:W79"/>
    <mergeCell ref="E76:H76"/>
    <mergeCell ref="J76:K76"/>
    <mergeCell ref="M76:N76"/>
    <mergeCell ref="P76:Q76"/>
    <mergeCell ref="S76:W76"/>
    <mergeCell ref="E77:H77"/>
    <mergeCell ref="J77:K77"/>
    <mergeCell ref="M77:N77"/>
    <mergeCell ref="P77:Q77"/>
    <mergeCell ref="S77:W77"/>
    <mergeCell ref="E74:H74"/>
    <mergeCell ref="J74:K74"/>
    <mergeCell ref="M74:N74"/>
    <mergeCell ref="P74:Q74"/>
    <mergeCell ref="S74:W74"/>
    <mergeCell ref="E75:H75"/>
    <mergeCell ref="J75:K75"/>
    <mergeCell ref="M75:N75"/>
    <mergeCell ref="P75:Q75"/>
    <mergeCell ref="S75:W75"/>
    <mergeCell ref="E72:H72"/>
    <mergeCell ref="J72:K72"/>
    <mergeCell ref="M72:N72"/>
    <mergeCell ref="P72:Q72"/>
    <mergeCell ref="S72:W72"/>
    <mergeCell ref="E73:H73"/>
    <mergeCell ref="J73:K73"/>
    <mergeCell ref="M73:N73"/>
    <mergeCell ref="P73:Q73"/>
    <mergeCell ref="S73:W73"/>
    <mergeCell ref="E70:H70"/>
    <mergeCell ref="J70:K70"/>
    <mergeCell ref="M70:N70"/>
    <mergeCell ref="P70:Q70"/>
    <mergeCell ref="S70:W70"/>
    <mergeCell ref="E71:H71"/>
    <mergeCell ref="J71:K71"/>
    <mergeCell ref="M71:N71"/>
    <mergeCell ref="P71:Q71"/>
    <mergeCell ref="S71:W71"/>
    <mergeCell ref="J52:K52"/>
    <mergeCell ref="P58:T58"/>
    <mergeCell ref="J61:K61"/>
    <mergeCell ref="J63:K64"/>
    <mergeCell ref="J65:K65"/>
    <mergeCell ref="C69:W69"/>
    <mergeCell ref="K35:L35"/>
    <mergeCell ref="P45:T45"/>
    <mergeCell ref="V47:W47"/>
    <mergeCell ref="J48:K48"/>
    <mergeCell ref="J50:K51"/>
    <mergeCell ref="V51:W51"/>
    <mergeCell ref="J19:K19"/>
    <mergeCell ref="B22:C22"/>
    <mergeCell ref="M24:Q24"/>
    <mergeCell ref="J27:K27"/>
    <mergeCell ref="J29:K30"/>
    <mergeCell ref="J31:K31"/>
    <mergeCell ref="C6:G6"/>
    <mergeCell ref="B9:C9"/>
    <mergeCell ref="V14:W14"/>
    <mergeCell ref="J15:K15"/>
    <mergeCell ref="J16:K16"/>
    <mergeCell ref="J17:K18"/>
    <mergeCell ref="V18:W18"/>
    <mergeCell ref="V4:W4"/>
    <mergeCell ref="J5:K5"/>
    <mergeCell ref="M5:N5"/>
    <mergeCell ref="P5:Q5"/>
    <mergeCell ref="S5:T5"/>
    <mergeCell ref="V5:W5"/>
    <mergeCell ref="C2:G5"/>
    <mergeCell ref="J3:K3"/>
    <mergeCell ref="M3:N3"/>
    <mergeCell ref="P3:Q3"/>
    <mergeCell ref="S3:T3"/>
    <mergeCell ref="V3:W3"/>
    <mergeCell ref="J4:K4"/>
    <mergeCell ref="M4:N4"/>
    <mergeCell ref="P4:Q4"/>
    <mergeCell ref="S4:T4"/>
  </mergeCells>
  <conditionalFormatting sqref="G12:G20">
    <cfRule type="cellIs" dxfId="84" priority="11" operator="lessThan">
      <formula>0</formula>
    </cfRule>
    <cfRule type="cellIs" dxfId="83" priority="14" operator="greaterThan">
      <formula>"&gt;=0"</formula>
    </cfRule>
    <cfRule type="cellIs" dxfId="82" priority="15" operator="greaterThan">
      <formula>0</formula>
    </cfRule>
    <cfRule type="cellIs" dxfId="81" priority="16" operator="lessThan">
      <formula>0</formula>
    </cfRule>
    <cfRule type="cellIs" dxfId="80" priority="17" operator="greaterThan">
      <formula>1</formula>
    </cfRule>
  </conditionalFormatting>
  <conditionalFormatting sqref="G25:G41">
    <cfRule type="cellIs" dxfId="79" priority="12" operator="lessThan">
      <formula>0</formula>
    </cfRule>
    <cfRule type="cellIs" dxfId="78" priority="13" operator="greaterThan">
      <formula>1</formula>
    </cfRule>
  </conditionalFormatting>
  <conditionalFormatting sqref="G46:G54">
    <cfRule type="cellIs" dxfId="77" priority="9" operator="lessThan">
      <formula>0</formula>
    </cfRule>
    <cfRule type="cellIs" dxfId="76" priority="10" operator="greaterThan">
      <formula>1</formula>
    </cfRule>
  </conditionalFormatting>
  <conditionalFormatting sqref="G59:G67">
    <cfRule type="cellIs" dxfId="75" priority="7" operator="greaterThan">
      <formula>0</formula>
    </cfRule>
    <cfRule type="cellIs" dxfId="74" priority="8" operator="lessThan">
      <formula>0</formula>
    </cfRule>
  </conditionalFormatting>
  <conditionalFormatting sqref="J29:K30">
    <cfRule type="cellIs" dxfId="73" priority="5" operator="lessThan">
      <formula>1</formula>
    </cfRule>
    <cfRule type="cellIs" dxfId="72" priority="6" operator="greaterThan">
      <formula>1</formula>
    </cfRule>
  </conditionalFormatting>
  <conditionalFormatting sqref="J50:K51">
    <cfRule type="cellIs" dxfId="71" priority="1" operator="greaterThan">
      <formula>1</formula>
    </cfRule>
    <cfRule type="cellIs" dxfId="70" priority="2" operator="lessThan">
      <formula>1</formula>
    </cfRule>
  </conditionalFormatting>
  <conditionalFormatting sqref="J63:K64">
    <cfRule type="cellIs" dxfId="69" priority="3" operator="lessThan">
      <formula>1</formula>
    </cfRule>
    <cfRule type="cellIs" dxfId="68" priority="4" operator="greaterThan">
      <formula>1</formula>
    </cfRule>
  </conditionalFormatting>
  <dataValidations count="2">
    <dataValidation type="list" allowBlank="1" showInputMessage="1" showErrorMessage="1" sqref="M71:N370" xr:uid="{295DE404-D657-4751-B855-FCA899219ADC}">
      <formula1>INDIRECT(J71)</formula1>
    </dataValidation>
    <dataValidation type="list" allowBlank="1" showInputMessage="1" showErrorMessage="1" sqref="J71:K78" xr:uid="{8C142886-C803-415E-8242-ED7F011ACF21}">
      <formula1>Tipo</formula1>
    </dataValidation>
  </dataValidations>
  <pageMargins left="0.7" right="0.7" top="0.75" bottom="0.75" header="0.3" footer="0.3"/>
  <pageSetup paperSize="9" orientation="portrait" verticalDpi="0" r:id="rId1"/>
  <drawing r:id="rId2"/>
  <picture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4AC4698A-38A7-4544-870B-04A5739762D7}">
          <x14:formula1>
            <xm:f>'Base de Dados'!$BD$2:$BD$42</xm:f>
          </x14:formula1>
          <xm:sqref>M371</xm:sqref>
        </x14:dataValidation>
        <x14:dataValidation type="list" allowBlank="1" showInputMessage="1" showErrorMessage="1" xr:uid="{19802919-D267-4DF1-A353-294DAA0BAC87}">
          <x14:formula1>
            <xm:f>'Base de Dados'!$BE$2:$BE$6</xm:f>
          </x14:formula1>
          <xm:sqref>J79:K371</xm:sqref>
        </x14:dataValidation>
        <x14:dataValidation type="list" allowBlank="1" showInputMessage="1" showErrorMessage="1" xr:uid="{28D371FB-7BD1-4888-9951-4FE79D389162}">
          <x14:formula1>
            <xm:f>'Base de Dados'!$BF$2:$BF$13</xm:f>
          </x14:formula1>
          <xm:sqref>C2:G5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14ADE-B9AF-4367-AFB0-FD1F0C44049A}">
  <dimension ref="B1:BE371"/>
  <sheetViews>
    <sheetView showGridLines="0" topLeftCell="A59" zoomScale="85" zoomScaleNormal="85" workbookViewId="0">
      <selection activeCell="P72" sqref="P72:Q72"/>
    </sheetView>
  </sheetViews>
  <sheetFormatPr defaultColWidth="9.109375" defaultRowHeight="13.8" x14ac:dyDescent="0.25"/>
  <cols>
    <col min="1" max="1" width="10.6640625" style="1" customWidth="1"/>
    <col min="2" max="2" width="0.88671875" style="1" customWidth="1"/>
    <col min="3" max="3" width="15" style="1" bestFit="1" customWidth="1"/>
    <col min="4" max="4" width="1.109375" style="1" customWidth="1"/>
    <col min="5" max="7" width="9.109375" style="1"/>
    <col min="8" max="9" width="0.88671875" style="1" customWidth="1"/>
    <col min="10" max="10" width="14" style="1" customWidth="1"/>
    <col min="11" max="11" width="11.5546875" style="1" customWidth="1"/>
    <col min="12" max="12" width="0.88671875" style="1" customWidth="1"/>
    <col min="13" max="13" width="11.6640625" style="1" customWidth="1"/>
    <col min="14" max="14" width="13.44140625" style="1" customWidth="1"/>
    <col min="15" max="15" width="0.88671875" style="1" customWidth="1"/>
    <col min="16" max="16" width="10.33203125" style="1" customWidth="1"/>
    <col min="17" max="17" width="12.5546875" style="1" customWidth="1"/>
    <col min="18" max="18" width="0.88671875" style="1" customWidth="1"/>
    <col min="19" max="19" width="8.33203125" style="1" customWidth="1"/>
    <col min="20" max="20" width="12" style="1" customWidth="1"/>
    <col min="21" max="21" width="0.88671875" style="1" customWidth="1"/>
    <col min="22" max="22" width="10" style="1" customWidth="1"/>
    <col min="23" max="23" width="11" style="1" customWidth="1"/>
    <col min="24" max="24" width="0.88671875" style="1" customWidth="1"/>
    <col min="25" max="33" width="9.109375" style="1"/>
    <col min="34" max="34" width="16.6640625" style="1" customWidth="1"/>
    <col min="35" max="35" width="21" style="1" customWidth="1"/>
    <col min="36" max="49" width="9.109375" style="1"/>
    <col min="50" max="50" width="11.44140625" style="1" bestFit="1" customWidth="1"/>
    <col min="51" max="51" width="9.109375" style="1"/>
    <col min="52" max="52" width="11.44140625" style="1" bestFit="1" customWidth="1"/>
    <col min="53" max="53" width="9.21875" style="1" bestFit="1" customWidth="1"/>
    <col min="54" max="54" width="11" style="1" bestFit="1" customWidth="1"/>
    <col min="55" max="55" width="12.6640625" style="1" bestFit="1" customWidth="1"/>
    <col min="56" max="56" width="16.21875" style="1" bestFit="1" customWidth="1"/>
    <col min="57" max="57" width="9.21875" style="1" bestFit="1" customWidth="1"/>
    <col min="58" max="58" width="8.88671875" style="1" bestFit="1" customWidth="1"/>
    <col min="59" max="16384" width="9.109375" style="1"/>
  </cols>
  <sheetData>
    <row r="1" spans="2:34" ht="8.1" customHeight="1" x14ac:dyDescent="0.25"/>
    <row r="2" spans="2:34" ht="5.0999999999999996" customHeight="1" x14ac:dyDescent="0.25">
      <c r="B2" s="4"/>
      <c r="C2" s="274" t="s">
        <v>89</v>
      </c>
      <c r="D2" s="274"/>
      <c r="E2" s="274"/>
      <c r="F2" s="274"/>
      <c r="G2" s="274"/>
      <c r="H2" s="4"/>
      <c r="J2" s="54"/>
      <c r="K2" s="54"/>
      <c r="M2" s="55"/>
      <c r="N2" s="55"/>
      <c r="P2" s="56"/>
      <c r="Q2" s="56"/>
      <c r="S2" s="56"/>
      <c r="T2" s="56"/>
      <c r="V2" s="4"/>
      <c r="W2" s="4"/>
      <c r="X2" s="4"/>
    </row>
    <row r="3" spans="2:34" ht="12" customHeight="1" x14ac:dyDescent="0.25">
      <c r="B3" s="4"/>
      <c r="C3" s="274"/>
      <c r="D3" s="274"/>
      <c r="E3" s="274"/>
      <c r="F3" s="274"/>
      <c r="G3" s="274"/>
      <c r="H3" s="4"/>
      <c r="J3" s="268">
        <f>SUM(F12:F19)</f>
        <v>15050</v>
      </c>
      <c r="K3" s="268"/>
      <c r="L3" s="58"/>
      <c r="M3" s="270">
        <f>SUM(F25:F40)</f>
        <v>4868</v>
      </c>
      <c r="N3" s="271"/>
      <c r="O3" s="58"/>
      <c r="P3" s="262">
        <f>SUM(F46:F53)</f>
        <v>1700</v>
      </c>
      <c r="Q3" s="263"/>
      <c r="R3" s="58"/>
      <c r="S3" s="265">
        <f>SUM(F59:F66)</f>
        <v>640</v>
      </c>
      <c r="T3" s="266"/>
      <c r="V3" s="256">
        <f>+J3-M3-P3-S3</f>
        <v>7842</v>
      </c>
      <c r="W3" s="257">
        <f t="shared" ref="W3" si="0">+K1-N1-Q1-T1</f>
        <v>0</v>
      </c>
      <c r="X3" s="4"/>
      <c r="AH3" s="88"/>
    </row>
    <row r="4" spans="2:34" ht="12" customHeight="1" x14ac:dyDescent="0.25">
      <c r="B4" s="4"/>
      <c r="C4" s="274"/>
      <c r="D4" s="274"/>
      <c r="E4" s="274"/>
      <c r="F4" s="274"/>
      <c r="G4" s="274"/>
      <c r="H4" s="4"/>
      <c r="J4" s="258" t="s">
        <v>61</v>
      </c>
      <c r="K4" s="258"/>
      <c r="L4" s="59"/>
      <c r="M4" s="258" t="s">
        <v>99</v>
      </c>
      <c r="N4" s="258"/>
      <c r="O4" s="59"/>
      <c r="P4" s="258" t="s">
        <v>100</v>
      </c>
      <c r="Q4" s="258"/>
      <c r="R4" s="59"/>
      <c r="S4" s="258" t="s">
        <v>101</v>
      </c>
      <c r="T4" s="258"/>
      <c r="U4" s="35"/>
      <c r="V4" s="258" t="s">
        <v>102</v>
      </c>
      <c r="W4" s="258"/>
      <c r="X4" s="4"/>
      <c r="AH4" s="88"/>
    </row>
    <row r="5" spans="2:34" ht="12" customHeight="1" x14ac:dyDescent="0.7">
      <c r="B5" s="4"/>
      <c r="C5" s="274"/>
      <c r="D5" s="274"/>
      <c r="E5" s="274"/>
      <c r="F5" s="274"/>
      <c r="G5" s="274"/>
      <c r="H5" s="4"/>
      <c r="J5" s="269" t="str">
        <f>REPT("|",J6*220)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5" s="269"/>
      <c r="L5" s="98"/>
      <c r="M5" s="272" t="str">
        <f>REPT("|",M6*95)</f>
        <v>|||||||||||||||||||||||||||||||||||||||||||||||||||||||||||||||||||||||||||||||||||||||||||||||||||||||||||||||||||||||||||||</v>
      </c>
      <c r="N5" s="272"/>
      <c r="O5" s="98"/>
      <c r="P5" s="264" t="str">
        <f>REPT("|",P6*95)</f>
        <v>||||||||||||||||||||||||||||||||||||||||||||||||||||</v>
      </c>
      <c r="Q5" s="264"/>
      <c r="R5" s="98"/>
      <c r="S5" s="267" t="str">
        <f>REPT("|",S6*95)</f>
        <v>|||||||||||</v>
      </c>
      <c r="T5" s="267"/>
      <c r="U5" s="99"/>
      <c r="V5" s="272" t="str">
        <f>REPT("|",V6*95)</f>
        <v>|||||||||||||||||||||||||||||||||||||||||||||||||</v>
      </c>
      <c r="W5" s="272"/>
      <c r="X5" s="100"/>
      <c r="AH5" s="88"/>
    </row>
    <row r="6" spans="2:34" ht="16.8" x14ac:dyDescent="0.25">
      <c r="B6" s="4"/>
      <c r="C6" s="273" t="s">
        <v>93</v>
      </c>
      <c r="D6" s="273"/>
      <c r="E6" s="273"/>
      <c r="F6" s="273"/>
      <c r="G6" s="273"/>
      <c r="H6" s="4"/>
      <c r="J6" s="147">
        <f>J3/SUM(E12:E19)</f>
        <v>1.5628245067497404</v>
      </c>
      <c r="K6" s="148" t="str" cm="1">
        <f t="array" ref="K6">_xlfn.IFS(J3&gt;SUM(E12:E19),'Base de Dados'!BE12,Set!J3&lt;SUM(Set!E12:E19),'Base de Dados'!BE11,Set!J3=SUM(Set!E12:E19),'Base de Dados'!BE13)</f>
        <v>Acima da Meta</v>
      </c>
      <c r="L6" s="61"/>
      <c r="M6" s="145">
        <f>+M3/SUM(E25:E40)</f>
        <v>1.3210312075983717</v>
      </c>
      <c r="N6" s="146" t="str" cm="1">
        <f t="array" ref="N6">_xlfn.IFS(M3&gt;E41,"Acima do orçamento",Set!M3&lt;E41,"Abaixo do Orçado",Set!M3=E41,'Base de Dados'!BE13)</f>
        <v>Acima do orçamento</v>
      </c>
      <c r="O6" s="60"/>
      <c r="P6" s="190">
        <f>P3/SUM(E46:E53)</f>
        <v>0.55737704918032782</v>
      </c>
      <c r="Q6" s="191" t="str" cm="1">
        <f t="array" ref="Q6">_xlfn.IFS(P3&lt;E54,'Base de Dados'!$BE$11,Set!P3&gt;E54,'Base de Dados'!$BE$12,Set!P3=E54,'Base de Dados'!$BE$13)</f>
        <v>Abaixo da Meta</v>
      </c>
      <c r="R6" s="60"/>
      <c r="S6" s="196">
        <f>+S3/SUM(E59:E67)</f>
        <v>0.12075471698113208</v>
      </c>
      <c r="T6" s="195" t="str" cm="1">
        <f t="array" ref="T6">_xlfn.IFS(S3&lt;E67,'Base de Dados'!$BE$11,Set!S3&gt;E67,'Base de Dados'!$BE$12,Set!S3=E67,'Base de Dados'!$BE$13)</f>
        <v>Abaixo da Meta</v>
      </c>
      <c r="U6" s="60"/>
      <c r="V6" s="113">
        <f>+V3/J3</f>
        <v>0.52106312292358803</v>
      </c>
      <c r="W6" s="112" t="s">
        <v>103</v>
      </c>
      <c r="X6" s="4"/>
      <c r="AH6" s="88"/>
    </row>
    <row r="7" spans="2:34" ht="5.0999999999999996" customHeight="1" x14ac:dyDescent="0.25">
      <c r="B7" s="4"/>
      <c r="C7" s="81"/>
      <c r="D7" s="81"/>
      <c r="E7" s="81"/>
      <c r="F7" s="81"/>
      <c r="G7" s="81"/>
      <c r="H7" s="4"/>
      <c r="J7" s="54"/>
      <c r="K7" s="54"/>
      <c r="M7" s="55"/>
      <c r="N7" s="55"/>
      <c r="P7" s="57"/>
      <c r="Q7" s="57"/>
      <c r="S7" s="56"/>
      <c r="T7" s="56"/>
      <c r="V7" s="4"/>
      <c r="W7" s="4"/>
      <c r="X7" s="4"/>
      <c r="AH7" s="88"/>
    </row>
    <row r="8" spans="2:34" ht="12" customHeight="1" x14ac:dyDescent="0.25">
      <c r="AH8" s="88"/>
    </row>
    <row r="9" spans="2:34" x14ac:dyDescent="0.25">
      <c r="B9" s="259" t="str">
        <f>+'Base de Dados'!C6</f>
        <v>Receitas</v>
      </c>
      <c r="C9" s="259"/>
      <c r="D9" s="2"/>
      <c r="AH9" s="88"/>
    </row>
    <row r="10" spans="2:34" ht="5.0999999999999996" customHeight="1" x14ac:dyDescent="0.25">
      <c r="B10" s="10"/>
      <c r="C10" s="10"/>
      <c r="D10" s="10"/>
      <c r="E10" s="10"/>
      <c r="F10" s="10"/>
      <c r="G10" s="10"/>
      <c r="H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AH10" s="88"/>
    </row>
    <row r="11" spans="2:34" ht="12" customHeight="1" x14ac:dyDescent="0.25">
      <c r="B11" s="4"/>
      <c r="C11" s="39" t="s">
        <v>104</v>
      </c>
      <c r="D11" s="39"/>
      <c r="E11" s="62" t="s">
        <v>105</v>
      </c>
      <c r="F11" s="62" t="s">
        <v>106</v>
      </c>
      <c r="G11" s="62" t="s">
        <v>107</v>
      </c>
      <c r="H11" s="4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AH11" s="88"/>
    </row>
    <row r="12" spans="2:34" x14ac:dyDescent="0.25">
      <c r="B12" s="4"/>
      <c r="C12" s="40" t="str">
        <f>+'Base de Dados'!C9</f>
        <v>Salário</v>
      </c>
      <c r="D12" s="40"/>
      <c r="E12" s="122">
        <f>IFERROR(VLOOKUP(C12,Orçamento!$C$9:$P$37,3,0),0)</f>
        <v>4500</v>
      </c>
      <c r="F12" s="122">
        <f t="shared" ref="F12:F19" si="1">SUMIF($M$71:$N$371,C12,$P$71:$Q$371)</f>
        <v>7000</v>
      </c>
      <c r="G12" s="122">
        <f>+F12-E12</f>
        <v>2500</v>
      </c>
      <c r="H12" s="4"/>
      <c r="J12" s="6" t="str">
        <f>"Receita em "&amp;C2</f>
        <v>Receita em Setembro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 t="s">
        <v>108</v>
      </c>
      <c r="W12" s="6"/>
      <c r="X12" s="6"/>
      <c r="AH12" s="88"/>
    </row>
    <row r="13" spans="2:34" x14ac:dyDescent="0.25">
      <c r="B13" s="4"/>
      <c r="C13" s="41" t="str">
        <f>+'Base de Dados'!C10</f>
        <v>Salário Cônjuge</v>
      </c>
      <c r="D13" s="41"/>
      <c r="E13" s="123">
        <f>IFERROR(VLOOKUP(C13,Orçamento!$C$9:$P$37,3,0),0)</f>
        <v>4350</v>
      </c>
      <c r="F13" s="123">
        <f t="shared" si="1"/>
        <v>3500</v>
      </c>
      <c r="G13" s="123">
        <f t="shared" ref="G13:G19" si="2">+F13-E13</f>
        <v>-850</v>
      </c>
      <c r="H13" s="4"/>
      <c r="J13" s="6" t="s">
        <v>105</v>
      </c>
      <c r="K13" s="30" t="s">
        <v>106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114">
        <f>SUMIFS(F12:F19,C12:C19, "Salário*")</f>
        <v>10500</v>
      </c>
      <c r="W13" s="87"/>
      <c r="X13" s="6"/>
      <c r="AH13" s="88"/>
    </row>
    <row r="14" spans="2:34" x14ac:dyDescent="0.25">
      <c r="B14" s="4"/>
      <c r="C14" s="41" t="str">
        <f>+'Base de Dados'!C11</f>
        <v>Dividendos</v>
      </c>
      <c r="D14" s="41"/>
      <c r="E14" s="123">
        <f>IFERROR(VLOOKUP(C14,Orçamento!$C$9:$P$37,3,0),0)</f>
        <v>100</v>
      </c>
      <c r="F14" s="123">
        <f t="shared" si="1"/>
        <v>250</v>
      </c>
      <c r="G14" s="123">
        <f t="shared" si="2"/>
        <v>150</v>
      </c>
      <c r="H14" s="4"/>
      <c r="J14" s="114">
        <f>+E20</f>
        <v>9630</v>
      </c>
      <c r="K14" s="149">
        <f>SUM(F12:F19)</f>
        <v>15050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261" t="str">
        <f>REPT("|",V15*180)</f>
        <v>|||||||||||||||||||||||||||||||||||||||||||||||||||||||||||||||||||||||||||||||||||||||||||||||||||||||||||||||||||||||||||||</v>
      </c>
      <c r="W14" s="261"/>
      <c r="X14" s="6"/>
      <c r="AH14" s="88"/>
    </row>
    <row r="15" spans="2:34" x14ac:dyDescent="0.25">
      <c r="B15" s="4"/>
      <c r="C15" s="41" t="str">
        <f>+'Base de Dados'!C12</f>
        <v>Reembolsos</v>
      </c>
      <c r="D15" s="41"/>
      <c r="E15" s="123">
        <f>IFERROR(VLOOKUP(C15,Orçamento!$C$9:$P$37,3,0),0)</f>
        <v>250</v>
      </c>
      <c r="F15" s="123">
        <f t="shared" si="1"/>
        <v>0</v>
      </c>
      <c r="G15" s="123">
        <f t="shared" si="2"/>
        <v>-250</v>
      </c>
      <c r="H15" s="4"/>
      <c r="J15" s="275" t="str">
        <f>REPT("|",J16*220)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15" s="275"/>
      <c r="L15" s="6"/>
      <c r="M15" s="6"/>
      <c r="N15" s="6"/>
      <c r="O15" s="6"/>
      <c r="P15" s="6"/>
      <c r="Q15" s="6"/>
      <c r="R15" s="6"/>
      <c r="S15" s="6"/>
      <c r="T15" s="6"/>
      <c r="U15" s="6"/>
      <c r="V15" s="85">
        <f>+V13/SUM(F12:F19)</f>
        <v>0.69767441860465118</v>
      </c>
      <c r="W15" s="6"/>
      <c r="X15" s="6"/>
      <c r="AH15" s="88"/>
    </row>
    <row r="16" spans="2:34" x14ac:dyDescent="0.25">
      <c r="B16" s="4"/>
      <c r="C16" s="41" t="str">
        <f>+'Base de Dados'!C13</f>
        <v>Presentes Receitas</v>
      </c>
      <c r="D16" s="41"/>
      <c r="E16" s="123">
        <f>IFERROR(VLOOKUP(C16,Orçamento!$C$9:$P$37,3,0),0)</f>
        <v>100</v>
      </c>
      <c r="F16" s="123">
        <f t="shared" si="1"/>
        <v>0</v>
      </c>
      <c r="G16" s="123">
        <f>+F16-E16</f>
        <v>-100</v>
      </c>
      <c r="H16" s="4"/>
      <c r="J16" s="277">
        <f>+K14/J14</f>
        <v>1.5628245067497404</v>
      </c>
      <c r="K16" s="277"/>
      <c r="L16" s="6"/>
      <c r="M16" s="6"/>
      <c r="N16" s="6"/>
      <c r="O16" s="6"/>
      <c r="P16" s="6"/>
      <c r="Q16" s="6"/>
      <c r="R16" s="6"/>
      <c r="S16" s="6"/>
      <c r="T16" s="6"/>
      <c r="U16" s="6"/>
      <c r="V16" s="6" t="s">
        <v>109</v>
      </c>
      <c r="W16" s="6"/>
      <c r="X16" s="6"/>
      <c r="AH16" s="88"/>
    </row>
    <row r="17" spans="2:34" x14ac:dyDescent="0.25">
      <c r="B17" s="4"/>
      <c r="C17" s="41" t="str">
        <f>+'Base de Dados'!C14</f>
        <v>Aluguéis</v>
      </c>
      <c r="D17" s="41"/>
      <c r="E17" s="123">
        <f>IFERROR(VLOOKUP(C17,Orçamento!$C$9:$P$37,3,0),0)</f>
        <v>30</v>
      </c>
      <c r="F17" s="123">
        <f t="shared" si="1"/>
        <v>0</v>
      </c>
      <c r="G17" s="123">
        <f t="shared" si="2"/>
        <v>-30</v>
      </c>
      <c r="H17" s="4"/>
      <c r="J17" s="276">
        <f>+K14-J14</f>
        <v>5420</v>
      </c>
      <c r="K17" s="276"/>
      <c r="L17" s="6"/>
      <c r="M17" s="6"/>
      <c r="N17" s="6"/>
      <c r="O17" s="6"/>
      <c r="P17" s="6"/>
      <c r="Q17" s="6"/>
      <c r="R17" s="6"/>
      <c r="S17" s="6"/>
      <c r="T17" s="6"/>
      <c r="U17" s="6"/>
      <c r="V17" s="83">
        <f>SUM(F12:F19)-V13</f>
        <v>4550</v>
      </c>
      <c r="W17" s="6"/>
      <c r="X17" s="6"/>
      <c r="AH17" s="88"/>
    </row>
    <row r="18" spans="2:34" x14ac:dyDescent="0.25">
      <c r="B18" s="4"/>
      <c r="C18" s="42" t="str">
        <f>+'Base de Dados'!C15</f>
        <v>Juros</v>
      </c>
      <c r="D18" s="42"/>
      <c r="E18" s="123">
        <f>IFERROR(VLOOKUP(C18,Orçamento!$C$9:$P$37,3,0),0)</f>
        <v>300</v>
      </c>
      <c r="F18" s="123">
        <f t="shared" si="1"/>
        <v>2300</v>
      </c>
      <c r="G18" s="123">
        <f t="shared" si="2"/>
        <v>2000</v>
      </c>
      <c r="H18" s="4"/>
      <c r="J18" s="276"/>
      <c r="K18" s="276"/>
      <c r="L18" s="6"/>
      <c r="M18" s="6"/>
      <c r="N18" s="6"/>
      <c r="O18" s="6"/>
      <c r="P18" s="6"/>
      <c r="Q18" s="6"/>
      <c r="R18" s="6"/>
      <c r="S18" s="6"/>
      <c r="T18" s="6"/>
      <c r="U18" s="6"/>
      <c r="V18" s="261" t="str">
        <f>REPT("|",V19*180)</f>
        <v>||||||||||||||||||||||||||||||||||||||||||||||||||||||</v>
      </c>
      <c r="W18" s="261"/>
      <c r="X18" s="6"/>
      <c r="AH18" s="88"/>
    </row>
    <row r="19" spans="2:34" x14ac:dyDescent="0.25">
      <c r="B19" s="4"/>
      <c r="C19" s="42" t="str">
        <f>+'Base de Dados'!C16</f>
        <v>Renda Extra</v>
      </c>
      <c r="D19" s="42"/>
      <c r="E19" s="123">
        <f>IFERROR(VLOOKUP(C19,Orçamento!$C$9:$P$37,3,0),0)</f>
        <v>0</v>
      </c>
      <c r="F19" s="123">
        <f t="shared" si="1"/>
        <v>2000</v>
      </c>
      <c r="G19" s="123">
        <f t="shared" si="2"/>
        <v>2000</v>
      </c>
      <c r="H19" s="4"/>
      <c r="J19" s="241" t="str">
        <f>_xlfn.CONCAT(K6," ","neste mês")</f>
        <v>Acima da Meta neste mês</v>
      </c>
      <c r="K19" s="241"/>
      <c r="L19" s="6"/>
      <c r="M19" s="6"/>
      <c r="N19" s="6"/>
      <c r="O19" s="6"/>
      <c r="P19" s="6"/>
      <c r="Q19" s="6"/>
      <c r="R19" s="6"/>
      <c r="S19" s="6"/>
      <c r="T19" s="6"/>
      <c r="U19" s="6"/>
      <c r="V19" s="85">
        <f>+V17/SUM(F12:F19)</f>
        <v>0.30232558139534882</v>
      </c>
      <c r="W19" s="6"/>
      <c r="X19" s="6"/>
      <c r="AH19" s="88"/>
    </row>
    <row r="20" spans="2:34" ht="5.0999999999999996" customHeight="1" x14ac:dyDescent="0.25">
      <c r="B20" s="4"/>
      <c r="C20" s="65"/>
      <c r="D20" s="65"/>
      <c r="E20" s="82">
        <f>SUM(E12:E19)</f>
        <v>9630</v>
      </c>
      <c r="F20" s="63"/>
      <c r="G20" s="67"/>
      <c r="H20" s="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AH20" s="88"/>
    </row>
    <row r="21" spans="2:34" ht="12" customHeight="1" x14ac:dyDescent="0.25"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AH21" s="88"/>
    </row>
    <row r="22" spans="2:34" x14ac:dyDescent="0.25">
      <c r="B22" s="260" t="str">
        <f>+'Base de Dados'!C19</f>
        <v>Despesas</v>
      </c>
      <c r="C22" s="260"/>
      <c r="D22" s="64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AH22" s="88"/>
    </row>
    <row r="23" spans="2:34" ht="5.0999999999999996" customHeight="1" x14ac:dyDescent="0.25">
      <c r="B23" s="4"/>
      <c r="C23" s="4"/>
      <c r="D23" s="4"/>
      <c r="E23" s="4"/>
      <c r="F23" s="4"/>
      <c r="G23" s="4"/>
      <c r="H23" s="4"/>
      <c r="J23" s="6"/>
      <c r="K23" s="6"/>
      <c r="L23" s="89"/>
      <c r="M23" s="6"/>
      <c r="N23" s="6"/>
      <c r="O23" s="6"/>
      <c r="P23" s="6"/>
      <c r="Q23" s="6"/>
      <c r="R23" s="6"/>
      <c r="S23" s="89"/>
      <c r="T23" s="6"/>
      <c r="U23" s="6"/>
      <c r="V23" s="6"/>
      <c r="W23" s="6"/>
      <c r="X23" s="6"/>
      <c r="AH23" s="88"/>
    </row>
    <row r="24" spans="2:34" ht="12" customHeight="1" x14ac:dyDescent="0.25">
      <c r="B24" s="10"/>
      <c r="C24" s="70" t="s">
        <v>104</v>
      </c>
      <c r="D24" s="70"/>
      <c r="E24" s="43" t="s">
        <v>110</v>
      </c>
      <c r="F24" s="43" t="s">
        <v>106</v>
      </c>
      <c r="G24" s="43" t="s">
        <v>107</v>
      </c>
      <c r="H24" s="4"/>
      <c r="J24" s="104" t="s">
        <v>112</v>
      </c>
      <c r="K24" s="104"/>
      <c r="L24" s="199"/>
      <c r="M24" s="234" t="s">
        <v>122</v>
      </c>
      <c r="N24" s="234"/>
      <c r="O24" s="234"/>
      <c r="P24" s="234"/>
      <c r="Q24" s="234"/>
      <c r="R24" s="104"/>
      <c r="S24" s="104" t="s">
        <v>123</v>
      </c>
      <c r="T24" s="104"/>
      <c r="U24" s="6"/>
      <c r="V24" s="6"/>
      <c r="W24" s="6"/>
      <c r="X24" s="6"/>
      <c r="AH24" s="88"/>
    </row>
    <row r="25" spans="2:34" x14ac:dyDescent="0.25">
      <c r="B25" s="40">
        <f>+'Base de Dados'!B22</f>
        <v>0</v>
      </c>
      <c r="C25" s="44" t="str">
        <f>+'Base de Dados'!C22</f>
        <v>Casa</v>
      </c>
      <c r="D25" s="44"/>
      <c r="E25" s="124">
        <f>IFERROR(VLOOKUP(C25,Orçamento!$C$23:$P$37,3,0),0)</f>
        <v>750</v>
      </c>
      <c r="F25" s="124">
        <f t="shared" ref="F25:F40" si="3">SUMIF($M$71:$N$371,C25,$P$71:$Q$371)</f>
        <v>200</v>
      </c>
      <c r="G25" s="124">
        <f>+F25-E25</f>
        <v>-550</v>
      </c>
      <c r="H25" s="4"/>
      <c r="J25" s="6" t="s">
        <v>110</v>
      </c>
      <c r="K25" s="30" t="s">
        <v>106</v>
      </c>
      <c r="L25" s="89"/>
      <c r="M25" s="6"/>
      <c r="N25" s="6"/>
      <c r="O25" s="6"/>
      <c r="P25" s="6"/>
      <c r="Q25" s="6"/>
      <c r="R25" s="6"/>
      <c r="S25" s="140" t="str">
        <f>REPT("|",S26*200)</f>
        <v>||||||||||||||||||||||||||||||||||||||||||||||||||||||||||||||||</v>
      </c>
      <c r="T25" s="4"/>
      <c r="U25" s="6"/>
      <c r="V25" s="6"/>
      <c r="W25" s="6"/>
      <c r="X25" s="6"/>
      <c r="AH25" s="88"/>
    </row>
    <row r="26" spans="2:34" x14ac:dyDescent="0.25">
      <c r="B26" s="46">
        <f>+'Base de Dados'!B23</f>
        <v>0</v>
      </c>
      <c r="C26" s="45" t="str">
        <f>+'Base de Dados'!C23</f>
        <v>Transporte</v>
      </c>
      <c r="D26" s="45"/>
      <c r="E26" s="124">
        <f>IFERROR(VLOOKUP(C26,Orçamento!$C$23:$P$37,3,0),0)</f>
        <v>340</v>
      </c>
      <c r="F26" s="124">
        <f t="shared" si="3"/>
        <v>0</v>
      </c>
      <c r="G26" s="124">
        <f t="shared" ref="G26:G40" si="4">+F26-E26</f>
        <v>-340</v>
      </c>
      <c r="H26" s="4"/>
      <c r="J26" s="114">
        <f>SUM(E25:E40)</f>
        <v>3685</v>
      </c>
      <c r="K26" s="143">
        <f>SUM(F25:F40)</f>
        <v>4868</v>
      </c>
      <c r="L26" s="89"/>
      <c r="M26" s="6"/>
      <c r="N26" s="6"/>
      <c r="O26" s="6"/>
      <c r="P26" s="6"/>
      <c r="Q26" s="6"/>
      <c r="R26" s="6"/>
      <c r="S26" s="141">
        <f>+$K$26/$J$3</f>
        <v>0.32345514950166115</v>
      </c>
      <c r="T26" s="4"/>
      <c r="U26" s="91"/>
      <c r="V26" s="91"/>
      <c r="W26" s="91"/>
      <c r="X26" s="6"/>
      <c r="AH26" s="88"/>
    </row>
    <row r="27" spans="2:34" x14ac:dyDescent="0.25">
      <c r="B27" s="46">
        <f>+'Base de Dados'!B24</f>
        <v>0</v>
      </c>
      <c r="C27" s="46" t="str">
        <f>+'Base de Dados'!C24</f>
        <v>Alimentação</v>
      </c>
      <c r="D27" s="46"/>
      <c r="E27" s="121">
        <f>IFERROR(VLOOKUP(C27,Orçamento!$C$23:$P$37,3,0),0)</f>
        <v>220</v>
      </c>
      <c r="F27" s="121">
        <f t="shared" si="3"/>
        <v>715</v>
      </c>
      <c r="G27" s="121">
        <f t="shared" si="4"/>
        <v>495</v>
      </c>
      <c r="H27" s="4"/>
      <c r="J27" s="255" t="str">
        <f>REPT("|",J28*220)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27" s="255"/>
      <c r="L27" s="89"/>
      <c r="M27" s="6"/>
      <c r="N27" s="6"/>
      <c r="O27" s="6"/>
      <c r="P27" s="6"/>
      <c r="Q27" s="6"/>
      <c r="R27" s="6"/>
      <c r="S27" s="92"/>
      <c r="T27" s="4"/>
      <c r="U27" s="6"/>
      <c r="V27" s="6"/>
      <c r="W27" s="6"/>
      <c r="X27" s="6"/>
      <c r="AH27" s="88"/>
    </row>
    <row r="28" spans="2:34" x14ac:dyDescent="0.25">
      <c r="B28" s="46">
        <f>+'Base de Dados'!B25</f>
        <v>0</v>
      </c>
      <c r="C28" s="45" t="str">
        <f>+'Base de Dados'!C25</f>
        <v>Utilidades</v>
      </c>
      <c r="D28" s="45"/>
      <c r="E28" s="124">
        <f>IFERROR(VLOOKUP(C28,Orçamento!$C$23:$P$37,3,0),0)</f>
        <v>140</v>
      </c>
      <c r="F28" s="124">
        <f t="shared" si="3"/>
        <v>0</v>
      </c>
      <c r="G28" s="124">
        <f t="shared" si="4"/>
        <v>-140</v>
      </c>
      <c r="H28" s="4"/>
      <c r="J28" s="142">
        <f>+K26/J26</f>
        <v>1.3210312075983717</v>
      </c>
      <c r="K28" s="96"/>
      <c r="L28" s="89"/>
      <c r="M28" s="6"/>
      <c r="N28" s="6"/>
      <c r="O28" s="6"/>
      <c r="P28" s="6"/>
      <c r="Q28" s="6"/>
      <c r="R28" s="6"/>
      <c r="S28" s="89"/>
      <c r="T28" s="6"/>
      <c r="U28" s="6"/>
      <c r="V28" s="6"/>
      <c r="W28" s="6"/>
      <c r="X28" s="6"/>
      <c r="AH28" s="88"/>
    </row>
    <row r="29" spans="2:34" ht="15" customHeight="1" x14ac:dyDescent="0.25">
      <c r="B29" s="46">
        <f>+'Base de Dados'!B26</f>
        <v>0</v>
      </c>
      <c r="C29" s="45" t="str">
        <f>+'Base de Dados'!C26</f>
        <v>Seguro</v>
      </c>
      <c r="D29" s="45"/>
      <c r="E29" s="124">
        <f>IFERROR(VLOOKUP(C29,Orçamento!$C$23:$P$37,3,0),0)</f>
        <v>280</v>
      </c>
      <c r="F29" s="124">
        <f t="shared" si="3"/>
        <v>0</v>
      </c>
      <c r="G29" s="124">
        <f t="shared" si="4"/>
        <v>-280</v>
      </c>
      <c r="H29" s="4"/>
      <c r="J29" s="239">
        <f>+J26-K26</f>
        <v>-1183</v>
      </c>
      <c r="K29" s="239"/>
      <c r="L29" s="89"/>
      <c r="M29" s="6"/>
      <c r="N29" s="6"/>
      <c r="O29" s="6"/>
      <c r="P29" s="6"/>
      <c r="Q29" s="6"/>
      <c r="R29" s="6"/>
      <c r="S29" s="89"/>
      <c r="T29" s="6"/>
      <c r="U29" s="6"/>
      <c r="V29" s="6"/>
      <c r="W29" s="6"/>
      <c r="X29" s="6"/>
      <c r="AH29" s="88"/>
    </row>
    <row r="30" spans="2:34" x14ac:dyDescent="0.25">
      <c r="B30" s="46">
        <f>+'Base de Dados'!B27</f>
        <v>0</v>
      </c>
      <c r="C30" s="46" t="str">
        <f>+'Base de Dados'!C27</f>
        <v>Educação</v>
      </c>
      <c r="D30" s="46"/>
      <c r="E30" s="121">
        <f>IFERROR(VLOOKUP(C30,Orçamento!$C$23:$P$37,3,0),0)</f>
        <v>190</v>
      </c>
      <c r="F30" s="121">
        <f t="shared" si="3"/>
        <v>95</v>
      </c>
      <c r="G30" s="121">
        <f t="shared" si="4"/>
        <v>-95</v>
      </c>
      <c r="H30" s="4"/>
      <c r="J30" s="240"/>
      <c r="K30" s="240"/>
      <c r="L30" s="89"/>
      <c r="M30" s="6"/>
      <c r="N30" s="6"/>
      <c r="O30" s="6"/>
      <c r="P30" s="6"/>
      <c r="Q30" s="6"/>
      <c r="R30" s="6"/>
      <c r="S30" s="89"/>
      <c r="T30" s="6"/>
      <c r="U30" s="6"/>
      <c r="V30" s="6"/>
      <c r="W30" s="6"/>
      <c r="X30" s="6"/>
      <c r="AH30" s="88"/>
    </row>
    <row r="31" spans="2:34" x14ac:dyDescent="0.25">
      <c r="B31" s="46">
        <f>+'Base de Dados'!B28</f>
        <v>0</v>
      </c>
      <c r="C31" s="45" t="str">
        <f>+'Base de Dados'!C28</f>
        <v>Entretenimento</v>
      </c>
      <c r="D31" s="45"/>
      <c r="E31" s="124">
        <f>IFERROR(VLOOKUP(C31,Orçamento!$C$23:$P$37,3,0),0)</f>
        <v>520</v>
      </c>
      <c r="F31" s="124">
        <f t="shared" si="3"/>
        <v>3000</v>
      </c>
      <c r="G31" s="124">
        <f t="shared" si="4"/>
        <v>2480</v>
      </c>
      <c r="H31" s="4"/>
      <c r="J31" s="241" t="str">
        <f>_xlfn.CONCAT(N6," ","este mês")</f>
        <v>Acima do orçamento este mês</v>
      </c>
      <c r="K31" s="241"/>
      <c r="L31" s="89"/>
      <c r="M31" s="6"/>
      <c r="N31" s="6"/>
      <c r="O31" s="6"/>
      <c r="P31" s="6"/>
      <c r="Q31" s="6"/>
      <c r="R31" s="6"/>
      <c r="S31" s="89"/>
      <c r="T31" s="6"/>
      <c r="U31" s="6"/>
      <c r="V31" s="6"/>
      <c r="W31" s="6"/>
      <c r="X31" s="6"/>
      <c r="AH31" s="88"/>
    </row>
    <row r="32" spans="2:34" x14ac:dyDescent="0.25">
      <c r="B32" s="46">
        <f>+'Base de Dados'!B29</f>
        <v>0</v>
      </c>
      <c r="C32" s="45" t="str">
        <f>+'Base de Dados'!C29</f>
        <v>Roupas</v>
      </c>
      <c r="D32" s="45"/>
      <c r="E32" s="124">
        <f>IFERROR(VLOOKUP(C32,Orçamento!$C$23:$P$37,3,0),0)</f>
        <v>80</v>
      </c>
      <c r="F32" s="124">
        <f t="shared" si="3"/>
        <v>500</v>
      </c>
      <c r="G32" s="124">
        <f t="shared" si="4"/>
        <v>420</v>
      </c>
      <c r="H32" s="4"/>
      <c r="J32" s="84"/>
      <c r="K32" s="6"/>
      <c r="L32" s="89"/>
      <c r="M32" s="6"/>
      <c r="N32" s="6"/>
      <c r="O32" s="6"/>
      <c r="P32" s="6"/>
      <c r="Q32" s="6"/>
      <c r="R32" s="6"/>
      <c r="S32" s="89"/>
      <c r="T32" s="6"/>
      <c r="U32" s="6"/>
      <c r="V32" s="6"/>
      <c r="W32" s="6"/>
      <c r="X32" s="6"/>
      <c r="AH32" s="88"/>
    </row>
    <row r="33" spans="2:34" x14ac:dyDescent="0.25">
      <c r="B33" s="46">
        <f>+'Base de Dados'!B30</f>
        <v>0</v>
      </c>
      <c r="C33" s="46" t="str">
        <f>+'Base de Dados'!C30</f>
        <v>Cuidados Pessoais</v>
      </c>
      <c r="D33" s="46"/>
      <c r="E33" s="121">
        <f>IFERROR(VLOOKUP(C33,Orçamento!$C$23:$P$37,3,0),0)</f>
        <v>180</v>
      </c>
      <c r="F33" s="121">
        <f t="shared" si="3"/>
        <v>0</v>
      </c>
      <c r="G33" s="121">
        <f t="shared" si="4"/>
        <v>-180</v>
      </c>
      <c r="H33" s="4"/>
      <c r="J33" s="6"/>
      <c r="K33" s="6"/>
      <c r="L33" s="6"/>
      <c r="M33" s="94"/>
      <c r="N33" s="6"/>
      <c r="O33" s="6"/>
      <c r="P33" s="6"/>
      <c r="Q33" s="6"/>
      <c r="R33" s="6"/>
      <c r="S33" s="89"/>
      <c r="T33" s="6"/>
      <c r="U33" s="6"/>
      <c r="V33" s="6"/>
      <c r="W33" s="6"/>
      <c r="X33" s="6"/>
      <c r="AH33" s="88"/>
    </row>
    <row r="34" spans="2:34" x14ac:dyDescent="0.25">
      <c r="B34" s="46">
        <f>+'Base de Dados'!B31</f>
        <v>0</v>
      </c>
      <c r="C34" s="45" t="str">
        <f>+'Base de Dados'!C31</f>
        <v>Presentes</v>
      </c>
      <c r="D34" s="45"/>
      <c r="E34" s="124">
        <f>IFERROR(VLOOKUP(C34,Orçamento!$C$23:$P$37,3,0),0)</f>
        <v>70</v>
      </c>
      <c r="F34" s="124">
        <f t="shared" si="3"/>
        <v>48</v>
      </c>
      <c r="G34" s="124">
        <f t="shared" si="4"/>
        <v>-22</v>
      </c>
      <c r="H34" s="4"/>
      <c r="J34" s="93" t="s">
        <v>113</v>
      </c>
      <c r="K34" s="93" t="s">
        <v>114</v>
      </c>
      <c r="L34" s="6"/>
      <c r="M34" s="94"/>
      <c r="N34" s="6"/>
      <c r="O34" s="6"/>
      <c r="P34" s="6"/>
      <c r="Q34" s="6"/>
      <c r="R34" s="6"/>
      <c r="S34" s="89"/>
      <c r="T34" s="6"/>
      <c r="U34" s="6"/>
      <c r="V34" s="6"/>
      <c r="W34" s="6"/>
      <c r="X34" s="6"/>
    </row>
    <row r="35" spans="2:34" x14ac:dyDescent="0.25">
      <c r="B35" s="46">
        <f>+'Base de Dados'!B32</f>
        <v>0</v>
      </c>
      <c r="C35" s="46" t="str">
        <f>+'Base de Dados'!C32</f>
        <v>Doações</v>
      </c>
      <c r="D35" s="46"/>
      <c r="E35" s="121">
        <f>IFERROR(VLOOKUP(C35,Orçamento!$C$23:$P$37,3,0),0)</f>
        <v>280</v>
      </c>
      <c r="F35" s="121">
        <f t="shared" si="3"/>
        <v>20</v>
      </c>
      <c r="G35" s="121">
        <f t="shared" si="4"/>
        <v>-260</v>
      </c>
      <c r="H35" s="4"/>
      <c r="J35" s="144">
        <f>COUNTIF(G25:G40,"&gt;0")</f>
        <v>4</v>
      </c>
      <c r="K35" s="278">
        <f>COUNTIF(G25:G40,"&lt;0")</f>
        <v>10</v>
      </c>
      <c r="L35" s="278"/>
      <c r="M35" s="94"/>
      <c r="N35" s="6"/>
      <c r="O35" s="6"/>
      <c r="P35" s="6"/>
      <c r="Q35" s="6"/>
      <c r="R35" s="6"/>
      <c r="S35" s="89"/>
      <c r="T35" s="6"/>
      <c r="U35" s="6"/>
      <c r="V35" s="6"/>
      <c r="W35" s="6"/>
      <c r="X35" s="6"/>
    </row>
    <row r="36" spans="2:34" x14ac:dyDescent="0.25">
      <c r="B36" s="46">
        <f>+'Base de Dados'!B33</f>
        <v>0</v>
      </c>
      <c r="C36" s="45" t="str">
        <f>+'Base de Dados'!C33</f>
        <v>Lazer</v>
      </c>
      <c r="D36" s="45"/>
      <c r="E36" s="124">
        <f>IFERROR(VLOOKUP(C36,Orçamento!$C$23:$P$37,3,0),0)</f>
        <v>90</v>
      </c>
      <c r="F36" s="124">
        <f t="shared" si="3"/>
        <v>90</v>
      </c>
      <c r="G36" s="124">
        <f t="shared" si="4"/>
        <v>0</v>
      </c>
      <c r="H36" s="4"/>
      <c r="J36" s="90">
        <f>+J35/(SUM($J$35,$K$35))</f>
        <v>0.2857142857142857</v>
      </c>
      <c r="K36" s="90">
        <f>+K35/(SUM($J$35,$K$35))</f>
        <v>0.7142857142857143</v>
      </c>
      <c r="L36" s="89"/>
      <c r="M36" s="6"/>
      <c r="N36" s="6"/>
      <c r="O36" s="6"/>
      <c r="P36" s="6"/>
      <c r="Q36" s="6"/>
      <c r="R36" s="6"/>
      <c r="S36" s="89"/>
      <c r="T36" s="6"/>
      <c r="U36" s="6"/>
      <c r="V36" s="6"/>
      <c r="W36" s="6"/>
      <c r="X36" s="6"/>
    </row>
    <row r="37" spans="2:34" x14ac:dyDescent="0.25">
      <c r="B37" s="46">
        <f>+'Base de Dados'!B34</f>
        <v>0</v>
      </c>
      <c r="C37" s="46" t="str">
        <f>+'Base de Dados'!C34</f>
        <v>Animal de Estimação</v>
      </c>
      <c r="D37" s="46"/>
      <c r="E37" s="121">
        <f>IFERROR(VLOOKUP(C37,Orçamento!$C$23:$P$37,3,0),0)</f>
        <v>150</v>
      </c>
      <c r="F37" s="121">
        <f t="shared" si="3"/>
        <v>200</v>
      </c>
      <c r="G37" s="121">
        <f t="shared" si="4"/>
        <v>50</v>
      </c>
      <c r="H37" s="4"/>
      <c r="J37" s="90">
        <v>1</v>
      </c>
      <c r="K37" s="90">
        <f>100%-K36</f>
        <v>0.2857142857142857</v>
      </c>
      <c r="L37" s="89"/>
      <c r="M37" s="6"/>
      <c r="N37" s="6"/>
      <c r="O37" s="6"/>
      <c r="P37" s="6"/>
      <c r="Q37" s="6"/>
      <c r="R37" s="6"/>
      <c r="S37" s="89"/>
      <c r="T37" s="6"/>
      <c r="U37" s="6"/>
      <c r="V37" s="6"/>
      <c r="W37" s="6"/>
      <c r="X37" s="6"/>
    </row>
    <row r="38" spans="2:34" x14ac:dyDescent="0.25">
      <c r="B38" s="65">
        <f>+'Base de Dados'!B35</f>
        <v>0</v>
      </c>
      <c r="C38" s="45" t="str">
        <f>+'Base de Dados'!C35</f>
        <v>Viagens</v>
      </c>
      <c r="D38" s="45"/>
      <c r="E38" s="124">
        <f>IFERROR(VLOOKUP(C38,Orçamento!$C$23:$P$37,3,0),0)</f>
        <v>300</v>
      </c>
      <c r="F38" s="124">
        <f t="shared" si="3"/>
        <v>0</v>
      </c>
      <c r="G38" s="124">
        <f t="shared" si="4"/>
        <v>-300</v>
      </c>
      <c r="H38" s="4"/>
      <c r="J38" s="6"/>
      <c r="K38" s="6"/>
      <c r="L38" s="89"/>
      <c r="M38" s="6"/>
      <c r="N38" s="6"/>
      <c r="O38" s="6"/>
      <c r="P38" s="6"/>
      <c r="Q38" s="6"/>
      <c r="R38" s="6"/>
      <c r="S38" s="89"/>
      <c r="T38" s="6"/>
      <c r="U38" s="6"/>
      <c r="V38" s="6"/>
      <c r="W38" s="6"/>
      <c r="X38" s="6"/>
    </row>
    <row r="39" spans="2:34" x14ac:dyDescent="0.25">
      <c r="B39" s="65"/>
      <c r="C39" s="45" t="str">
        <f>+'Base de Dados'!C36</f>
        <v>Streaming</v>
      </c>
      <c r="D39" s="45"/>
      <c r="E39" s="124">
        <f>IFERROR(VLOOKUP(C39,Orçamento!$C$23:$P$37,3,0),0)</f>
        <v>95</v>
      </c>
      <c r="F39" s="124">
        <f t="shared" si="3"/>
        <v>0</v>
      </c>
      <c r="G39" s="124">
        <f t="shared" si="4"/>
        <v>-95</v>
      </c>
      <c r="H39" s="4"/>
      <c r="J39" s="6"/>
      <c r="K39" s="6"/>
      <c r="L39" s="89"/>
      <c r="M39" s="6"/>
      <c r="N39" s="6"/>
      <c r="O39" s="6"/>
      <c r="P39" s="6"/>
      <c r="Q39" s="6"/>
      <c r="R39" s="6"/>
      <c r="S39" s="89"/>
      <c r="T39" s="6"/>
      <c r="U39" s="6"/>
      <c r="V39" s="6"/>
      <c r="W39" s="6"/>
      <c r="X39" s="6"/>
    </row>
    <row r="40" spans="2:34" x14ac:dyDescent="0.25">
      <c r="B40" s="65">
        <f>+'Base de Dados'!B36</f>
        <v>0</v>
      </c>
      <c r="C40" s="45" t="str">
        <f>+'Base de Dados'!C37</f>
        <v>Videogame</v>
      </c>
      <c r="D40" s="45"/>
      <c r="E40" s="124">
        <f>IFERROR(VLOOKUP(C40,Orçamento!$C$23:$P$37,3,0),0)</f>
        <v>0</v>
      </c>
      <c r="F40" s="124">
        <f t="shared" si="3"/>
        <v>0</v>
      </c>
      <c r="G40" s="124">
        <f t="shared" si="4"/>
        <v>0</v>
      </c>
      <c r="H40" s="4"/>
      <c r="J40" s="6"/>
      <c r="K40" s="6"/>
      <c r="L40" s="89"/>
      <c r="M40" s="6"/>
      <c r="N40" s="6"/>
      <c r="O40" s="6"/>
      <c r="P40" s="6"/>
      <c r="Q40" s="6"/>
      <c r="R40" s="6"/>
      <c r="S40" s="89"/>
      <c r="T40" s="6"/>
      <c r="U40" s="6"/>
      <c r="V40" s="6"/>
      <c r="W40" s="6"/>
      <c r="X40" s="6"/>
    </row>
    <row r="41" spans="2:34" ht="5.0999999999999996" customHeight="1" x14ac:dyDescent="0.25">
      <c r="B41" s="65"/>
      <c r="C41" s="46"/>
      <c r="D41" s="46"/>
      <c r="E41" s="78">
        <f>SUM(E25:E40)</f>
        <v>3685</v>
      </c>
      <c r="F41" s="66"/>
      <c r="G41" s="68"/>
      <c r="H41" s="4"/>
      <c r="J41" s="6"/>
      <c r="K41" s="6"/>
      <c r="L41" s="89"/>
      <c r="M41" s="6"/>
      <c r="N41" s="6"/>
      <c r="O41" s="6"/>
      <c r="P41" s="6"/>
      <c r="Q41" s="6"/>
      <c r="R41" s="6"/>
      <c r="S41" s="89"/>
      <c r="T41" s="6"/>
      <c r="U41" s="6"/>
      <c r="V41" s="6"/>
      <c r="W41" s="6"/>
      <c r="X41" s="6"/>
    </row>
    <row r="42" spans="2:34" ht="12" customHeight="1" x14ac:dyDescent="0.25"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</row>
    <row r="43" spans="2:34" x14ac:dyDescent="0.25">
      <c r="B43" s="156" t="str">
        <f>+'Base de Dados'!G6</f>
        <v>Dívidas</v>
      </c>
      <c r="C43" s="194"/>
      <c r="D43" s="3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</row>
    <row r="44" spans="2:34" ht="5.0999999999999996" customHeight="1" x14ac:dyDescent="0.25">
      <c r="B44" s="4"/>
      <c r="C44" s="4"/>
      <c r="D44" s="4"/>
      <c r="E44" s="4"/>
      <c r="F44" s="4"/>
      <c r="G44" s="4"/>
      <c r="H44" s="4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4" ht="12" customHeight="1" x14ac:dyDescent="0.25">
      <c r="B45" s="10"/>
      <c r="C45" s="71" t="s">
        <v>104</v>
      </c>
      <c r="D45" s="10"/>
      <c r="E45" s="43" t="s">
        <v>110</v>
      </c>
      <c r="F45" s="43" t="s">
        <v>106</v>
      </c>
      <c r="G45" s="43" t="s">
        <v>107</v>
      </c>
      <c r="H45" s="4"/>
      <c r="J45" s="6" t="s">
        <v>115</v>
      </c>
      <c r="K45" s="6"/>
      <c r="L45" s="6"/>
      <c r="M45" s="6"/>
      <c r="N45" s="6"/>
      <c r="O45" s="6"/>
      <c r="P45" s="254"/>
      <c r="Q45" s="254"/>
      <c r="R45" s="254"/>
      <c r="S45" s="254"/>
      <c r="T45" s="254"/>
      <c r="U45" s="6"/>
      <c r="V45" s="6"/>
      <c r="W45" s="6"/>
      <c r="X45" s="6"/>
    </row>
    <row r="46" spans="2:34" x14ac:dyDescent="0.25">
      <c r="B46" s="40">
        <f>+'Base de Dados'!F8</f>
        <v>0</v>
      </c>
      <c r="C46" s="69" t="str">
        <f>+'Base de Dados'!G9</f>
        <v>Financiamento Carro</v>
      </c>
      <c r="D46" s="69"/>
      <c r="E46" s="120">
        <f>IFERROR(VLOOKUP(C46,Orçamento!$C$44:$P$51,3,0),0)</f>
        <v>720</v>
      </c>
      <c r="F46" s="120">
        <f t="shared" ref="F46:F53" si="5">SUMIF($M$71:$N$371,C46,$P$71:$Q$371)</f>
        <v>0</v>
      </c>
      <c r="G46" s="120">
        <f>+F46-E46</f>
        <v>-720</v>
      </c>
      <c r="H46" s="4"/>
      <c r="J46" s="6" t="s">
        <v>110</v>
      </c>
      <c r="K46" s="30" t="s">
        <v>106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83"/>
      <c r="W46" s="87"/>
      <c r="X46" s="6"/>
    </row>
    <row r="47" spans="2:34" x14ac:dyDescent="0.25">
      <c r="B47" s="46">
        <f>+'Base de Dados'!F9</f>
        <v>0</v>
      </c>
      <c r="C47" s="10" t="str">
        <f>+'Base de Dados'!G10</f>
        <v>Empréstimo Estudantil</v>
      </c>
      <c r="D47" s="10"/>
      <c r="E47" s="121">
        <f>IFERROR(VLOOKUP(C47,Orçamento!$C$44:$P$51,3,0),0)</f>
        <v>330</v>
      </c>
      <c r="F47" s="121">
        <f t="shared" si="5"/>
        <v>500</v>
      </c>
      <c r="G47" s="120">
        <f t="shared" ref="G47:G53" si="6">+F47-E47</f>
        <v>170</v>
      </c>
      <c r="H47" s="4"/>
      <c r="J47" s="114">
        <f>SUM(E46:E53)</f>
        <v>3050</v>
      </c>
      <c r="K47" s="192">
        <f>SUM(F46:F53)</f>
        <v>1700</v>
      </c>
      <c r="L47" s="6"/>
      <c r="M47" s="6"/>
      <c r="N47" s="6"/>
      <c r="O47" s="6"/>
      <c r="P47" s="6"/>
      <c r="Q47" s="6"/>
      <c r="R47" s="6"/>
      <c r="S47" s="6"/>
      <c r="T47" s="6"/>
      <c r="U47" s="6"/>
      <c r="V47" s="253"/>
      <c r="W47" s="253"/>
      <c r="X47" s="6"/>
    </row>
    <row r="48" spans="2:34" x14ac:dyDescent="0.25">
      <c r="B48" s="46">
        <f>+'Base de Dados'!F10</f>
        <v>0</v>
      </c>
      <c r="C48" s="52" t="str">
        <f>+'Base de Dados'!G11</f>
        <v>Cartão de Crédito</v>
      </c>
      <c r="D48" s="52"/>
      <c r="E48" s="120">
        <f>IFERROR(VLOOKUP(C48,Orçamento!$C$44:$P$51,3,0),0)</f>
        <v>450</v>
      </c>
      <c r="F48" s="120">
        <f t="shared" si="5"/>
        <v>900</v>
      </c>
      <c r="G48" s="120">
        <f t="shared" si="6"/>
        <v>450</v>
      </c>
      <c r="H48" s="4"/>
      <c r="J48" s="242" t="str">
        <f>REPT("|",J49*210)</f>
        <v>|||||||||||||||||||||||||||||||||||||||||||||||||||||||||||||||||||||||||||||||||||||||||||||||||||||||||||||||||||||</v>
      </c>
      <c r="K48" s="242"/>
      <c r="L48" s="6"/>
      <c r="M48" s="6"/>
      <c r="N48" s="6"/>
      <c r="O48" s="6"/>
      <c r="P48" s="6"/>
      <c r="Q48" s="6"/>
      <c r="R48" s="6"/>
      <c r="S48" s="6"/>
      <c r="T48" s="6"/>
      <c r="U48" s="6"/>
      <c r="V48" s="85"/>
      <c r="W48" s="6"/>
      <c r="X48" s="6"/>
    </row>
    <row r="49" spans="2:24" x14ac:dyDescent="0.25">
      <c r="B49" s="46">
        <f>+'Base de Dados'!F11</f>
        <v>0</v>
      </c>
      <c r="C49" s="10" t="str">
        <f>+'Base de Dados'!G12</f>
        <v>Financiamento Apto</v>
      </c>
      <c r="D49" s="10"/>
      <c r="E49" s="121">
        <f>IFERROR(VLOOKUP(C49,Orçamento!$C$44:$P$51,3,0),0)</f>
        <v>190</v>
      </c>
      <c r="F49" s="121">
        <f t="shared" si="5"/>
        <v>0</v>
      </c>
      <c r="G49" s="120">
        <f t="shared" si="6"/>
        <v>-190</v>
      </c>
      <c r="H49" s="4"/>
      <c r="J49" s="193">
        <f>+K47/J47</f>
        <v>0.55737704918032782</v>
      </c>
      <c r="K49" s="95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ht="15" customHeight="1" x14ac:dyDescent="0.25">
      <c r="B50" s="46">
        <f>+'Base de Dados'!F12</f>
        <v>0</v>
      </c>
      <c r="C50" s="52" t="str">
        <f>+'Base de Dados'!G13</f>
        <v>Consórcio</v>
      </c>
      <c r="D50" s="52"/>
      <c r="E50" s="120">
        <f>IFERROR(VLOOKUP(C50,Orçamento!$C$44:$P$51,3,0),0)</f>
        <v>290</v>
      </c>
      <c r="F50" s="120">
        <f t="shared" si="5"/>
        <v>300</v>
      </c>
      <c r="G50" s="120">
        <f t="shared" si="6"/>
        <v>10</v>
      </c>
      <c r="H50" s="4"/>
      <c r="J50" s="239">
        <f>+J47-K47</f>
        <v>1350</v>
      </c>
      <c r="K50" s="239"/>
      <c r="L50" s="6"/>
      <c r="M50" s="6"/>
      <c r="N50" s="6"/>
      <c r="O50" s="6"/>
      <c r="P50" s="6"/>
      <c r="Q50" s="6"/>
      <c r="R50" s="6"/>
      <c r="S50" s="6"/>
      <c r="T50" s="6"/>
      <c r="U50" s="6"/>
      <c r="V50" s="83"/>
      <c r="W50" s="6"/>
      <c r="X50" s="6"/>
    </row>
    <row r="51" spans="2:24" ht="15" customHeight="1" x14ac:dyDescent="0.25">
      <c r="B51" s="46">
        <f>+'Base de Dados'!F13</f>
        <v>0</v>
      </c>
      <c r="C51" s="10" t="str">
        <f>+'Base de Dados'!G14</f>
        <v>Empréstimo</v>
      </c>
      <c r="D51" s="10"/>
      <c r="E51" s="121">
        <f>IFERROR(VLOOKUP(C51,Orçamento!$C$44:$P$51,3,0),0)</f>
        <v>370</v>
      </c>
      <c r="F51" s="121">
        <f t="shared" si="5"/>
        <v>0</v>
      </c>
      <c r="G51" s="120">
        <f t="shared" si="6"/>
        <v>-370</v>
      </c>
      <c r="H51" s="4"/>
      <c r="J51" s="240"/>
      <c r="K51" s="240"/>
      <c r="L51" s="6"/>
      <c r="M51" s="6"/>
      <c r="N51" s="6"/>
      <c r="O51" s="6"/>
      <c r="P51" s="6"/>
      <c r="Q51" s="6"/>
      <c r="R51" s="6"/>
      <c r="S51" s="6"/>
      <c r="T51" s="6"/>
      <c r="U51" s="6"/>
      <c r="V51" s="253"/>
      <c r="W51" s="253"/>
      <c r="X51" s="6"/>
    </row>
    <row r="52" spans="2:24" x14ac:dyDescent="0.25">
      <c r="B52" s="65">
        <f>+'Base de Dados'!F14</f>
        <v>0</v>
      </c>
      <c r="C52" s="52" t="str">
        <f>+'Base de Dados'!G15</f>
        <v>Agiota</v>
      </c>
      <c r="D52" s="52"/>
      <c r="E52" s="120">
        <f>IFERROR(VLOOKUP(C52,Orçamento!$C$44:$P$51,3,0),0)</f>
        <v>520</v>
      </c>
      <c r="F52" s="120">
        <f t="shared" si="5"/>
        <v>0</v>
      </c>
      <c r="G52" s="120">
        <f t="shared" si="6"/>
        <v>-520</v>
      </c>
      <c r="H52" s="4"/>
      <c r="J52" s="241" t="str">
        <f>_xlfn.CONCAT(Q6," ","neste mês")</f>
        <v>Abaixo da Meta neste mês</v>
      </c>
      <c r="K52" s="241"/>
      <c r="L52" s="6"/>
      <c r="M52" s="6"/>
      <c r="N52" s="6"/>
      <c r="O52" s="6"/>
      <c r="P52" s="6"/>
      <c r="Q52" s="6"/>
      <c r="R52" s="6"/>
      <c r="S52" s="6"/>
      <c r="T52" s="6"/>
      <c r="U52" s="6"/>
      <c r="V52" s="85"/>
      <c r="W52" s="6"/>
      <c r="X52" s="6"/>
    </row>
    <row r="53" spans="2:24" x14ac:dyDescent="0.25">
      <c r="B53" s="65">
        <f>+'Base de Dados'!F15</f>
        <v>0</v>
      </c>
      <c r="C53" s="52" t="str">
        <f>+'Base de Dados'!G16</f>
        <v>Financiamento Lote</v>
      </c>
      <c r="D53" s="52"/>
      <c r="E53" s="120">
        <f>IFERROR(VLOOKUP(C53,Orçamento!$C$44:$P$51,3,0),0)</f>
        <v>180</v>
      </c>
      <c r="F53" s="120">
        <f t="shared" si="5"/>
        <v>0</v>
      </c>
      <c r="G53" s="120">
        <f t="shared" si="6"/>
        <v>-180</v>
      </c>
      <c r="H53" s="4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ht="5.0999999999999996" customHeight="1" x14ac:dyDescent="0.25">
      <c r="B54" s="10"/>
      <c r="C54" s="10"/>
      <c r="D54" s="10"/>
      <c r="E54" s="79">
        <f>SUM(E46:E53)</f>
        <v>3050</v>
      </c>
      <c r="F54" s="51"/>
      <c r="G54" s="68"/>
      <c r="H54" s="4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x14ac:dyDescent="0.25"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</row>
    <row r="56" spans="2:24" x14ac:dyDescent="0.25">
      <c r="B56" s="162" t="str">
        <f>+'Base de Dados'!G19</f>
        <v>Investimentos</v>
      </c>
      <c r="C56" s="72"/>
      <c r="D56" s="72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</row>
    <row r="57" spans="2:24" ht="5.0999999999999996" customHeight="1" x14ac:dyDescent="0.25">
      <c r="B57" s="4"/>
      <c r="C57" s="4"/>
      <c r="D57" s="4"/>
      <c r="E57" s="4"/>
      <c r="F57" s="4"/>
      <c r="G57" s="4"/>
      <c r="H57" s="4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ht="12" customHeight="1" x14ac:dyDescent="0.25">
      <c r="B58" s="10"/>
      <c r="C58" s="71" t="s">
        <v>104</v>
      </c>
      <c r="D58" s="10"/>
      <c r="E58" s="43" t="s">
        <v>105</v>
      </c>
      <c r="F58" s="43" t="s">
        <v>106</v>
      </c>
      <c r="G58" s="43" t="s">
        <v>107</v>
      </c>
      <c r="H58" s="4"/>
      <c r="J58" s="6" t="s">
        <v>116</v>
      </c>
      <c r="K58" s="6"/>
      <c r="L58" s="6"/>
      <c r="M58" s="6"/>
      <c r="N58" s="6"/>
      <c r="O58" s="6"/>
      <c r="P58" s="241"/>
      <c r="Q58" s="241"/>
      <c r="R58" s="241"/>
      <c r="S58" s="241"/>
      <c r="T58" s="241"/>
      <c r="U58" s="6"/>
      <c r="V58" s="6"/>
      <c r="W58" s="6"/>
      <c r="X58" s="6"/>
    </row>
    <row r="59" spans="2:24" x14ac:dyDescent="0.25">
      <c r="B59" s="40">
        <f>+'Base de Dados'!F21</f>
        <v>0</v>
      </c>
      <c r="C59" s="69" t="str">
        <f>+'Base de Dados'!G22</f>
        <v>Reserva de Emergência</v>
      </c>
      <c r="D59" s="69"/>
      <c r="E59" s="120">
        <f>IFERROR(VLOOKUP(C59,Orçamento!$C$58:$P$65,3,0),0)</f>
        <v>350</v>
      </c>
      <c r="F59" s="120">
        <f t="shared" ref="F59:F66" si="7">SUMIF($M$71:$N$371,C59,$P$71:$Q$371)</f>
        <v>0</v>
      </c>
      <c r="G59" s="120">
        <f>+F59-E59</f>
        <v>-350</v>
      </c>
      <c r="H59" s="4"/>
      <c r="J59" s="6" t="s">
        <v>105</v>
      </c>
      <c r="K59" s="30" t="s">
        <v>106</v>
      </c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x14ac:dyDescent="0.25">
      <c r="B60" s="46">
        <f>+'Base de Dados'!F22</f>
        <v>0</v>
      </c>
      <c r="C60" s="10" t="str">
        <f>+'Base de Dados'!G23</f>
        <v>Previdência</v>
      </c>
      <c r="D60" s="10"/>
      <c r="E60" s="121">
        <f>IFERROR(VLOOKUP(C60,Orçamento!$C$58:$P$65,3,0),0)</f>
        <v>230</v>
      </c>
      <c r="F60" s="121">
        <f t="shared" si="7"/>
        <v>0</v>
      </c>
      <c r="G60" s="120">
        <f t="shared" ref="G60:G66" si="8">+F60-E60</f>
        <v>-230</v>
      </c>
      <c r="H60" s="4"/>
      <c r="J60" s="114">
        <f>SUM(E59:E66)</f>
        <v>2650</v>
      </c>
      <c r="K60" s="197">
        <f>SUM(F59:F66)</f>
        <v>640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x14ac:dyDescent="0.25">
      <c r="B61" s="46">
        <f>+'Base de Dados'!F23</f>
        <v>0</v>
      </c>
      <c r="C61" s="52" t="str">
        <f>+'Base de Dados'!G24</f>
        <v>Ações</v>
      </c>
      <c r="D61" s="52"/>
      <c r="E61" s="120">
        <f>IFERROR(VLOOKUP(C61,Orçamento!$C$58:$P$65,3,0),0)</f>
        <v>220</v>
      </c>
      <c r="F61" s="120">
        <f t="shared" si="7"/>
        <v>0</v>
      </c>
      <c r="G61" s="120">
        <f t="shared" si="8"/>
        <v>-220</v>
      </c>
      <c r="H61" s="4"/>
      <c r="J61" s="238" t="str">
        <f>REPT("|",J62*220)</f>
        <v>|||||||||||||||||||||||||||||||||||||||||||||||||||||</v>
      </c>
      <c r="K61" s="238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x14ac:dyDescent="0.25">
      <c r="B62" s="46">
        <f>+'Base de Dados'!F24</f>
        <v>0</v>
      </c>
      <c r="C62" s="10" t="str">
        <f>+'Base de Dados'!G25</f>
        <v>Fundos Imobiliários</v>
      </c>
      <c r="D62" s="10"/>
      <c r="E62" s="121">
        <f>IFERROR(VLOOKUP(C62,Orçamento!$C$58:$P$65,3,0),0)</f>
        <v>390</v>
      </c>
      <c r="F62" s="121">
        <f t="shared" si="7"/>
        <v>0</v>
      </c>
      <c r="G62" s="120">
        <f t="shared" si="8"/>
        <v>-390</v>
      </c>
      <c r="H62" s="4"/>
      <c r="J62" s="198">
        <f>+K60/J60</f>
        <v>0.24150943396226415</v>
      </c>
      <c r="K62" s="9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2:24" x14ac:dyDescent="0.25">
      <c r="B63" s="46">
        <f>+'Base de Dados'!F25</f>
        <v>0</v>
      </c>
      <c r="C63" s="52" t="str">
        <f>+'Base de Dados'!G26</f>
        <v>Renda Fixa</v>
      </c>
      <c r="D63" s="52"/>
      <c r="E63" s="120">
        <f>IFERROR(VLOOKUP(C63,Orçamento!$C$58:$P$65,3,0),0)</f>
        <v>290</v>
      </c>
      <c r="F63" s="120">
        <f t="shared" si="7"/>
        <v>100</v>
      </c>
      <c r="G63" s="120">
        <f t="shared" si="8"/>
        <v>-190</v>
      </c>
      <c r="H63" s="4"/>
      <c r="J63" s="239">
        <f>+J60-K60</f>
        <v>2010</v>
      </c>
      <c r="K63" s="239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2:24" x14ac:dyDescent="0.25">
      <c r="B64" s="46">
        <f>+'Base de Dados'!F26</f>
        <v>0</v>
      </c>
      <c r="C64" s="10" t="str">
        <f>+'Base de Dados'!G27</f>
        <v>CDB Bradesco</v>
      </c>
      <c r="D64" s="10"/>
      <c r="E64" s="121">
        <f>IFERROR(VLOOKUP(C64,Orçamento!$C$58:$P$65,3,0),0)</f>
        <v>250</v>
      </c>
      <c r="F64" s="121">
        <f t="shared" si="7"/>
        <v>440</v>
      </c>
      <c r="G64" s="120">
        <f t="shared" si="8"/>
        <v>190</v>
      </c>
      <c r="H64" s="4"/>
      <c r="J64" s="240"/>
      <c r="K64" s="240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2:57" x14ac:dyDescent="0.25">
      <c r="B65" s="65">
        <f>+'Base de Dados'!F27</f>
        <v>0</v>
      </c>
      <c r="C65" s="52" t="str">
        <f>+'Base de Dados'!G28</f>
        <v>CDB Itaú</v>
      </c>
      <c r="D65" s="52"/>
      <c r="E65" s="120">
        <f>IFERROR(VLOOKUP(C65,Orçamento!$C$58:$P$65,3,0),0)</f>
        <v>530</v>
      </c>
      <c r="F65" s="120">
        <f t="shared" si="7"/>
        <v>0</v>
      </c>
      <c r="G65" s="120">
        <f t="shared" si="8"/>
        <v>-530</v>
      </c>
      <c r="H65" s="4"/>
      <c r="J65" s="241" t="str">
        <f>_xlfn.CONCAT(T6," ","neste mês")</f>
        <v>Abaixo da Meta neste mês</v>
      </c>
      <c r="K65" s="241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2:57" x14ac:dyDescent="0.25">
      <c r="B66" s="65">
        <f>+'Base de Dados'!F28</f>
        <v>0</v>
      </c>
      <c r="C66" s="52" t="str">
        <f>+'Base de Dados'!G29</f>
        <v>Imóveis</v>
      </c>
      <c r="D66" s="52"/>
      <c r="E66" s="120">
        <f>IFERROR(VLOOKUP(C66,Orçamento!$C$58:$P$65,3,0),0)</f>
        <v>390</v>
      </c>
      <c r="F66" s="120">
        <f t="shared" si="7"/>
        <v>100</v>
      </c>
      <c r="G66" s="120">
        <f t="shared" si="8"/>
        <v>-290</v>
      </c>
      <c r="H66" s="4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2:57" ht="5.0999999999999996" customHeight="1" x14ac:dyDescent="0.25">
      <c r="B67" s="10"/>
      <c r="C67" s="10"/>
      <c r="D67" s="10"/>
      <c r="E67" s="79">
        <f>SUM(E59:E66)</f>
        <v>2650</v>
      </c>
      <c r="F67" s="79">
        <f>SUM(F59:F66)</f>
        <v>640</v>
      </c>
      <c r="G67" s="68"/>
      <c r="H67" s="4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2:57" x14ac:dyDescent="0.25">
      <c r="E68" s="80"/>
    </row>
    <row r="69" spans="2:57" x14ac:dyDescent="0.25">
      <c r="B69" s="4"/>
      <c r="C69" s="252" t="s">
        <v>117</v>
      </c>
      <c r="D69" s="252"/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  <c r="X69" s="4"/>
    </row>
    <row r="70" spans="2:57" x14ac:dyDescent="0.25">
      <c r="B70" s="4"/>
      <c r="C70" s="125" t="s">
        <v>118</v>
      </c>
      <c r="D70" s="125"/>
      <c r="E70" s="237" t="s">
        <v>119</v>
      </c>
      <c r="F70" s="237"/>
      <c r="G70" s="237"/>
      <c r="H70" s="237"/>
      <c r="I70" s="125"/>
      <c r="J70" s="237" t="s">
        <v>80</v>
      </c>
      <c r="K70" s="237"/>
      <c r="L70" s="125"/>
      <c r="M70" s="237" t="s">
        <v>104</v>
      </c>
      <c r="N70" s="237"/>
      <c r="O70" s="125"/>
      <c r="P70" s="237" t="s">
        <v>120</v>
      </c>
      <c r="Q70" s="237"/>
      <c r="R70" s="125"/>
      <c r="S70" s="237" t="s">
        <v>121</v>
      </c>
      <c r="T70" s="237"/>
      <c r="U70" s="237"/>
      <c r="V70" s="237"/>
      <c r="W70" s="237"/>
      <c r="X70" s="4"/>
      <c r="AX70" s="101" t="s">
        <v>7</v>
      </c>
      <c r="AY70" s="101"/>
      <c r="AZ70" s="101"/>
      <c r="BA70" s="101"/>
      <c r="BB70" s="101"/>
      <c r="BC70" s="101" t="str">
        <f>+'Base de Dados'!C19</f>
        <v>Despesas</v>
      </c>
      <c r="BD70" s="101" t="str">
        <f>+'Base de Dados'!G6</f>
        <v>Dívidas</v>
      </c>
      <c r="BE70" s="101" t="str">
        <f>+'Base de Dados'!G19</f>
        <v>Investimentos</v>
      </c>
    </row>
    <row r="71" spans="2:57" ht="14.4" thickBot="1" x14ac:dyDescent="0.3">
      <c r="B71" s="4"/>
      <c r="C71" s="128">
        <v>45542</v>
      </c>
      <c r="D71" s="127"/>
      <c r="E71" s="251"/>
      <c r="F71" s="251"/>
      <c r="G71" s="251"/>
      <c r="H71" s="251"/>
      <c r="I71" s="127"/>
      <c r="J71" s="251" t="s">
        <v>15</v>
      </c>
      <c r="K71" s="251"/>
      <c r="L71" s="127"/>
      <c r="M71" s="251" t="s">
        <v>8</v>
      </c>
      <c r="N71" s="251"/>
      <c r="O71" s="126"/>
      <c r="P71" s="249">
        <v>7000</v>
      </c>
      <c r="Q71" s="249"/>
      <c r="R71" s="126"/>
      <c r="S71" s="248"/>
      <c r="T71" s="248"/>
      <c r="U71" s="248"/>
      <c r="V71" s="248"/>
      <c r="W71" s="248"/>
      <c r="X71" s="7"/>
      <c r="AX71" s="105">
        <v>45536</v>
      </c>
      <c r="AZ71" s="105">
        <f>+C71</f>
        <v>45542</v>
      </c>
      <c r="BA71" s="1" t="str">
        <f>+J71</f>
        <v>Receitas</v>
      </c>
      <c r="BB71" s="106">
        <f>+P71</f>
        <v>7000</v>
      </c>
      <c r="BC71" s="1">
        <f>SUMIFS($BB$71:$BB$371,$AZ$71:$AZ$371,$AX71,$BA$71:$BA$371,"Despesas")</f>
        <v>0</v>
      </c>
      <c r="BD71" s="1">
        <f>SUMIFS($BB$71:$BB$371,$AZ$71:$AZ$371,$AX71,$BA$71:$BA$371,"Dívidas")</f>
        <v>0</v>
      </c>
      <c r="BE71" s="1">
        <f>SUMIFS($BB$71:$BB$371,$AZ$71:$AZ$371,$AX71,$BA$71:$BA$371,"Investimentos")</f>
        <v>0</v>
      </c>
    </row>
    <row r="72" spans="2:57" ht="14.4" thickBot="1" x14ac:dyDescent="0.3">
      <c r="B72" s="4"/>
      <c r="C72" s="128">
        <v>45543</v>
      </c>
      <c r="D72" s="132"/>
      <c r="E72" s="235"/>
      <c r="F72" s="250"/>
      <c r="G72" s="250"/>
      <c r="H72" s="236"/>
      <c r="I72" s="130"/>
      <c r="J72" s="235" t="s">
        <v>15</v>
      </c>
      <c r="K72" s="236"/>
      <c r="L72" s="130"/>
      <c r="M72" s="235" t="s">
        <v>9</v>
      </c>
      <c r="N72" s="236"/>
      <c r="O72" s="129"/>
      <c r="P72" s="246">
        <v>3500</v>
      </c>
      <c r="Q72" s="247"/>
      <c r="R72" s="129"/>
      <c r="S72" s="243"/>
      <c r="T72" s="244"/>
      <c r="U72" s="244"/>
      <c r="V72" s="244"/>
      <c r="W72" s="245"/>
      <c r="X72" s="7"/>
      <c r="AX72" s="105">
        <v>45537</v>
      </c>
      <c r="AZ72" s="105">
        <f t="shared" ref="AZ72:AZ135" si="9">+C72</f>
        <v>45543</v>
      </c>
      <c r="BA72" s="1" t="str">
        <f t="shared" ref="BA72:BA135" si="10">+J72</f>
        <v>Receitas</v>
      </c>
      <c r="BB72" s="106">
        <f t="shared" ref="BB72:BB135" si="11">+P72</f>
        <v>3500</v>
      </c>
      <c r="BC72" s="1">
        <f t="shared" ref="BC72:BC135" si="12">SUMIFS($BB$71:$BB$371,$AZ$71:$AZ$371,$AX72,$BA$71:$BA$371,"Despesas")</f>
        <v>0</v>
      </c>
      <c r="BD72" s="1">
        <f t="shared" ref="BD72:BD135" si="13">SUMIFS($BB$71:$BB$371,$AZ$71:$AZ$371,$AX72,$BA$71:$BA$371,"Dívidas")</f>
        <v>0</v>
      </c>
      <c r="BE72" s="1">
        <f t="shared" ref="BE72:BE135" si="14">SUMIFS($BB$71:$BB$371,$AZ$71:$AZ$371,$AX72,$BA$71:$BA$371,"Investimentos")</f>
        <v>0</v>
      </c>
    </row>
    <row r="73" spans="2:57" ht="14.4" thickBot="1" x14ac:dyDescent="0.3">
      <c r="B73" s="4"/>
      <c r="C73" s="128">
        <v>45544</v>
      </c>
      <c r="D73" s="132"/>
      <c r="E73" s="235"/>
      <c r="F73" s="250"/>
      <c r="G73" s="250"/>
      <c r="H73" s="236"/>
      <c r="I73" s="130"/>
      <c r="J73" s="235" t="s">
        <v>79</v>
      </c>
      <c r="K73" s="236"/>
      <c r="L73" s="130"/>
      <c r="M73" s="235" t="s">
        <v>20</v>
      </c>
      <c r="N73" s="236"/>
      <c r="O73" s="129"/>
      <c r="P73" s="246">
        <v>200</v>
      </c>
      <c r="Q73" s="247"/>
      <c r="R73" s="129"/>
      <c r="S73" s="243"/>
      <c r="T73" s="244"/>
      <c r="U73" s="244"/>
      <c r="V73" s="244"/>
      <c r="W73" s="245"/>
      <c r="X73" s="7"/>
      <c r="AX73" s="105">
        <v>45538</v>
      </c>
      <c r="AZ73" s="105">
        <f t="shared" si="9"/>
        <v>45544</v>
      </c>
      <c r="BA73" s="1" t="str">
        <f t="shared" si="10"/>
        <v>Despesas</v>
      </c>
      <c r="BB73" s="106">
        <f t="shared" si="11"/>
        <v>200</v>
      </c>
      <c r="BC73" s="1">
        <f t="shared" si="12"/>
        <v>0</v>
      </c>
      <c r="BD73" s="1">
        <f t="shared" si="13"/>
        <v>0</v>
      </c>
      <c r="BE73" s="1">
        <f t="shared" si="14"/>
        <v>0</v>
      </c>
    </row>
    <row r="74" spans="2:57" ht="14.4" thickBot="1" x14ac:dyDescent="0.3">
      <c r="B74" s="4"/>
      <c r="C74" s="128">
        <v>45545</v>
      </c>
      <c r="D74" s="132"/>
      <c r="E74" s="235"/>
      <c r="F74" s="250"/>
      <c r="G74" s="250"/>
      <c r="H74" s="236"/>
      <c r="I74" s="130"/>
      <c r="J74" s="235" t="s">
        <v>34</v>
      </c>
      <c r="K74" s="236"/>
      <c r="L74" s="130"/>
      <c r="M74" s="235" t="s">
        <v>32</v>
      </c>
      <c r="N74" s="236"/>
      <c r="O74" s="129"/>
      <c r="P74" s="246">
        <v>500</v>
      </c>
      <c r="Q74" s="247"/>
      <c r="R74" s="129"/>
      <c r="S74" s="243"/>
      <c r="T74" s="244"/>
      <c r="U74" s="244"/>
      <c r="V74" s="244"/>
      <c r="W74" s="245"/>
      <c r="X74" s="7"/>
      <c r="AX74" s="105">
        <v>45539</v>
      </c>
      <c r="AZ74" s="105">
        <f t="shared" si="9"/>
        <v>45545</v>
      </c>
      <c r="BA74" s="1" t="str">
        <f t="shared" si="10"/>
        <v>Dívidas</v>
      </c>
      <c r="BB74" s="106">
        <f t="shared" si="11"/>
        <v>500</v>
      </c>
      <c r="BC74" s="1">
        <f t="shared" si="12"/>
        <v>0</v>
      </c>
      <c r="BD74" s="1">
        <f t="shared" si="13"/>
        <v>0</v>
      </c>
      <c r="BE74" s="1">
        <f t="shared" si="14"/>
        <v>0</v>
      </c>
    </row>
    <row r="75" spans="2:57" ht="14.4" thickBot="1" x14ac:dyDescent="0.3">
      <c r="B75" s="4"/>
      <c r="C75" s="128">
        <v>45546</v>
      </c>
      <c r="D75" s="132"/>
      <c r="E75" s="235"/>
      <c r="F75" s="250"/>
      <c r="G75" s="250"/>
      <c r="H75" s="236"/>
      <c r="I75" s="130"/>
      <c r="J75" s="235" t="s">
        <v>40</v>
      </c>
      <c r="K75" s="236"/>
      <c r="L75" s="130"/>
      <c r="M75" s="235" t="s">
        <v>43</v>
      </c>
      <c r="N75" s="236"/>
      <c r="O75" s="129"/>
      <c r="P75" s="246"/>
      <c r="Q75" s="247"/>
      <c r="R75" s="129"/>
      <c r="S75" s="243"/>
      <c r="T75" s="244"/>
      <c r="U75" s="244"/>
      <c r="V75" s="244"/>
      <c r="W75" s="245"/>
      <c r="X75" s="7"/>
      <c r="AX75" s="105">
        <v>45540</v>
      </c>
      <c r="AZ75" s="105">
        <f t="shared" si="9"/>
        <v>45546</v>
      </c>
      <c r="BA75" s="1" t="str">
        <f t="shared" si="10"/>
        <v>Investimentos</v>
      </c>
      <c r="BB75" s="106">
        <f t="shared" si="11"/>
        <v>0</v>
      </c>
      <c r="BC75" s="1">
        <f t="shared" si="12"/>
        <v>0</v>
      </c>
      <c r="BD75" s="1">
        <f t="shared" si="13"/>
        <v>0</v>
      </c>
      <c r="BE75" s="1">
        <f t="shared" si="14"/>
        <v>0</v>
      </c>
    </row>
    <row r="76" spans="2:57" ht="14.4" thickBot="1" x14ac:dyDescent="0.3">
      <c r="B76" s="4"/>
      <c r="C76" s="128">
        <v>45547</v>
      </c>
      <c r="D76" s="132"/>
      <c r="E76" s="235"/>
      <c r="F76" s="250"/>
      <c r="G76" s="250"/>
      <c r="H76" s="236"/>
      <c r="I76" s="130"/>
      <c r="J76" s="235" t="s">
        <v>15</v>
      </c>
      <c r="K76" s="236"/>
      <c r="L76" s="130"/>
      <c r="M76" s="235" t="s">
        <v>10</v>
      </c>
      <c r="N76" s="236"/>
      <c r="O76" s="129"/>
      <c r="P76" s="246">
        <v>50</v>
      </c>
      <c r="Q76" s="247"/>
      <c r="R76" s="129"/>
      <c r="S76" s="243"/>
      <c r="T76" s="244"/>
      <c r="U76" s="244"/>
      <c r="V76" s="244"/>
      <c r="W76" s="245"/>
      <c r="X76" s="7"/>
      <c r="AX76" s="105">
        <v>45541</v>
      </c>
      <c r="AZ76" s="105">
        <f t="shared" si="9"/>
        <v>45547</v>
      </c>
      <c r="BA76" s="1" t="str">
        <f t="shared" si="10"/>
        <v>Receitas</v>
      </c>
      <c r="BB76" s="106">
        <f t="shared" si="11"/>
        <v>50</v>
      </c>
      <c r="BC76" s="1">
        <f t="shared" si="12"/>
        <v>0</v>
      </c>
      <c r="BD76" s="1">
        <f t="shared" si="13"/>
        <v>0</v>
      </c>
      <c r="BE76" s="1">
        <f t="shared" si="14"/>
        <v>0</v>
      </c>
    </row>
    <row r="77" spans="2:57" ht="14.4" thickBot="1" x14ac:dyDescent="0.3">
      <c r="B77" s="4"/>
      <c r="C77" s="128">
        <v>45548</v>
      </c>
      <c r="D77" s="132"/>
      <c r="E77" s="235"/>
      <c r="F77" s="250"/>
      <c r="G77" s="250"/>
      <c r="H77" s="236"/>
      <c r="I77" s="130"/>
      <c r="J77" s="235" t="s">
        <v>79</v>
      </c>
      <c r="K77" s="236"/>
      <c r="L77" s="130"/>
      <c r="M77" s="235" t="s">
        <v>21</v>
      </c>
      <c r="N77" s="236"/>
      <c r="O77" s="129"/>
      <c r="P77" s="246">
        <v>30</v>
      </c>
      <c r="Q77" s="247"/>
      <c r="R77" s="129"/>
      <c r="S77" s="243"/>
      <c r="T77" s="244"/>
      <c r="U77" s="244"/>
      <c r="V77" s="244"/>
      <c r="W77" s="245"/>
      <c r="X77" s="7"/>
      <c r="AX77" s="105">
        <v>45542</v>
      </c>
      <c r="AZ77" s="105">
        <f t="shared" si="9"/>
        <v>45548</v>
      </c>
      <c r="BA77" s="1" t="str">
        <f t="shared" si="10"/>
        <v>Despesas</v>
      </c>
      <c r="BB77" s="106">
        <f t="shared" si="11"/>
        <v>30</v>
      </c>
      <c r="BC77" s="1">
        <f t="shared" si="12"/>
        <v>0</v>
      </c>
      <c r="BD77" s="1">
        <f t="shared" si="13"/>
        <v>0</v>
      </c>
      <c r="BE77" s="1">
        <f t="shared" si="14"/>
        <v>0</v>
      </c>
    </row>
    <row r="78" spans="2:57" ht="14.4" thickBot="1" x14ac:dyDescent="0.3">
      <c r="B78" s="4"/>
      <c r="C78" s="128">
        <v>45549</v>
      </c>
      <c r="D78" s="132"/>
      <c r="E78" s="235"/>
      <c r="F78" s="250"/>
      <c r="G78" s="250"/>
      <c r="H78" s="236"/>
      <c r="I78" s="130"/>
      <c r="J78" s="235" t="s">
        <v>40</v>
      </c>
      <c r="K78" s="236"/>
      <c r="L78" s="130"/>
      <c r="M78" s="235" t="s">
        <v>46</v>
      </c>
      <c r="N78" s="236"/>
      <c r="O78" s="129"/>
      <c r="P78" s="246">
        <v>100</v>
      </c>
      <c r="Q78" s="247"/>
      <c r="R78" s="129"/>
      <c r="S78" s="243"/>
      <c r="T78" s="244"/>
      <c r="U78" s="244"/>
      <c r="V78" s="244"/>
      <c r="W78" s="245"/>
      <c r="X78" s="7"/>
      <c r="AX78" s="105">
        <v>45543</v>
      </c>
      <c r="AZ78" s="105">
        <f t="shared" si="9"/>
        <v>45549</v>
      </c>
      <c r="BA78" s="1" t="str">
        <f t="shared" si="10"/>
        <v>Investimentos</v>
      </c>
      <c r="BB78" s="106">
        <f t="shared" si="11"/>
        <v>100</v>
      </c>
      <c r="BC78" s="1">
        <f t="shared" si="12"/>
        <v>0</v>
      </c>
      <c r="BD78" s="1">
        <f t="shared" si="13"/>
        <v>0</v>
      </c>
      <c r="BE78" s="1">
        <f t="shared" si="14"/>
        <v>0</v>
      </c>
    </row>
    <row r="79" spans="2:57" ht="14.4" thickBot="1" x14ac:dyDescent="0.3">
      <c r="B79" s="4"/>
      <c r="C79" s="128">
        <v>45550</v>
      </c>
      <c r="D79" s="132"/>
      <c r="E79" s="235"/>
      <c r="F79" s="250"/>
      <c r="G79" s="250"/>
      <c r="H79" s="236"/>
      <c r="I79" s="130"/>
      <c r="J79" s="235" t="s">
        <v>40</v>
      </c>
      <c r="K79" s="236"/>
      <c r="L79" s="130"/>
      <c r="M79" s="235" t="s">
        <v>74</v>
      </c>
      <c r="N79" s="236"/>
      <c r="O79" s="129"/>
      <c r="P79" s="246">
        <v>100</v>
      </c>
      <c r="Q79" s="247"/>
      <c r="R79" s="129"/>
      <c r="S79" s="243"/>
      <c r="T79" s="244"/>
      <c r="U79" s="244"/>
      <c r="V79" s="244"/>
      <c r="W79" s="245"/>
      <c r="X79" s="7"/>
      <c r="AX79" s="105">
        <v>45544</v>
      </c>
      <c r="AZ79" s="105">
        <f t="shared" si="9"/>
        <v>45550</v>
      </c>
      <c r="BA79" s="1" t="str">
        <f t="shared" si="10"/>
        <v>Investimentos</v>
      </c>
      <c r="BB79" s="106">
        <f t="shared" si="11"/>
        <v>100</v>
      </c>
      <c r="BC79" s="1">
        <f t="shared" si="12"/>
        <v>200</v>
      </c>
      <c r="BD79" s="1">
        <f t="shared" si="13"/>
        <v>0</v>
      </c>
      <c r="BE79" s="1">
        <f t="shared" si="14"/>
        <v>0</v>
      </c>
    </row>
    <row r="80" spans="2:57" ht="14.4" thickBot="1" x14ac:dyDescent="0.3">
      <c r="B80" s="4"/>
      <c r="C80" s="128">
        <v>45551</v>
      </c>
      <c r="D80" s="132"/>
      <c r="E80" s="235"/>
      <c r="F80" s="250"/>
      <c r="G80" s="250"/>
      <c r="H80" s="236"/>
      <c r="I80" s="130"/>
      <c r="J80" s="235" t="s">
        <v>15</v>
      </c>
      <c r="K80" s="236"/>
      <c r="L80" s="130"/>
      <c r="M80" s="235" t="s">
        <v>10</v>
      </c>
      <c r="N80" s="236"/>
      <c r="O80" s="129"/>
      <c r="P80" s="246">
        <v>200</v>
      </c>
      <c r="Q80" s="247"/>
      <c r="R80" s="129"/>
      <c r="S80" s="243"/>
      <c r="T80" s="244"/>
      <c r="U80" s="244"/>
      <c r="V80" s="244"/>
      <c r="W80" s="245"/>
      <c r="X80" s="7"/>
      <c r="AX80" s="105">
        <v>45545</v>
      </c>
      <c r="AZ80" s="105">
        <f t="shared" si="9"/>
        <v>45551</v>
      </c>
      <c r="BA80" s="1" t="str">
        <f t="shared" si="10"/>
        <v>Receitas</v>
      </c>
      <c r="BB80" s="106">
        <f t="shared" si="11"/>
        <v>200</v>
      </c>
      <c r="BC80" s="1">
        <f t="shared" si="12"/>
        <v>0</v>
      </c>
      <c r="BD80" s="1">
        <f t="shared" si="13"/>
        <v>500</v>
      </c>
      <c r="BE80" s="1">
        <f t="shared" si="14"/>
        <v>0</v>
      </c>
    </row>
    <row r="81" spans="2:57" ht="14.4" thickBot="1" x14ac:dyDescent="0.3">
      <c r="B81" s="4"/>
      <c r="C81" s="128">
        <v>45552</v>
      </c>
      <c r="D81" s="132"/>
      <c r="E81" s="235"/>
      <c r="F81" s="250"/>
      <c r="G81" s="250"/>
      <c r="H81" s="236"/>
      <c r="I81" s="130"/>
      <c r="J81" s="235" t="s">
        <v>79</v>
      </c>
      <c r="K81" s="236"/>
      <c r="L81" s="130"/>
      <c r="M81" s="235" t="s">
        <v>25</v>
      </c>
      <c r="N81" s="236"/>
      <c r="O81" s="129"/>
      <c r="P81" s="246">
        <v>3000</v>
      </c>
      <c r="Q81" s="247"/>
      <c r="R81" s="129"/>
      <c r="S81" s="243"/>
      <c r="T81" s="244"/>
      <c r="U81" s="244"/>
      <c r="V81" s="244"/>
      <c r="W81" s="245"/>
      <c r="X81" s="7"/>
      <c r="AX81" s="105">
        <v>45546</v>
      </c>
      <c r="AZ81" s="105">
        <f t="shared" si="9"/>
        <v>45552</v>
      </c>
      <c r="BA81" s="1" t="str">
        <f t="shared" si="10"/>
        <v>Despesas</v>
      </c>
      <c r="BB81" s="106">
        <f t="shared" si="11"/>
        <v>3000</v>
      </c>
      <c r="BC81" s="1">
        <f t="shared" si="12"/>
        <v>0</v>
      </c>
      <c r="BD81" s="1">
        <f t="shared" si="13"/>
        <v>0</v>
      </c>
      <c r="BE81" s="1">
        <f t="shared" si="14"/>
        <v>0</v>
      </c>
    </row>
    <row r="82" spans="2:57" ht="14.4" thickBot="1" x14ac:dyDescent="0.3">
      <c r="B82" s="4"/>
      <c r="C82" s="128">
        <v>45553</v>
      </c>
      <c r="D82" s="132"/>
      <c r="E82" s="235"/>
      <c r="F82" s="250"/>
      <c r="G82" s="250"/>
      <c r="H82" s="236"/>
      <c r="I82" s="130"/>
      <c r="J82" s="235" t="s">
        <v>79</v>
      </c>
      <c r="K82" s="236"/>
      <c r="L82" s="130"/>
      <c r="M82" s="235" t="s">
        <v>26</v>
      </c>
      <c r="N82" s="236"/>
      <c r="O82" s="129"/>
      <c r="P82" s="246">
        <v>500</v>
      </c>
      <c r="Q82" s="247"/>
      <c r="R82" s="129"/>
      <c r="S82" s="243"/>
      <c r="T82" s="244"/>
      <c r="U82" s="244"/>
      <c r="V82" s="244"/>
      <c r="W82" s="245"/>
      <c r="X82" s="7"/>
      <c r="AX82" s="105">
        <v>45547</v>
      </c>
      <c r="AZ82" s="105">
        <f t="shared" si="9"/>
        <v>45553</v>
      </c>
      <c r="BA82" s="1" t="str">
        <f t="shared" si="10"/>
        <v>Despesas</v>
      </c>
      <c r="BB82" s="106">
        <f t="shared" si="11"/>
        <v>500</v>
      </c>
      <c r="BC82" s="1">
        <f t="shared" si="12"/>
        <v>0</v>
      </c>
      <c r="BD82" s="1">
        <f t="shared" si="13"/>
        <v>0</v>
      </c>
      <c r="BE82" s="1">
        <f t="shared" si="14"/>
        <v>0</v>
      </c>
    </row>
    <row r="83" spans="2:57" ht="14.4" thickBot="1" x14ac:dyDescent="0.3">
      <c r="B83" s="4"/>
      <c r="C83" s="128">
        <v>45554</v>
      </c>
      <c r="D83" s="132"/>
      <c r="E83" s="235"/>
      <c r="F83" s="250"/>
      <c r="G83" s="250"/>
      <c r="H83" s="236"/>
      <c r="I83" s="130"/>
      <c r="J83" s="235" t="s">
        <v>79</v>
      </c>
      <c r="K83" s="236"/>
      <c r="L83" s="130"/>
      <c r="M83" s="235" t="s">
        <v>29</v>
      </c>
      <c r="N83" s="236"/>
      <c r="O83" s="129"/>
      <c r="P83" s="246">
        <v>90</v>
      </c>
      <c r="Q83" s="247"/>
      <c r="R83" s="129"/>
      <c r="S83" s="243"/>
      <c r="T83" s="244"/>
      <c r="U83" s="244"/>
      <c r="V83" s="244"/>
      <c r="W83" s="245"/>
      <c r="X83" s="7"/>
      <c r="AX83" s="105">
        <v>45548</v>
      </c>
      <c r="AZ83" s="105">
        <f t="shared" si="9"/>
        <v>45554</v>
      </c>
      <c r="BA83" s="1" t="str">
        <f t="shared" si="10"/>
        <v>Despesas</v>
      </c>
      <c r="BB83" s="106">
        <f t="shared" si="11"/>
        <v>90</v>
      </c>
      <c r="BC83" s="1">
        <f t="shared" si="12"/>
        <v>30</v>
      </c>
      <c r="BD83" s="1">
        <f t="shared" si="13"/>
        <v>0</v>
      </c>
      <c r="BE83" s="1">
        <f t="shared" si="14"/>
        <v>0</v>
      </c>
    </row>
    <row r="84" spans="2:57" ht="14.4" thickBot="1" x14ac:dyDescent="0.3">
      <c r="B84" s="4"/>
      <c r="C84" s="128">
        <v>45555</v>
      </c>
      <c r="D84" s="132"/>
      <c r="E84" s="235"/>
      <c r="F84" s="250"/>
      <c r="G84" s="250"/>
      <c r="H84" s="236"/>
      <c r="I84" s="130"/>
      <c r="J84" s="235" t="s">
        <v>34</v>
      </c>
      <c r="K84" s="236"/>
      <c r="L84" s="130"/>
      <c r="M84" s="235" t="s">
        <v>38</v>
      </c>
      <c r="N84" s="236"/>
      <c r="O84" s="129"/>
      <c r="P84" s="246">
        <v>300</v>
      </c>
      <c r="Q84" s="247"/>
      <c r="R84" s="129"/>
      <c r="S84" s="243"/>
      <c r="T84" s="244"/>
      <c r="U84" s="244"/>
      <c r="V84" s="244"/>
      <c r="W84" s="245"/>
      <c r="X84" s="7"/>
      <c r="AX84" s="105">
        <v>45549</v>
      </c>
      <c r="AZ84" s="105">
        <f t="shared" si="9"/>
        <v>45555</v>
      </c>
      <c r="BA84" s="1" t="str">
        <f t="shared" si="10"/>
        <v>Dívidas</v>
      </c>
      <c r="BB84" s="106">
        <f t="shared" si="11"/>
        <v>300</v>
      </c>
      <c r="BC84" s="1">
        <f t="shared" si="12"/>
        <v>0</v>
      </c>
      <c r="BD84" s="1">
        <f t="shared" si="13"/>
        <v>0</v>
      </c>
      <c r="BE84" s="1">
        <f t="shared" si="14"/>
        <v>100</v>
      </c>
    </row>
    <row r="85" spans="2:57" ht="14.4" thickBot="1" x14ac:dyDescent="0.3">
      <c r="B85" s="4"/>
      <c r="C85" s="128">
        <v>45556</v>
      </c>
      <c r="D85" s="132"/>
      <c r="E85" s="235"/>
      <c r="F85" s="250"/>
      <c r="G85" s="250"/>
      <c r="H85" s="236"/>
      <c r="I85" s="130"/>
      <c r="J85" s="235" t="s">
        <v>15</v>
      </c>
      <c r="K85" s="236"/>
      <c r="L85" s="130"/>
      <c r="M85" s="235" t="s">
        <v>14</v>
      </c>
      <c r="N85" s="236"/>
      <c r="O85" s="129"/>
      <c r="P85" s="246">
        <v>800</v>
      </c>
      <c r="Q85" s="247"/>
      <c r="R85" s="129"/>
      <c r="S85" s="243"/>
      <c r="T85" s="244"/>
      <c r="U85" s="244"/>
      <c r="V85" s="244"/>
      <c r="W85" s="245"/>
      <c r="X85" s="7"/>
      <c r="AX85" s="105">
        <v>45550</v>
      </c>
      <c r="AZ85" s="105">
        <f t="shared" si="9"/>
        <v>45556</v>
      </c>
      <c r="BA85" s="1" t="str">
        <f t="shared" si="10"/>
        <v>Receitas</v>
      </c>
      <c r="BB85" s="106">
        <f t="shared" si="11"/>
        <v>800</v>
      </c>
      <c r="BC85" s="1">
        <f t="shared" si="12"/>
        <v>0</v>
      </c>
      <c r="BD85" s="1">
        <f t="shared" si="13"/>
        <v>0</v>
      </c>
      <c r="BE85" s="1">
        <f t="shared" si="14"/>
        <v>100</v>
      </c>
    </row>
    <row r="86" spans="2:57" ht="14.4" thickBot="1" x14ac:dyDescent="0.3">
      <c r="B86" s="4"/>
      <c r="C86" s="128">
        <v>45557</v>
      </c>
      <c r="D86" s="132"/>
      <c r="E86" s="235"/>
      <c r="F86" s="250"/>
      <c r="G86" s="250"/>
      <c r="H86" s="236"/>
      <c r="I86" s="130"/>
      <c r="J86" s="235" t="s">
        <v>79</v>
      </c>
      <c r="K86" s="236"/>
      <c r="L86" s="130"/>
      <c r="M86" s="235" t="s">
        <v>28</v>
      </c>
      <c r="N86" s="236"/>
      <c r="O86" s="129"/>
      <c r="P86" s="246">
        <v>20</v>
      </c>
      <c r="Q86" s="247"/>
      <c r="R86" s="129"/>
      <c r="S86" s="243"/>
      <c r="T86" s="244"/>
      <c r="U86" s="244"/>
      <c r="V86" s="244"/>
      <c r="W86" s="245"/>
      <c r="X86" s="7"/>
      <c r="AX86" s="105">
        <v>45551</v>
      </c>
      <c r="AZ86" s="105">
        <f t="shared" si="9"/>
        <v>45557</v>
      </c>
      <c r="BA86" s="1" t="str">
        <f t="shared" si="10"/>
        <v>Despesas</v>
      </c>
      <c r="BB86" s="106">
        <f t="shared" si="11"/>
        <v>20</v>
      </c>
      <c r="BC86" s="1">
        <f t="shared" si="12"/>
        <v>0</v>
      </c>
      <c r="BD86" s="1">
        <f t="shared" si="13"/>
        <v>0</v>
      </c>
      <c r="BE86" s="1">
        <f t="shared" si="14"/>
        <v>0</v>
      </c>
    </row>
    <row r="87" spans="2:57" ht="14.4" thickBot="1" x14ac:dyDescent="0.3">
      <c r="B87" s="4"/>
      <c r="C87" s="128">
        <v>45558</v>
      </c>
      <c r="D87" s="132"/>
      <c r="E87" s="235"/>
      <c r="F87" s="250"/>
      <c r="G87" s="250"/>
      <c r="H87" s="236"/>
      <c r="I87" s="130"/>
      <c r="J87" s="235" t="s">
        <v>15</v>
      </c>
      <c r="K87" s="236"/>
      <c r="L87" s="130"/>
      <c r="M87" s="235" t="s">
        <v>14</v>
      </c>
      <c r="N87" s="236"/>
      <c r="O87" s="129"/>
      <c r="P87" s="246">
        <v>1500</v>
      </c>
      <c r="Q87" s="247"/>
      <c r="R87" s="129"/>
      <c r="S87" s="243"/>
      <c r="T87" s="244"/>
      <c r="U87" s="244"/>
      <c r="V87" s="244"/>
      <c r="W87" s="245"/>
      <c r="X87" s="7"/>
      <c r="AX87" s="105">
        <v>45552</v>
      </c>
      <c r="AZ87" s="105">
        <f t="shared" si="9"/>
        <v>45558</v>
      </c>
      <c r="BA87" s="1" t="str">
        <f t="shared" si="10"/>
        <v>Receitas</v>
      </c>
      <c r="BB87" s="106">
        <f t="shared" si="11"/>
        <v>1500</v>
      </c>
      <c r="BC87" s="1">
        <f t="shared" si="12"/>
        <v>3000</v>
      </c>
      <c r="BD87" s="1">
        <f t="shared" si="13"/>
        <v>0</v>
      </c>
      <c r="BE87" s="1">
        <f t="shared" si="14"/>
        <v>0</v>
      </c>
    </row>
    <row r="88" spans="2:57" ht="14.4" thickBot="1" x14ac:dyDescent="0.3">
      <c r="B88" s="4"/>
      <c r="C88" s="128">
        <v>45559</v>
      </c>
      <c r="D88" s="132"/>
      <c r="E88" s="235"/>
      <c r="F88" s="250"/>
      <c r="G88" s="250"/>
      <c r="H88" s="236"/>
      <c r="I88" s="130"/>
      <c r="J88" s="235" t="s">
        <v>40</v>
      </c>
      <c r="K88" s="236"/>
      <c r="L88" s="130"/>
      <c r="M88" s="235" t="s">
        <v>72</v>
      </c>
      <c r="N88" s="236"/>
      <c r="O88" s="129"/>
      <c r="P88" s="246">
        <v>200</v>
      </c>
      <c r="Q88" s="247"/>
      <c r="R88" s="129"/>
      <c r="S88" s="243"/>
      <c r="T88" s="244"/>
      <c r="U88" s="244"/>
      <c r="V88" s="244"/>
      <c r="W88" s="245"/>
      <c r="X88" s="7"/>
      <c r="AX88" s="105">
        <v>45553</v>
      </c>
      <c r="AZ88" s="105">
        <f t="shared" si="9"/>
        <v>45559</v>
      </c>
      <c r="BA88" s="1" t="str">
        <f t="shared" si="10"/>
        <v>Investimentos</v>
      </c>
      <c r="BB88" s="106">
        <f t="shared" si="11"/>
        <v>200</v>
      </c>
      <c r="BC88" s="1">
        <f t="shared" si="12"/>
        <v>500</v>
      </c>
      <c r="BD88" s="1">
        <f t="shared" si="13"/>
        <v>0</v>
      </c>
      <c r="BE88" s="1">
        <f t="shared" si="14"/>
        <v>0</v>
      </c>
    </row>
    <row r="89" spans="2:57" ht="14.4" thickBot="1" x14ac:dyDescent="0.3">
      <c r="B89" s="4"/>
      <c r="C89" s="128">
        <v>45560</v>
      </c>
      <c r="D89" s="132"/>
      <c r="E89" s="235"/>
      <c r="F89" s="250"/>
      <c r="G89" s="250"/>
      <c r="H89" s="236"/>
      <c r="I89" s="130"/>
      <c r="J89" s="235" t="s">
        <v>34</v>
      </c>
      <c r="K89" s="236"/>
      <c r="L89" s="130"/>
      <c r="M89" s="235" t="s">
        <v>33</v>
      </c>
      <c r="N89" s="236"/>
      <c r="O89" s="129"/>
      <c r="P89" s="246">
        <v>300</v>
      </c>
      <c r="Q89" s="247"/>
      <c r="R89" s="129"/>
      <c r="S89" s="243"/>
      <c r="T89" s="244"/>
      <c r="U89" s="244"/>
      <c r="V89" s="244"/>
      <c r="W89" s="245"/>
      <c r="X89" s="7"/>
      <c r="AX89" s="105">
        <v>45554</v>
      </c>
      <c r="AZ89" s="105">
        <f t="shared" si="9"/>
        <v>45560</v>
      </c>
      <c r="BA89" s="1" t="str">
        <f t="shared" si="10"/>
        <v>Dívidas</v>
      </c>
      <c r="BB89" s="106">
        <f t="shared" si="11"/>
        <v>300</v>
      </c>
      <c r="BC89" s="1">
        <f t="shared" si="12"/>
        <v>90</v>
      </c>
      <c r="BD89" s="1">
        <f t="shared" si="13"/>
        <v>0</v>
      </c>
      <c r="BE89" s="1">
        <f t="shared" si="14"/>
        <v>0</v>
      </c>
    </row>
    <row r="90" spans="2:57" ht="14.4" thickBot="1" x14ac:dyDescent="0.3">
      <c r="B90" s="4"/>
      <c r="C90" s="128">
        <v>45561</v>
      </c>
      <c r="D90" s="132"/>
      <c r="E90" s="235"/>
      <c r="F90" s="250"/>
      <c r="G90" s="250"/>
      <c r="H90" s="236"/>
      <c r="I90" s="130"/>
      <c r="J90" s="235" t="s">
        <v>79</v>
      </c>
      <c r="K90" s="236"/>
      <c r="L90" s="130"/>
      <c r="M90" s="235" t="s">
        <v>30</v>
      </c>
      <c r="N90" s="236"/>
      <c r="O90" s="129"/>
      <c r="P90" s="246">
        <v>200</v>
      </c>
      <c r="Q90" s="247"/>
      <c r="R90" s="129"/>
      <c r="S90" s="243"/>
      <c r="T90" s="244"/>
      <c r="U90" s="244"/>
      <c r="V90" s="244"/>
      <c r="W90" s="245"/>
      <c r="X90" s="7"/>
      <c r="AX90" s="105">
        <v>45555</v>
      </c>
      <c r="AZ90" s="105">
        <f t="shared" si="9"/>
        <v>45561</v>
      </c>
      <c r="BA90" s="1" t="str">
        <f t="shared" si="10"/>
        <v>Despesas</v>
      </c>
      <c r="BB90" s="106">
        <f t="shared" si="11"/>
        <v>200</v>
      </c>
      <c r="BC90" s="1">
        <f t="shared" si="12"/>
        <v>0</v>
      </c>
      <c r="BD90" s="1">
        <f t="shared" si="13"/>
        <v>300</v>
      </c>
      <c r="BE90" s="1">
        <f t="shared" si="14"/>
        <v>0</v>
      </c>
    </row>
    <row r="91" spans="2:57" ht="14.4" thickBot="1" x14ac:dyDescent="0.3">
      <c r="B91" s="4"/>
      <c r="C91" s="128">
        <v>45562</v>
      </c>
      <c r="D91" s="132"/>
      <c r="E91" s="235"/>
      <c r="F91" s="250"/>
      <c r="G91" s="250"/>
      <c r="H91" s="236"/>
      <c r="I91" s="130"/>
      <c r="J91" s="235" t="s">
        <v>79</v>
      </c>
      <c r="K91" s="236"/>
      <c r="L91" s="130"/>
      <c r="M91" s="235" t="s">
        <v>24</v>
      </c>
      <c r="N91" s="236"/>
      <c r="O91" s="129"/>
      <c r="P91" s="246">
        <v>95</v>
      </c>
      <c r="Q91" s="247"/>
      <c r="R91" s="129"/>
      <c r="S91" s="243"/>
      <c r="T91" s="244"/>
      <c r="U91" s="244"/>
      <c r="V91" s="244"/>
      <c r="W91" s="245"/>
      <c r="X91" s="7"/>
      <c r="AX91" s="105">
        <v>45556</v>
      </c>
      <c r="AZ91" s="105">
        <f t="shared" si="9"/>
        <v>45562</v>
      </c>
      <c r="BA91" s="1" t="str">
        <f t="shared" si="10"/>
        <v>Despesas</v>
      </c>
      <c r="BB91" s="106">
        <f t="shared" si="11"/>
        <v>95</v>
      </c>
      <c r="BC91" s="1">
        <f t="shared" si="12"/>
        <v>0</v>
      </c>
      <c r="BD91" s="1">
        <f t="shared" si="13"/>
        <v>0</v>
      </c>
      <c r="BE91" s="1">
        <f t="shared" si="14"/>
        <v>0</v>
      </c>
    </row>
    <row r="92" spans="2:57" ht="14.4" thickBot="1" x14ac:dyDescent="0.3">
      <c r="B92" s="4"/>
      <c r="C92" s="128">
        <v>45563</v>
      </c>
      <c r="D92" s="132"/>
      <c r="E92" s="235"/>
      <c r="F92" s="250"/>
      <c r="G92" s="250"/>
      <c r="H92" s="236"/>
      <c r="I92" s="130"/>
      <c r="J92" s="235" t="s">
        <v>34</v>
      </c>
      <c r="K92" s="236"/>
      <c r="L92" s="130"/>
      <c r="M92" s="235" t="s">
        <v>33</v>
      </c>
      <c r="N92" s="236"/>
      <c r="O92" s="129"/>
      <c r="P92" s="246">
        <v>600</v>
      </c>
      <c r="Q92" s="247"/>
      <c r="R92" s="129"/>
      <c r="S92" s="243"/>
      <c r="T92" s="244"/>
      <c r="U92" s="244"/>
      <c r="V92" s="244"/>
      <c r="W92" s="245"/>
      <c r="X92" s="7"/>
      <c r="AX92" s="105">
        <v>45557</v>
      </c>
      <c r="AZ92" s="105">
        <f t="shared" si="9"/>
        <v>45563</v>
      </c>
      <c r="BA92" s="1" t="str">
        <f t="shared" si="10"/>
        <v>Dívidas</v>
      </c>
      <c r="BB92" s="106">
        <f t="shared" si="11"/>
        <v>600</v>
      </c>
      <c r="BC92" s="1">
        <f t="shared" si="12"/>
        <v>20</v>
      </c>
      <c r="BD92" s="1">
        <f t="shared" si="13"/>
        <v>0</v>
      </c>
      <c r="BE92" s="1">
        <f t="shared" si="14"/>
        <v>0</v>
      </c>
    </row>
    <row r="93" spans="2:57" ht="14.4" thickBot="1" x14ac:dyDescent="0.3">
      <c r="B93" s="4"/>
      <c r="C93" s="128">
        <v>45564</v>
      </c>
      <c r="D93" s="132"/>
      <c r="E93" s="235"/>
      <c r="F93" s="250"/>
      <c r="G93" s="250"/>
      <c r="H93" s="236"/>
      <c r="I93" s="130"/>
      <c r="J93" s="235" t="s">
        <v>40</v>
      </c>
      <c r="K93" s="236"/>
      <c r="L93" s="130"/>
      <c r="M93" s="235" t="s">
        <v>72</v>
      </c>
      <c r="N93" s="236"/>
      <c r="O93" s="129"/>
      <c r="P93" s="246">
        <v>240</v>
      </c>
      <c r="Q93" s="247"/>
      <c r="R93" s="129"/>
      <c r="S93" s="243"/>
      <c r="T93" s="244"/>
      <c r="U93" s="244"/>
      <c r="V93" s="244"/>
      <c r="W93" s="245"/>
      <c r="X93" s="7"/>
      <c r="AX93" s="105">
        <v>45558</v>
      </c>
      <c r="AZ93" s="105">
        <f t="shared" si="9"/>
        <v>45564</v>
      </c>
      <c r="BA93" s="1" t="str">
        <f t="shared" si="10"/>
        <v>Investimentos</v>
      </c>
      <c r="BB93" s="106">
        <f t="shared" si="11"/>
        <v>240</v>
      </c>
      <c r="BC93" s="1">
        <f t="shared" si="12"/>
        <v>0</v>
      </c>
      <c r="BD93" s="1">
        <f t="shared" si="13"/>
        <v>0</v>
      </c>
      <c r="BE93" s="1">
        <f t="shared" si="14"/>
        <v>0</v>
      </c>
    </row>
    <row r="94" spans="2:57" ht="14.4" thickBot="1" x14ac:dyDescent="0.3">
      <c r="B94" s="4"/>
      <c r="C94" s="128">
        <v>45565</v>
      </c>
      <c r="D94" s="132"/>
      <c r="E94" s="235"/>
      <c r="F94" s="250"/>
      <c r="G94" s="250"/>
      <c r="H94" s="236"/>
      <c r="I94" s="130"/>
      <c r="J94" s="235" t="s">
        <v>79</v>
      </c>
      <c r="K94" s="236"/>
      <c r="L94" s="130"/>
      <c r="M94" s="235" t="s">
        <v>21</v>
      </c>
      <c r="N94" s="236"/>
      <c r="O94" s="129"/>
      <c r="P94" s="246">
        <v>685</v>
      </c>
      <c r="Q94" s="247"/>
      <c r="R94" s="129"/>
      <c r="S94" s="243"/>
      <c r="T94" s="244"/>
      <c r="U94" s="244"/>
      <c r="V94" s="244"/>
      <c r="W94" s="245"/>
      <c r="X94" s="7"/>
      <c r="AX94" s="105">
        <v>45559</v>
      </c>
      <c r="AZ94" s="105">
        <f t="shared" si="9"/>
        <v>45565</v>
      </c>
      <c r="BA94" s="1" t="str">
        <f t="shared" si="10"/>
        <v>Despesas</v>
      </c>
      <c r="BB94" s="106">
        <f t="shared" si="11"/>
        <v>685</v>
      </c>
      <c r="BC94" s="1">
        <f t="shared" si="12"/>
        <v>0</v>
      </c>
      <c r="BD94" s="1">
        <f t="shared" si="13"/>
        <v>0</v>
      </c>
      <c r="BE94" s="1">
        <f t="shared" si="14"/>
        <v>200</v>
      </c>
    </row>
    <row r="95" spans="2:57" ht="14.4" thickBot="1" x14ac:dyDescent="0.3">
      <c r="B95" s="4"/>
      <c r="C95" s="128">
        <v>45566</v>
      </c>
      <c r="D95" s="132"/>
      <c r="E95" s="235"/>
      <c r="F95" s="250"/>
      <c r="G95" s="250"/>
      <c r="H95" s="236"/>
      <c r="I95" s="130"/>
      <c r="J95" s="235" t="s">
        <v>79</v>
      </c>
      <c r="K95" s="236"/>
      <c r="L95" s="130"/>
      <c r="M95" s="235" t="s">
        <v>12</v>
      </c>
      <c r="N95" s="236"/>
      <c r="O95" s="129"/>
      <c r="P95" s="246">
        <v>48</v>
      </c>
      <c r="Q95" s="247"/>
      <c r="R95" s="129"/>
      <c r="S95" s="243"/>
      <c r="T95" s="244"/>
      <c r="U95" s="244"/>
      <c r="V95" s="244"/>
      <c r="W95" s="245"/>
      <c r="X95" s="7"/>
      <c r="AX95" s="105">
        <v>45560</v>
      </c>
      <c r="AZ95" s="105">
        <f t="shared" si="9"/>
        <v>45566</v>
      </c>
      <c r="BA95" s="1" t="str">
        <f t="shared" si="10"/>
        <v>Despesas</v>
      </c>
      <c r="BB95" s="106">
        <f t="shared" si="11"/>
        <v>48</v>
      </c>
      <c r="BC95" s="1">
        <f t="shared" si="12"/>
        <v>0</v>
      </c>
      <c r="BD95" s="1">
        <f t="shared" si="13"/>
        <v>300</v>
      </c>
      <c r="BE95" s="1">
        <f t="shared" si="14"/>
        <v>0</v>
      </c>
    </row>
    <row r="96" spans="2:57" ht="14.4" thickBot="1" x14ac:dyDescent="0.3">
      <c r="B96" s="4"/>
      <c r="C96" s="128">
        <v>45567</v>
      </c>
      <c r="D96" s="132"/>
      <c r="E96" s="235"/>
      <c r="F96" s="250"/>
      <c r="G96" s="250"/>
      <c r="H96" s="236"/>
      <c r="I96" s="130"/>
      <c r="J96" s="235" t="s">
        <v>15</v>
      </c>
      <c r="K96" s="236"/>
      <c r="L96" s="130"/>
      <c r="M96" s="235" t="s">
        <v>17</v>
      </c>
      <c r="N96" s="236"/>
      <c r="O96" s="129"/>
      <c r="P96" s="246">
        <v>2000</v>
      </c>
      <c r="Q96" s="247"/>
      <c r="R96" s="129"/>
      <c r="S96" s="243"/>
      <c r="T96" s="244"/>
      <c r="U96" s="244"/>
      <c r="V96" s="244"/>
      <c r="W96" s="245"/>
      <c r="X96" s="7"/>
      <c r="AX96" s="105">
        <v>45561</v>
      </c>
      <c r="AZ96" s="105">
        <f t="shared" si="9"/>
        <v>45567</v>
      </c>
      <c r="BA96" s="1" t="str">
        <f t="shared" si="10"/>
        <v>Receitas</v>
      </c>
      <c r="BB96" s="106">
        <f t="shared" si="11"/>
        <v>2000</v>
      </c>
      <c r="BC96" s="1">
        <f t="shared" si="12"/>
        <v>200</v>
      </c>
      <c r="BD96" s="1">
        <f t="shared" si="13"/>
        <v>0</v>
      </c>
      <c r="BE96" s="1">
        <f t="shared" si="14"/>
        <v>0</v>
      </c>
    </row>
    <row r="97" spans="2:57" ht="14.4" thickBot="1" x14ac:dyDescent="0.3">
      <c r="B97" s="4"/>
      <c r="C97" s="131"/>
      <c r="D97" s="132"/>
      <c r="E97" s="235"/>
      <c r="F97" s="250"/>
      <c r="G97" s="250"/>
      <c r="H97" s="236"/>
      <c r="I97" s="130"/>
      <c r="J97" s="235"/>
      <c r="K97" s="236"/>
      <c r="L97" s="130"/>
      <c r="M97" s="235"/>
      <c r="N97" s="236"/>
      <c r="O97" s="129"/>
      <c r="P97" s="246">
        <v>0</v>
      </c>
      <c r="Q97" s="247"/>
      <c r="R97" s="129"/>
      <c r="S97" s="243"/>
      <c r="T97" s="244"/>
      <c r="U97" s="244"/>
      <c r="V97" s="244"/>
      <c r="W97" s="245"/>
      <c r="X97" s="7"/>
      <c r="AX97" s="105">
        <v>45562</v>
      </c>
      <c r="AZ97" s="105">
        <f t="shared" si="9"/>
        <v>0</v>
      </c>
      <c r="BA97" s="1">
        <f t="shared" si="10"/>
        <v>0</v>
      </c>
      <c r="BB97" s="106">
        <f t="shared" si="11"/>
        <v>0</v>
      </c>
      <c r="BC97" s="1">
        <f t="shared" si="12"/>
        <v>95</v>
      </c>
      <c r="BD97" s="1">
        <f t="shared" si="13"/>
        <v>0</v>
      </c>
      <c r="BE97" s="1">
        <f t="shared" si="14"/>
        <v>0</v>
      </c>
    </row>
    <row r="98" spans="2:57" ht="14.4" thickBot="1" x14ac:dyDescent="0.3">
      <c r="B98" s="4"/>
      <c r="C98" s="131"/>
      <c r="D98" s="132"/>
      <c r="E98" s="235"/>
      <c r="F98" s="250"/>
      <c r="G98" s="250"/>
      <c r="H98" s="236"/>
      <c r="I98" s="130"/>
      <c r="J98" s="235"/>
      <c r="K98" s="236"/>
      <c r="L98" s="130"/>
      <c r="M98" s="235"/>
      <c r="N98" s="236"/>
      <c r="O98" s="129"/>
      <c r="P98" s="246">
        <v>0</v>
      </c>
      <c r="Q98" s="247"/>
      <c r="R98" s="129"/>
      <c r="S98" s="243"/>
      <c r="T98" s="244"/>
      <c r="U98" s="244"/>
      <c r="V98" s="244"/>
      <c r="W98" s="245"/>
      <c r="X98" s="7"/>
      <c r="AX98" s="105">
        <v>45563</v>
      </c>
      <c r="AZ98" s="105">
        <f t="shared" si="9"/>
        <v>0</v>
      </c>
      <c r="BA98" s="1">
        <f t="shared" si="10"/>
        <v>0</v>
      </c>
      <c r="BB98" s="106">
        <f t="shared" si="11"/>
        <v>0</v>
      </c>
      <c r="BC98" s="1">
        <f t="shared" si="12"/>
        <v>0</v>
      </c>
      <c r="BD98" s="1">
        <f t="shared" si="13"/>
        <v>600</v>
      </c>
      <c r="BE98" s="1">
        <f t="shared" si="14"/>
        <v>0</v>
      </c>
    </row>
    <row r="99" spans="2:57" ht="14.4" thickBot="1" x14ac:dyDescent="0.3">
      <c r="B99" s="4"/>
      <c r="C99" s="131"/>
      <c r="D99" s="132"/>
      <c r="E99" s="235"/>
      <c r="F99" s="250"/>
      <c r="G99" s="250"/>
      <c r="H99" s="236"/>
      <c r="I99" s="130"/>
      <c r="J99" s="235"/>
      <c r="K99" s="236"/>
      <c r="L99" s="130"/>
      <c r="M99" s="235"/>
      <c r="N99" s="236"/>
      <c r="O99" s="129"/>
      <c r="P99" s="246">
        <v>0</v>
      </c>
      <c r="Q99" s="247"/>
      <c r="R99" s="129"/>
      <c r="S99" s="243"/>
      <c r="T99" s="244"/>
      <c r="U99" s="244"/>
      <c r="V99" s="244"/>
      <c r="W99" s="245"/>
      <c r="X99" s="7"/>
      <c r="AX99" s="105">
        <v>45564</v>
      </c>
      <c r="AZ99" s="105">
        <f t="shared" si="9"/>
        <v>0</v>
      </c>
      <c r="BA99" s="1">
        <f t="shared" si="10"/>
        <v>0</v>
      </c>
      <c r="BB99" s="106">
        <f t="shared" si="11"/>
        <v>0</v>
      </c>
      <c r="BC99" s="1">
        <f t="shared" si="12"/>
        <v>0</v>
      </c>
      <c r="BD99" s="1">
        <f t="shared" si="13"/>
        <v>0</v>
      </c>
      <c r="BE99" s="1">
        <f t="shared" si="14"/>
        <v>240</v>
      </c>
    </row>
    <row r="100" spans="2:57" ht="14.4" thickBot="1" x14ac:dyDescent="0.3">
      <c r="B100" s="4"/>
      <c r="C100" s="131"/>
      <c r="D100" s="132"/>
      <c r="E100" s="235"/>
      <c r="F100" s="250"/>
      <c r="G100" s="250"/>
      <c r="H100" s="236"/>
      <c r="I100" s="130"/>
      <c r="J100" s="235"/>
      <c r="K100" s="236"/>
      <c r="L100" s="130"/>
      <c r="M100" s="235"/>
      <c r="N100" s="236"/>
      <c r="O100" s="129"/>
      <c r="P100" s="246">
        <v>0</v>
      </c>
      <c r="Q100" s="247"/>
      <c r="R100" s="129"/>
      <c r="S100" s="243"/>
      <c r="T100" s="244"/>
      <c r="U100" s="244"/>
      <c r="V100" s="244"/>
      <c r="W100" s="245"/>
      <c r="X100" s="7"/>
      <c r="AX100" s="105">
        <v>45565</v>
      </c>
      <c r="AZ100" s="105">
        <f t="shared" si="9"/>
        <v>0</v>
      </c>
      <c r="BA100" s="1">
        <f t="shared" si="10"/>
        <v>0</v>
      </c>
      <c r="BB100" s="106">
        <f t="shared" si="11"/>
        <v>0</v>
      </c>
      <c r="BC100" s="1">
        <f t="shared" si="12"/>
        <v>685</v>
      </c>
      <c r="BD100" s="1">
        <f t="shared" si="13"/>
        <v>0</v>
      </c>
      <c r="BE100" s="1">
        <f t="shared" si="14"/>
        <v>0</v>
      </c>
    </row>
    <row r="101" spans="2:57" ht="14.4" thickBot="1" x14ac:dyDescent="0.3">
      <c r="B101" s="4"/>
      <c r="C101" s="131"/>
      <c r="D101" s="132"/>
      <c r="E101" s="235"/>
      <c r="F101" s="250"/>
      <c r="G101" s="250"/>
      <c r="H101" s="236"/>
      <c r="I101" s="130"/>
      <c r="J101" s="235"/>
      <c r="K101" s="236"/>
      <c r="L101" s="130"/>
      <c r="M101" s="235"/>
      <c r="N101" s="236"/>
      <c r="O101" s="129"/>
      <c r="P101" s="246">
        <v>0</v>
      </c>
      <c r="Q101" s="247"/>
      <c r="R101" s="129"/>
      <c r="S101" s="243"/>
      <c r="T101" s="244"/>
      <c r="U101" s="244"/>
      <c r="V101" s="244"/>
      <c r="W101" s="245"/>
      <c r="X101" s="7"/>
      <c r="AX101" s="105">
        <v>45566</v>
      </c>
      <c r="AZ101" s="105">
        <f t="shared" si="9"/>
        <v>0</v>
      </c>
      <c r="BA101" s="1">
        <f t="shared" si="10"/>
        <v>0</v>
      </c>
      <c r="BB101" s="106">
        <f t="shared" si="11"/>
        <v>0</v>
      </c>
      <c r="BC101" s="1">
        <f t="shared" si="12"/>
        <v>48</v>
      </c>
      <c r="BD101" s="1">
        <f t="shared" si="13"/>
        <v>0</v>
      </c>
      <c r="BE101" s="1">
        <f t="shared" si="14"/>
        <v>0</v>
      </c>
    </row>
    <row r="102" spans="2:57" ht="14.4" thickBot="1" x14ac:dyDescent="0.3">
      <c r="B102" s="4"/>
      <c r="C102" s="131"/>
      <c r="D102" s="132"/>
      <c r="E102" s="235"/>
      <c r="F102" s="250"/>
      <c r="G102" s="250"/>
      <c r="H102" s="236"/>
      <c r="I102" s="130"/>
      <c r="J102" s="235"/>
      <c r="K102" s="236"/>
      <c r="L102" s="130"/>
      <c r="M102" s="235"/>
      <c r="N102" s="236"/>
      <c r="O102" s="129"/>
      <c r="P102" s="246">
        <v>0</v>
      </c>
      <c r="Q102" s="247"/>
      <c r="R102" s="129"/>
      <c r="S102" s="243"/>
      <c r="T102" s="244"/>
      <c r="U102" s="244"/>
      <c r="V102" s="244"/>
      <c r="W102" s="245"/>
      <c r="X102" s="7"/>
      <c r="AX102" s="105"/>
      <c r="AZ102" s="105">
        <f t="shared" si="9"/>
        <v>0</v>
      </c>
      <c r="BA102" s="1">
        <f t="shared" si="10"/>
        <v>0</v>
      </c>
      <c r="BB102" s="106">
        <f t="shared" si="11"/>
        <v>0</v>
      </c>
      <c r="BC102" s="1">
        <f t="shared" si="12"/>
        <v>0</v>
      </c>
      <c r="BD102" s="1">
        <f t="shared" si="13"/>
        <v>0</v>
      </c>
      <c r="BE102" s="1">
        <f t="shared" si="14"/>
        <v>0</v>
      </c>
    </row>
    <row r="103" spans="2:57" ht="14.4" thickBot="1" x14ac:dyDescent="0.3">
      <c r="B103" s="4"/>
      <c r="C103" s="131"/>
      <c r="D103" s="132"/>
      <c r="E103" s="235"/>
      <c r="F103" s="250"/>
      <c r="G103" s="250"/>
      <c r="H103" s="236"/>
      <c r="I103" s="130"/>
      <c r="J103" s="235"/>
      <c r="K103" s="236"/>
      <c r="L103" s="130"/>
      <c r="M103" s="235"/>
      <c r="N103" s="236"/>
      <c r="O103" s="129"/>
      <c r="P103" s="246">
        <v>0</v>
      </c>
      <c r="Q103" s="247"/>
      <c r="R103" s="129"/>
      <c r="S103" s="243"/>
      <c r="T103" s="244"/>
      <c r="U103" s="244"/>
      <c r="V103" s="244"/>
      <c r="W103" s="245"/>
      <c r="X103" s="7"/>
      <c r="AZ103" s="105">
        <f t="shared" si="9"/>
        <v>0</v>
      </c>
      <c r="BA103" s="1">
        <f t="shared" si="10"/>
        <v>0</v>
      </c>
      <c r="BB103" s="106">
        <f t="shared" si="11"/>
        <v>0</v>
      </c>
      <c r="BC103" s="1">
        <f t="shared" si="12"/>
        <v>0</v>
      </c>
      <c r="BD103" s="1">
        <f t="shared" si="13"/>
        <v>0</v>
      </c>
      <c r="BE103" s="1">
        <f t="shared" si="14"/>
        <v>0</v>
      </c>
    </row>
    <row r="104" spans="2:57" ht="14.4" thickBot="1" x14ac:dyDescent="0.3">
      <c r="B104" s="4"/>
      <c r="C104" s="131"/>
      <c r="D104" s="132"/>
      <c r="E104" s="235"/>
      <c r="F104" s="250"/>
      <c r="G104" s="250"/>
      <c r="H104" s="236"/>
      <c r="I104" s="130"/>
      <c r="J104" s="235"/>
      <c r="K104" s="236"/>
      <c r="L104" s="130"/>
      <c r="M104" s="235"/>
      <c r="N104" s="236"/>
      <c r="O104" s="129"/>
      <c r="P104" s="246">
        <v>0</v>
      </c>
      <c r="Q104" s="247"/>
      <c r="R104" s="129"/>
      <c r="S104" s="243"/>
      <c r="T104" s="244"/>
      <c r="U104" s="244"/>
      <c r="V104" s="244"/>
      <c r="W104" s="245"/>
      <c r="X104" s="7"/>
      <c r="AX104" s="101"/>
      <c r="AY104" s="101"/>
      <c r="AZ104" s="102">
        <f t="shared" si="9"/>
        <v>0</v>
      </c>
      <c r="BA104" s="101">
        <f t="shared" si="10"/>
        <v>0</v>
      </c>
      <c r="BB104" s="103">
        <f t="shared" si="11"/>
        <v>0</v>
      </c>
      <c r="BC104" s="1">
        <f t="shared" si="12"/>
        <v>0</v>
      </c>
      <c r="BD104" s="1">
        <f t="shared" si="13"/>
        <v>0</v>
      </c>
      <c r="BE104" s="1">
        <f t="shared" si="14"/>
        <v>0</v>
      </c>
    </row>
    <row r="105" spans="2:57" ht="14.4" thickBot="1" x14ac:dyDescent="0.3">
      <c r="B105" s="4"/>
      <c r="C105" s="131"/>
      <c r="D105" s="132"/>
      <c r="E105" s="235"/>
      <c r="F105" s="250"/>
      <c r="G105" s="250"/>
      <c r="H105" s="236"/>
      <c r="I105" s="130"/>
      <c r="J105" s="235"/>
      <c r="K105" s="236"/>
      <c r="L105" s="130"/>
      <c r="M105" s="235"/>
      <c r="N105" s="236"/>
      <c r="O105" s="129"/>
      <c r="P105" s="246">
        <v>0</v>
      </c>
      <c r="Q105" s="247"/>
      <c r="R105" s="129"/>
      <c r="S105" s="243"/>
      <c r="T105" s="244"/>
      <c r="U105" s="244"/>
      <c r="V105" s="244"/>
      <c r="W105" s="245"/>
      <c r="X105" s="7"/>
      <c r="AX105" s="101"/>
      <c r="AY105" s="101"/>
      <c r="AZ105" s="102">
        <f t="shared" si="9"/>
        <v>0</v>
      </c>
      <c r="BA105" s="101">
        <f t="shared" si="10"/>
        <v>0</v>
      </c>
      <c r="BB105" s="103">
        <f t="shared" si="11"/>
        <v>0</v>
      </c>
      <c r="BC105" s="1">
        <f t="shared" si="12"/>
        <v>0</v>
      </c>
      <c r="BD105" s="1">
        <f t="shared" si="13"/>
        <v>0</v>
      </c>
      <c r="BE105" s="1">
        <f t="shared" si="14"/>
        <v>0</v>
      </c>
    </row>
    <row r="106" spans="2:57" ht="14.4" thickBot="1" x14ac:dyDescent="0.3">
      <c r="B106" s="4"/>
      <c r="C106" s="131"/>
      <c r="D106" s="132"/>
      <c r="E106" s="235"/>
      <c r="F106" s="250"/>
      <c r="G106" s="250"/>
      <c r="H106" s="236"/>
      <c r="I106" s="130"/>
      <c r="J106" s="235"/>
      <c r="K106" s="236"/>
      <c r="L106" s="130"/>
      <c r="M106" s="235"/>
      <c r="N106" s="236"/>
      <c r="O106" s="129"/>
      <c r="P106" s="246">
        <v>0</v>
      </c>
      <c r="Q106" s="247"/>
      <c r="R106" s="129"/>
      <c r="S106" s="243"/>
      <c r="T106" s="244"/>
      <c r="U106" s="244"/>
      <c r="V106" s="244"/>
      <c r="W106" s="245"/>
      <c r="X106" s="7"/>
      <c r="AX106" s="101"/>
      <c r="AY106" s="101"/>
      <c r="AZ106" s="102">
        <f t="shared" si="9"/>
        <v>0</v>
      </c>
      <c r="BA106" s="101">
        <f t="shared" si="10"/>
        <v>0</v>
      </c>
      <c r="BB106" s="103">
        <f t="shared" si="11"/>
        <v>0</v>
      </c>
      <c r="BC106" s="1">
        <f t="shared" si="12"/>
        <v>0</v>
      </c>
      <c r="BD106" s="1">
        <f t="shared" si="13"/>
        <v>0</v>
      </c>
      <c r="BE106" s="1">
        <f t="shared" si="14"/>
        <v>0</v>
      </c>
    </row>
    <row r="107" spans="2:57" ht="14.4" thickBot="1" x14ac:dyDescent="0.3">
      <c r="B107" s="4"/>
      <c r="C107" s="131"/>
      <c r="D107" s="132"/>
      <c r="E107" s="235"/>
      <c r="F107" s="250"/>
      <c r="G107" s="250"/>
      <c r="H107" s="236"/>
      <c r="I107" s="130"/>
      <c r="J107" s="235"/>
      <c r="K107" s="236"/>
      <c r="L107" s="130"/>
      <c r="M107" s="235"/>
      <c r="N107" s="236"/>
      <c r="O107" s="129"/>
      <c r="P107" s="246">
        <v>0</v>
      </c>
      <c r="Q107" s="247"/>
      <c r="R107" s="129"/>
      <c r="S107" s="243"/>
      <c r="T107" s="244"/>
      <c r="U107" s="244"/>
      <c r="V107" s="244"/>
      <c r="W107" s="245"/>
      <c r="X107" s="7"/>
      <c r="AX107" s="101"/>
      <c r="AY107" s="101"/>
      <c r="AZ107" s="102">
        <f t="shared" si="9"/>
        <v>0</v>
      </c>
      <c r="BA107" s="101">
        <f t="shared" si="10"/>
        <v>0</v>
      </c>
      <c r="BB107" s="103">
        <f t="shared" si="11"/>
        <v>0</v>
      </c>
      <c r="BC107" s="1">
        <f t="shared" si="12"/>
        <v>0</v>
      </c>
      <c r="BD107" s="1">
        <f t="shared" si="13"/>
        <v>0</v>
      </c>
      <c r="BE107" s="1">
        <f t="shared" si="14"/>
        <v>0</v>
      </c>
    </row>
    <row r="108" spans="2:57" ht="14.4" thickBot="1" x14ac:dyDescent="0.3">
      <c r="B108" s="4"/>
      <c r="C108" s="131"/>
      <c r="D108" s="132"/>
      <c r="E108" s="235"/>
      <c r="F108" s="250"/>
      <c r="G108" s="250"/>
      <c r="H108" s="236"/>
      <c r="I108" s="130"/>
      <c r="J108" s="235"/>
      <c r="K108" s="236"/>
      <c r="L108" s="130"/>
      <c r="M108" s="235"/>
      <c r="N108" s="236"/>
      <c r="O108" s="129"/>
      <c r="P108" s="246">
        <v>0</v>
      </c>
      <c r="Q108" s="247"/>
      <c r="R108" s="129"/>
      <c r="S108" s="243"/>
      <c r="T108" s="244"/>
      <c r="U108" s="244"/>
      <c r="V108" s="244"/>
      <c r="W108" s="245"/>
      <c r="X108" s="7"/>
      <c r="AX108" s="101"/>
      <c r="AY108" s="101"/>
      <c r="AZ108" s="102">
        <f t="shared" si="9"/>
        <v>0</v>
      </c>
      <c r="BA108" s="101">
        <f t="shared" si="10"/>
        <v>0</v>
      </c>
      <c r="BB108" s="103">
        <f t="shared" si="11"/>
        <v>0</v>
      </c>
      <c r="BC108" s="1">
        <f t="shared" si="12"/>
        <v>0</v>
      </c>
      <c r="BD108" s="1">
        <f t="shared" si="13"/>
        <v>0</v>
      </c>
      <c r="BE108" s="1">
        <f t="shared" si="14"/>
        <v>0</v>
      </c>
    </row>
    <row r="109" spans="2:57" ht="14.4" thickBot="1" x14ac:dyDescent="0.3">
      <c r="B109" s="4"/>
      <c r="C109" s="131"/>
      <c r="D109" s="132"/>
      <c r="E109" s="235"/>
      <c r="F109" s="250"/>
      <c r="G109" s="250"/>
      <c r="H109" s="236"/>
      <c r="I109" s="130"/>
      <c r="J109" s="235"/>
      <c r="K109" s="236"/>
      <c r="L109" s="130"/>
      <c r="M109" s="235"/>
      <c r="N109" s="236"/>
      <c r="O109" s="129"/>
      <c r="P109" s="246">
        <v>0</v>
      </c>
      <c r="Q109" s="247"/>
      <c r="R109" s="129"/>
      <c r="S109" s="243"/>
      <c r="T109" s="244"/>
      <c r="U109" s="244"/>
      <c r="V109" s="244"/>
      <c r="W109" s="245"/>
      <c r="X109" s="7"/>
      <c r="AX109" s="101"/>
      <c r="AY109" s="101"/>
      <c r="AZ109" s="102">
        <f t="shared" si="9"/>
        <v>0</v>
      </c>
      <c r="BA109" s="101">
        <f t="shared" si="10"/>
        <v>0</v>
      </c>
      <c r="BB109" s="103">
        <f t="shared" si="11"/>
        <v>0</v>
      </c>
      <c r="BC109" s="1">
        <f t="shared" si="12"/>
        <v>0</v>
      </c>
      <c r="BD109" s="1">
        <f t="shared" si="13"/>
        <v>0</v>
      </c>
      <c r="BE109" s="1">
        <f t="shared" si="14"/>
        <v>0</v>
      </c>
    </row>
    <row r="110" spans="2:57" ht="14.4" thickBot="1" x14ac:dyDescent="0.3">
      <c r="B110" s="4"/>
      <c r="C110" s="131"/>
      <c r="D110" s="132"/>
      <c r="E110" s="235"/>
      <c r="F110" s="250"/>
      <c r="G110" s="250"/>
      <c r="H110" s="236"/>
      <c r="I110" s="130"/>
      <c r="J110" s="235"/>
      <c r="K110" s="236"/>
      <c r="L110" s="130"/>
      <c r="M110" s="235"/>
      <c r="N110" s="236"/>
      <c r="O110" s="129"/>
      <c r="P110" s="246">
        <v>0</v>
      </c>
      <c r="Q110" s="247"/>
      <c r="R110" s="129"/>
      <c r="S110" s="243"/>
      <c r="T110" s="244"/>
      <c r="U110" s="244"/>
      <c r="V110" s="244"/>
      <c r="W110" s="245"/>
      <c r="X110" s="7"/>
      <c r="AX110" s="101"/>
      <c r="AY110" s="101"/>
      <c r="AZ110" s="102">
        <f t="shared" si="9"/>
        <v>0</v>
      </c>
      <c r="BA110" s="101">
        <f t="shared" si="10"/>
        <v>0</v>
      </c>
      <c r="BB110" s="103">
        <f t="shared" si="11"/>
        <v>0</v>
      </c>
      <c r="BC110" s="1">
        <f t="shared" si="12"/>
        <v>0</v>
      </c>
      <c r="BD110" s="1">
        <f t="shared" si="13"/>
        <v>0</v>
      </c>
      <c r="BE110" s="1">
        <f t="shared" si="14"/>
        <v>0</v>
      </c>
    </row>
    <row r="111" spans="2:57" ht="14.4" thickBot="1" x14ac:dyDescent="0.3">
      <c r="B111" s="4"/>
      <c r="C111" s="131"/>
      <c r="D111" s="132"/>
      <c r="E111" s="235"/>
      <c r="F111" s="250"/>
      <c r="G111" s="250"/>
      <c r="H111" s="236"/>
      <c r="I111" s="130"/>
      <c r="J111" s="235"/>
      <c r="K111" s="236"/>
      <c r="L111" s="130"/>
      <c r="M111" s="235"/>
      <c r="N111" s="236"/>
      <c r="O111" s="129"/>
      <c r="P111" s="246">
        <v>0</v>
      </c>
      <c r="Q111" s="247"/>
      <c r="R111" s="129"/>
      <c r="S111" s="243"/>
      <c r="T111" s="244"/>
      <c r="U111" s="244"/>
      <c r="V111" s="244"/>
      <c r="W111" s="245"/>
      <c r="X111" s="7"/>
      <c r="AX111" s="101"/>
      <c r="AY111" s="101"/>
      <c r="AZ111" s="102">
        <f t="shared" si="9"/>
        <v>0</v>
      </c>
      <c r="BA111" s="101">
        <f t="shared" si="10"/>
        <v>0</v>
      </c>
      <c r="BB111" s="103">
        <f t="shared" si="11"/>
        <v>0</v>
      </c>
      <c r="BC111" s="1">
        <f t="shared" si="12"/>
        <v>0</v>
      </c>
      <c r="BD111" s="1">
        <f t="shared" si="13"/>
        <v>0</v>
      </c>
      <c r="BE111" s="1">
        <f t="shared" si="14"/>
        <v>0</v>
      </c>
    </row>
    <row r="112" spans="2:57" ht="14.4" thickBot="1" x14ac:dyDescent="0.3">
      <c r="B112" s="4"/>
      <c r="C112" s="131"/>
      <c r="D112" s="132"/>
      <c r="E112" s="235"/>
      <c r="F112" s="250"/>
      <c r="G112" s="250"/>
      <c r="H112" s="236"/>
      <c r="I112" s="130"/>
      <c r="J112" s="235"/>
      <c r="K112" s="236"/>
      <c r="L112" s="130"/>
      <c r="M112" s="235"/>
      <c r="N112" s="236"/>
      <c r="O112" s="129"/>
      <c r="P112" s="246">
        <v>0</v>
      </c>
      <c r="Q112" s="247"/>
      <c r="R112" s="129"/>
      <c r="S112" s="243"/>
      <c r="T112" s="244"/>
      <c r="U112" s="244"/>
      <c r="V112" s="244"/>
      <c r="W112" s="245"/>
      <c r="X112" s="7"/>
      <c r="AX112" s="101"/>
      <c r="AY112" s="101"/>
      <c r="AZ112" s="102">
        <f t="shared" si="9"/>
        <v>0</v>
      </c>
      <c r="BA112" s="101">
        <f t="shared" si="10"/>
        <v>0</v>
      </c>
      <c r="BB112" s="103">
        <f t="shared" si="11"/>
        <v>0</v>
      </c>
      <c r="BC112" s="1">
        <f t="shared" si="12"/>
        <v>0</v>
      </c>
      <c r="BD112" s="1">
        <f t="shared" si="13"/>
        <v>0</v>
      </c>
      <c r="BE112" s="1">
        <f t="shared" si="14"/>
        <v>0</v>
      </c>
    </row>
    <row r="113" spans="2:57" ht="14.4" thickBot="1" x14ac:dyDescent="0.3">
      <c r="B113" s="4"/>
      <c r="C113" s="131"/>
      <c r="D113" s="132"/>
      <c r="E113" s="235"/>
      <c r="F113" s="250"/>
      <c r="G113" s="250"/>
      <c r="H113" s="236"/>
      <c r="I113" s="130"/>
      <c r="J113" s="235"/>
      <c r="K113" s="236"/>
      <c r="L113" s="130"/>
      <c r="M113" s="235"/>
      <c r="N113" s="236"/>
      <c r="O113" s="129"/>
      <c r="P113" s="246">
        <v>0</v>
      </c>
      <c r="Q113" s="247"/>
      <c r="R113" s="129"/>
      <c r="S113" s="243"/>
      <c r="T113" s="244"/>
      <c r="U113" s="244"/>
      <c r="V113" s="244"/>
      <c r="W113" s="245"/>
      <c r="X113" s="7"/>
      <c r="AX113" s="101"/>
      <c r="AY113" s="101"/>
      <c r="AZ113" s="102">
        <f t="shared" si="9"/>
        <v>0</v>
      </c>
      <c r="BA113" s="101">
        <f t="shared" si="10"/>
        <v>0</v>
      </c>
      <c r="BB113" s="103">
        <f t="shared" si="11"/>
        <v>0</v>
      </c>
      <c r="BC113" s="1">
        <f t="shared" si="12"/>
        <v>0</v>
      </c>
      <c r="BD113" s="1">
        <f t="shared" si="13"/>
        <v>0</v>
      </c>
      <c r="BE113" s="1">
        <f t="shared" si="14"/>
        <v>0</v>
      </c>
    </row>
    <row r="114" spans="2:57" ht="14.4" thickBot="1" x14ac:dyDescent="0.3">
      <c r="B114" s="4"/>
      <c r="C114" s="131"/>
      <c r="D114" s="132"/>
      <c r="E114" s="235"/>
      <c r="F114" s="250"/>
      <c r="G114" s="250"/>
      <c r="H114" s="236"/>
      <c r="I114" s="130"/>
      <c r="J114" s="235"/>
      <c r="K114" s="236"/>
      <c r="L114" s="130"/>
      <c r="M114" s="235"/>
      <c r="N114" s="236"/>
      <c r="O114" s="129"/>
      <c r="P114" s="246">
        <v>0</v>
      </c>
      <c r="Q114" s="247"/>
      <c r="R114" s="129"/>
      <c r="S114" s="243"/>
      <c r="T114" s="244"/>
      <c r="U114" s="244"/>
      <c r="V114" s="244"/>
      <c r="W114" s="245"/>
      <c r="X114" s="7"/>
      <c r="AX114" s="101"/>
      <c r="AY114" s="101"/>
      <c r="AZ114" s="102">
        <f t="shared" si="9"/>
        <v>0</v>
      </c>
      <c r="BA114" s="101">
        <f t="shared" si="10"/>
        <v>0</v>
      </c>
      <c r="BB114" s="103">
        <f t="shared" si="11"/>
        <v>0</v>
      </c>
      <c r="BC114" s="1">
        <f t="shared" si="12"/>
        <v>0</v>
      </c>
      <c r="BD114" s="1">
        <f t="shared" si="13"/>
        <v>0</v>
      </c>
      <c r="BE114" s="1">
        <f t="shared" si="14"/>
        <v>0</v>
      </c>
    </row>
    <row r="115" spans="2:57" ht="14.4" thickBot="1" x14ac:dyDescent="0.3">
      <c r="B115" s="4"/>
      <c r="C115" s="131"/>
      <c r="D115" s="132"/>
      <c r="E115" s="235"/>
      <c r="F115" s="250"/>
      <c r="G115" s="250"/>
      <c r="H115" s="236"/>
      <c r="I115" s="130"/>
      <c r="J115" s="235"/>
      <c r="K115" s="236"/>
      <c r="L115" s="130"/>
      <c r="M115" s="235"/>
      <c r="N115" s="236"/>
      <c r="O115" s="129"/>
      <c r="P115" s="246">
        <v>0</v>
      </c>
      <c r="Q115" s="247"/>
      <c r="R115" s="129"/>
      <c r="S115" s="243"/>
      <c r="T115" s="244"/>
      <c r="U115" s="244"/>
      <c r="V115" s="244"/>
      <c r="W115" s="245"/>
      <c r="X115" s="7"/>
      <c r="AX115" s="101"/>
      <c r="AY115" s="101"/>
      <c r="AZ115" s="102">
        <f t="shared" si="9"/>
        <v>0</v>
      </c>
      <c r="BA115" s="101">
        <f t="shared" si="10"/>
        <v>0</v>
      </c>
      <c r="BB115" s="103">
        <f t="shared" si="11"/>
        <v>0</v>
      </c>
      <c r="BC115" s="1">
        <f t="shared" si="12"/>
        <v>0</v>
      </c>
      <c r="BD115" s="1">
        <f t="shared" si="13"/>
        <v>0</v>
      </c>
      <c r="BE115" s="1">
        <f t="shared" si="14"/>
        <v>0</v>
      </c>
    </row>
    <row r="116" spans="2:57" ht="14.4" thickBot="1" x14ac:dyDescent="0.3">
      <c r="B116" s="4"/>
      <c r="C116" s="131"/>
      <c r="D116" s="132"/>
      <c r="E116" s="235"/>
      <c r="F116" s="250"/>
      <c r="G116" s="250"/>
      <c r="H116" s="236"/>
      <c r="I116" s="130"/>
      <c r="J116" s="235"/>
      <c r="K116" s="236"/>
      <c r="L116" s="130"/>
      <c r="M116" s="235"/>
      <c r="N116" s="236"/>
      <c r="O116" s="129"/>
      <c r="P116" s="246">
        <v>0</v>
      </c>
      <c r="Q116" s="247"/>
      <c r="R116" s="129"/>
      <c r="S116" s="243"/>
      <c r="T116" s="244"/>
      <c r="U116" s="244"/>
      <c r="V116" s="244"/>
      <c r="W116" s="245"/>
      <c r="X116" s="7"/>
      <c r="AX116" s="101"/>
      <c r="AY116" s="101"/>
      <c r="AZ116" s="102">
        <f t="shared" si="9"/>
        <v>0</v>
      </c>
      <c r="BA116" s="101">
        <f t="shared" si="10"/>
        <v>0</v>
      </c>
      <c r="BB116" s="103">
        <f t="shared" si="11"/>
        <v>0</v>
      </c>
      <c r="BC116" s="1">
        <f t="shared" si="12"/>
        <v>0</v>
      </c>
      <c r="BD116" s="1">
        <f t="shared" si="13"/>
        <v>0</v>
      </c>
      <c r="BE116" s="1">
        <f t="shared" si="14"/>
        <v>0</v>
      </c>
    </row>
    <row r="117" spans="2:57" ht="14.4" thickBot="1" x14ac:dyDescent="0.3">
      <c r="B117" s="4"/>
      <c r="C117" s="131"/>
      <c r="D117" s="132"/>
      <c r="E117" s="235"/>
      <c r="F117" s="250"/>
      <c r="G117" s="250"/>
      <c r="H117" s="236"/>
      <c r="I117" s="130"/>
      <c r="J117" s="235"/>
      <c r="K117" s="236"/>
      <c r="L117" s="130"/>
      <c r="M117" s="235"/>
      <c r="N117" s="236"/>
      <c r="O117" s="129"/>
      <c r="P117" s="246">
        <v>0</v>
      </c>
      <c r="Q117" s="247"/>
      <c r="R117" s="129"/>
      <c r="S117" s="243"/>
      <c r="T117" s="244"/>
      <c r="U117" s="244"/>
      <c r="V117" s="244"/>
      <c r="W117" s="245"/>
      <c r="X117" s="7"/>
      <c r="AX117" s="101"/>
      <c r="AY117" s="101"/>
      <c r="AZ117" s="102">
        <f t="shared" si="9"/>
        <v>0</v>
      </c>
      <c r="BA117" s="101">
        <f t="shared" si="10"/>
        <v>0</v>
      </c>
      <c r="BB117" s="103">
        <f t="shared" si="11"/>
        <v>0</v>
      </c>
      <c r="BC117" s="1">
        <f t="shared" si="12"/>
        <v>0</v>
      </c>
      <c r="BD117" s="1">
        <f t="shared" si="13"/>
        <v>0</v>
      </c>
      <c r="BE117" s="1">
        <f t="shared" si="14"/>
        <v>0</v>
      </c>
    </row>
    <row r="118" spans="2:57" ht="14.4" thickBot="1" x14ac:dyDescent="0.3">
      <c r="B118" s="4"/>
      <c r="C118" s="131"/>
      <c r="D118" s="132"/>
      <c r="E118" s="235"/>
      <c r="F118" s="250"/>
      <c r="G118" s="250"/>
      <c r="H118" s="236"/>
      <c r="I118" s="130"/>
      <c r="J118" s="235"/>
      <c r="K118" s="236"/>
      <c r="L118" s="130"/>
      <c r="M118" s="235"/>
      <c r="N118" s="236"/>
      <c r="O118" s="129"/>
      <c r="P118" s="246">
        <v>0</v>
      </c>
      <c r="Q118" s="247"/>
      <c r="R118" s="129"/>
      <c r="S118" s="243"/>
      <c r="T118" s="244"/>
      <c r="U118" s="244"/>
      <c r="V118" s="244"/>
      <c r="W118" s="245"/>
      <c r="X118" s="7"/>
      <c r="AX118" s="101"/>
      <c r="AY118" s="101"/>
      <c r="AZ118" s="102">
        <f t="shared" si="9"/>
        <v>0</v>
      </c>
      <c r="BA118" s="101">
        <f t="shared" si="10"/>
        <v>0</v>
      </c>
      <c r="BB118" s="103">
        <f t="shared" si="11"/>
        <v>0</v>
      </c>
      <c r="BC118" s="1">
        <f t="shared" si="12"/>
        <v>0</v>
      </c>
      <c r="BD118" s="1">
        <f t="shared" si="13"/>
        <v>0</v>
      </c>
      <c r="BE118" s="1">
        <f t="shared" si="14"/>
        <v>0</v>
      </c>
    </row>
    <row r="119" spans="2:57" ht="14.4" thickBot="1" x14ac:dyDescent="0.3">
      <c r="B119" s="4"/>
      <c r="C119" s="131"/>
      <c r="D119" s="132"/>
      <c r="E119" s="235"/>
      <c r="F119" s="250"/>
      <c r="G119" s="250"/>
      <c r="H119" s="236"/>
      <c r="I119" s="130"/>
      <c r="J119" s="235"/>
      <c r="K119" s="236"/>
      <c r="L119" s="130"/>
      <c r="M119" s="235"/>
      <c r="N119" s="236"/>
      <c r="O119" s="129"/>
      <c r="P119" s="246">
        <v>0</v>
      </c>
      <c r="Q119" s="247"/>
      <c r="R119" s="129"/>
      <c r="S119" s="243"/>
      <c r="T119" s="244"/>
      <c r="U119" s="244"/>
      <c r="V119" s="244"/>
      <c r="W119" s="245"/>
      <c r="X119" s="7"/>
      <c r="AX119" s="101"/>
      <c r="AY119" s="101"/>
      <c r="AZ119" s="102">
        <f t="shared" si="9"/>
        <v>0</v>
      </c>
      <c r="BA119" s="101">
        <f t="shared" si="10"/>
        <v>0</v>
      </c>
      <c r="BB119" s="103">
        <f t="shared" si="11"/>
        <v>0</v>
      </c>
      <c r="BC119" s="1">
        <f t="shared" si="12"/>
        <v>0</v>
      </c>
      <c r="BD119" s="1">
        <f t="shared" si="13"/>
        <v>0</v>
      </c>
      <c r="BE119" s="1">
        <f t="shared" si="14"/>
        <v>0</v>
      </c>
    </row>
    <row r="120" spans="2:57" ht="14.4" thickBot="1" x14ac:dyDescent="0.3">
      <c r="B120" s="4"/>
      <c r="C120" s="131"/>
      <c r="D120" s="132"/>
      <c r="E120" s="235"/>
      <c r="F120" s="250"/>
      <c r="G120" s="250"/>
      <c r="H120" s="236"/>
      <c r="I120" s="130"/>
      <c r="J120" s="235"/>
      <c r="K120" s="236"/>
      <c r="L120" s="130"/>
      <c r="M120" s="235"/>
      <c r="N120" s="236"/>
      <c r="O120" s="129"/>
      <c r="P120" s="246">
        <v>0</v>
      </c>
      <c r="Q120" s="247"/>
      <c r="R120" s="129"/>
      <c r="S120" s="243"/>
      <c r="T120" s="244"/>
      <c r="U120" s="244"/>
      <c r="V120" s="244"/>
      <c r="W120" s="245"/>
      <c r="X120" s="7"/>
      <c r="AX120" s="101"/>
      <c r="AY120" s="101"/>
      <c r="AZ120" s="102">
        <f t="shared" si="9"/>
        <v>0</v>
      </c>
      <c r="BA120" s="101">
        <f t="shared" si="10"/>
        <v>0</v>
      </c>
      <c r="BB120" s="103">
        <f t="shared" si="11"/>
        <v>0</v>
      </c>
      <c r="BC120" s="1">
        <f t="shared" si="12"/>
        <v>0</v>
      </c>
      <c r="BD120" s="1">
        <f t="shared" si="13"/>
        <v>0</v>
      </c>
      <c r="BE120" s="1">
        <f t="shared" si="14"/>
        <v>0</v>
      </c>
    </row>
    <row r="121" spans="2:57" ht="14.4" thickBot="1" x14ac:dyDescent="0.3">
      <c r="B121" s="4"/>
      <c r="C121" s="131"/>
      <c r="D121" s="132"/>
      <c r="E121" s="235"/>
      <c r="F121" s="250"/>
      <c r="G121" s="250"/>
      <c r="H121" s="236"/>
      <c r="I121" s="130"/>
      <c r="J121" s="235"/>
      <c r="K121" s="236"/>
      <c r="L121" s="130"/>
      <c r="M121" s="235"/>
      <c r="N121" s="236"/>
      <c r="O121" s="129"/>
      <c r="P121" s="246">
        <v>0</v>
      </c>
      <c r="Q121" s="247"/>
      <c r="R121" s="129"/>
      <c r="S121" s="243"/>
      <c r="T121" s="244"/>
      <c r="U121" s="244"/>
      <c r="V121" s="244"/>
      <c r="W121" s="245"/>
      <c r="X121" s="7"/>
      <c r="AX121" s="101"/>
      <c r="AY121" s="101"/>
      <c r="AZ121" s="102">
        <f t="shared" si="9"/>
        <v>0</v>
      </c>
      <c r="BA121" s="101">
        <f t="shared" si="10"/>
        <v>0</v>
      </c>
      <c r="BB121" s="103">
        <f t="shared" si="11"/>
        <v>0</v>
      </c>
      <c r="BC121" s="1">
        <f t="shared" si="12"/>
        <v>0</v>
      </c>
      <c r="BD121" s="1">
        <f t="shared" si="13"/>
        <v>0</v>
      </c>
      <c r="BE121" s="1">
        <f t="shared" si="14"/>
        <v>0</v>
      </c>
    </row>
    <row r="122" spans="2:57" ht="14.4" thickBot="1" x14ac:dyDescent="0.3">
      <c r="B122" s="4"/>
      <c r="C122" s="131"/>
      <c r="D122" s="132"/>
      <c r="E122" s="235"/>
      <c r="F122" s="250"/>
      <c r="G122" s="250"/>
      <c r="H122" s="236"/>
      <c r="I122" s="130"/>
      <c r="J122" s="235"/>
      <c r="K122" s="236"/>
      <c r="L122" s="130"/>
      <c r="M122" s="235"/>
      <c r="N122" s="236"/>
      <c r="O122" s="129"/>
      <c r="P122" s="246">
        <v>0</v>
      </c>
      <c r="Q122" s="247"/>
      <c r="R122" s="129"/>
      <c r="S122" s="243"/>
      <c r="T122" s="244"/>
      <c r="U122" s="244"/>
      <c r="V122" s="244"/>
      <c r="W122" s="245"/>
      <c r="X122" s="7"/>
      <c r="AX122" s="101"/>
      <c r="AY122" s="101"/>
      <c r="AZ122" s="102">
        <f t="shared" si="9"/>
        <v>0</v>
      </c>
      <c r="BA122" s="101">
        <f t="shared" si="10"/>
        <v>0</v>
      </c>
      <c r="BB122" s="103">
        <f t="shared" si="11"/>
        <v>0</v>
      </c>
      <c r="BC122" s="1">
        <f t="shared" si="12"/>
        <v>0</v>
      </c>
      <c r="BD122" s="1">
        <f t="shared" si="13"/>
        <v>0</v>
      </c>
      <c r="BE122" s="1">
        <f t="shared" si="14"/>
        <v>0</v>
      </c>
    </row>
    <row r="123" spans="2:57" ht="14.4" thickBot="1" x14ac:dyDescent="0.3">
      <c r="B123" s="4"/>
      <c r="C123" s="131"/>
      <c r="D123" s="132"/>
      <c r="E123" s="235"/>
      <c r="F123" s="250"/>
      <c r="G123" s="250"/>
      <c r="H123" s="236"/>
      <c r="I123" s="130"/>
      <c r="J123" s="235"/>
      <c r="K123" s="236"/>
      <c r="L123" s="130"/>
      <c r="M123" s="235"/>
      <c r="N123" s="236"/>
      <c r="O123" s="129"/>
      <c r="P123" s="246">
        <v>0</v>
      </c>
      <c r="Q123" s="247"/>
      <c r="R123" s="129"/>
      <c r="S123" s="243"/>
      <c r="T123" s="244"/>
      <c r="U123" s="244"/>
      <c r="V123" s="244"/>
      <c r="W123" s="245"/>
      <c r="X123" s="7"/>
      <c r="AX123" s="101"/>
      <c r="AY123" s="101"/>
      <c r="AZ123" s="102">
        <f t="shared" si="9"/>
        <v>0</v>
      </c>
      <c r="BA123" s="101">
        <f t="shared" si="10"/>
        <v>0</v>
      </c>
      <c r="BB123" s="103">
        <f t="shared" si="11"/>
        <v>0</v>
      </c>
      <c r="BC123" s="1">
        <f t="shared" si="12"/>
        <v>0</v>
      </c>
      <c r="BD123" s="1">
        <f t="shared" si="13"/>
        <v>0</v>
      </c>
      <c r="BE123" s="1">
        <f t="shared" si="14"/>
        <v>0</v>
      </c>
    </row>
    <row r="124" spans="2:57" ht="14.4" thickBot="1" x14ac:dyDescent="0.3">
      <c r="B124" s="4"/>
      <c r="C124" s="131"/>
      <c r="D124" s="132"/>
      <c r="E124" s="235"/>
      <c r="F124" s="250"/>
      <c r="G124" s="250"/>
      <c r="H124" s="236"/>
      <c r="I124" s="130"/>
      <c r="J124" s="235"/>
      <c r="K124" s="236"/>
      <c r="L124" s="130"/>
      <c r="M124" s="235"/>
      <c r="N124" s="236"/>
      <c r="O124" s="129"/>
      <c r="P124" s="246">
        <v>0</v>
      </c>
      <c r="Q124" s="247"/>
      <c r="R124" s="129"/>
      <c r="S124" s="243"/>
      <c r="T124" s="244"/>
      <c r="U124" s="244"/>
      <c r="V124" s="244"/>
      <c r="W124" s="245"/>
      <c r="X124" s="7"/>
      <c r="AX124" s="101"/>
      <c r="AY124" s="101"/>
      <c r="AZ124" s="102">
        <f t="shared" si="9"/>
        <v>0</v>
      </c>
      <c r="BA124" s="101">
        <f t="shared" si="10"/>
        <v>0</v>
      </c>
      <c r="BB124" s="103">
        <f t="shared" si="11"/>
        <v>0</v>
      </c>
      <c r="BC124" s="1">
        <f t="shared" si="12"/>
        <v>0</v>
      </c>
      <c r="BD124" s="1">
        <f t="shared" si="13"/>
        <v>0</v>
      </c>
      <c r="BE124" s="1">
        <f t="shared" si="14"/>
        <v>0</v>
      </c>
    </row>
    <row r="125" spans="2:57" ht="14.4" thickBot="1" x14ac:dyDescent="0.3">
      <c r="B125" s="4"/>
      <c r="C125" s="131"/>
      <c r="D125" s="132"/>
      <c r="E125" s="235"/>
      <c r="F125" s="250"/>
      <c r="G125" s="250"/>
      <c r="H125" s="236"/>
      <c r="I125" s="130"/>
      <c r="J125" s="235"/>
      <c r="K125" s="236"/>
      <c r="L125" s="130"/>
      <c r="M125" s="235"/>
      <c r="N125" s="236"/>
      <c r="O125" s="129"/>
      <c r="P125" s="246">
        <v>0</v>
      </c>
      <c r="Q125" s="247"/>
      <c r="R125" s="129"/>
      <c r="S125" s="243"/>
      <c r="T125" s="244"/>
      <c r="U125" s="244"/>
      <c r="V125" s="244"/>
      <c r="W125" s="245"/>
      <c r="X125" s="7"/>
      <c r="AX125" s="101"/>
      <c r="AY125" s="101"/>
      <c r="AZ125" s="102">
        <f t="shared" si="9"/>
        <v>0</v>
      </c>
      <c r="BA125" s="101">
        <f t="shared" si="10"/>
        <v>0</v>
      </c>
      <c r="BB125" s="103">
        <f t="shared" si="11"/>
        <v>0</v>
      </c>
      <c r="BC125" s="1">
        <f t="shared" si="12"/>
        <v>0</v>
      </c>
      <c r="BD125" s="1">
        <f t="shared" si="13"/>
        <v>0</v>
      </c>
      <c r="BE125" s="1">
        <f t="shared" si="14"/>
        <v>0</v>
      </c>
    </row>
    <row r="126" spans="2:57" ht="14.4" thickBot="1" x14ac:dyDescent="0.3">
      <c r="B126" s="4"/>
      <c r="C126" s="131"/>
      <c r="D126" s="132"/>
      <c r="E126" s="235"/>
      <c r="F126" s="250"/>
      <c r="G126" s="250"/>
      <c r="H126" s="236"/>
      <c r="I126" s="130"/>
      <c r="J126" s="235"/>
      <c r="K126" s="236"/>
      <c r="L126" s="130"/>
      <c r="M126" s="235"/>
      <c r="N126" s="236"/>
      <c r="O126" s="129"/>
      <c r="P126" s="246">
        <v>0</v>
      </c>
      <c r="Q126" s="247"/>
      <c r="R126" s="129"/>
      <c r="S126" s="243"/>
      <c r="T126" s="244"/>
      <c r="U126" s="244"/>
      <c r="V126" s="244"/>
      <c r="W126" s="245"/>
      <c r="X126" s="7"/>
      <c r="AX126" s="101"/>
      <c r="AY126" s="101"/>
      <c r="AZ126" s="102">
        <f t="shared" si="9"/>
        <v>0</v>
      </c>
      <c r="BA126" s="101">
        <f t="shared" si="10"/>
        <v>0</v>
      </c>
      <c r="BB126" s="103">
        <f t="shared" si="11"/>
        <v>0</v>
      </c>
      <c r="BC126" s="1">
        <f t="shared" si="12"/>
        <v>0</v>
      </c>
      <c r="BD126" s="1">
        <f t="shared" si="13"/>
        <v>0</v>
      </c>
      <c r="BE126" s="1">
        <f t="shared" si="14"/>
        <v>0</v>
      </c>
    </row>
    <row r="127" spans="2:57" ht="14.4" thickBot="1" x14ac:dyDescent="0.3">
      <c r="B127" s="4"/>
      <c r="C127" s="131"/>
      <c r="D127" s="132"/>
      <c r="E127" s="235"/>
      <c r="F127" s="250"/>
      <c r="G127" s="250"/>
      <c r="H127" s="236"/>
      <c r="I127" s="130"/>
      <c r="J127" s="235"/>
      <c r="K127" s="236"/>
      <c r="L127" s="130"/>
      <c r="M127" s="235"/>
      <c r="N127" s="236"/>
      <c r="O127" s="129"/>
      <c r="P127" s="246">
        <v>0</v>
      </c>
      <c r="Q127" s="247"/>
      <c r="R127" s="129"/>
      <c r="S127" s="243"/>
      <c r="T127" s="244"/>
      <c r="U127" s="244"/>
      <c r="V127" s="244"/>
      <c r="W127" s="245"/>
      <c r="X127" s="7"/>
      <c r="AX127" s="101"/>
      <c r="AY127" s="101"/>
      <c r="AZ127" s="102">
        <f t="shared" si="9"/>
        <v>0</v>
      </c>
      <c r="BA127" s="101">
        <f t="shared" si="10"/>
        <v>0</v>
      </c>
      <c r="BB127" s="103">
        <f t="shared" si="11"/>
        <v>0</v>
      </c>
      <c r="BC127" s="1">
        <f t="shared" si="12"/>
        <v>0</v>
      </c>
      <c r="BD127" s="1">
        <f t="shared" si="13"/>
        <v>0</v>
      </c>
      <c r="BE127" s="1">
        <f t="shared" si="14"/>
        <v>0</v>
      </c>
    </row>
    <row r="128" spans="2:57" ht="14.4" thickBot="1" x14ac:dyDescent="0.3">
      <c r="B128" s="4"/>
      <c r="C128" s="131"/>
      <c r="D128" s="132"/>
      <c r="E128" s="235"/>
      <c r="F128" s="250"/>
      <c r="G128" s="250"/>
      <c r="H128" s="236"/>
      <c r="I128" s="130"/>
      <c r="J128" s="235"/>
      <c r="K128" s="236"/>
      <c r="L128" s="130"/>
      <c r="M128" s="235"/>
      <c r="N128" s="236"/>
      <c r="O128" s="129"/>
      <c r="P128" s="246">
        <v>0</v>
      </c>
      <c r="Q128" s="247"/>
      <c r="R128" s="129"/>
      <c r="S128" s="243"/>
      <c r="T128" s="244"/>
      <c r="U128" s="244"/>
      <c r="V128" s="244"/>
      <c r="W128" s="245"/>
      <c r="X128" s="7"/>
      <c r="AX128" s="101"/>
      <c r="AY128" s="101"/>
      <c r="AZ128" s="102">
        <f t="shared" si="9"/>
        <v>0</v>
      </c>
      <c r="BA128" s="101">
        <f t="shared" si="10"/>
        <v>0</v>
      </c>
      <c r="BB128" s="103">
        <f t="shared" si="11"/>
        <v>0</v>
      </c>
      <c r="BC128" s="1">
        <f t="shared" si="12"/>
        <v>0</v>
      </c>
      <c r="BD128" s="1">
        <f t="shared" si="13"/>
        <v>0</v>
      </c>
      <c r="BE128" s="1">
        <f t="shared" si="14"/>
        <v>0</v>
      </c>
    </row>
    <row r="129" spans="2:57" ht="14.4" thickBot="1" x14ac:dyDescent="0.3">
      <c r="B129" s="4"/>
      <c r="C129" s="131"/>
      <c r="D129" s="132"/>
      <c r="E129" s="235"/>
      <c r="F129" s="250"/>
      <c r="G129" s="250"/>
      <c r="H129" s="236"/>
      <c r="I129" s="130"/>
      <c r="J129" s="235"/>
      <c r="K129" s="236"/>
      <c r="L129" s="130"/>
      <c r="M129" s="235"/>
      <c r="N129" s="236"/>
      <c r="O129" s="129"/>
      <c r="P129" s="246">
        <v>0</v>
      </c>
      <c r="Q129" s="247"/>
      <c r="R129" s="129"/>
      <c r="S129" s="243"/>
      <c r="T129" s="244"/>
      <c r="U129" s="244"/>
      <c r="V129" s="244"/>
      <c r="W129" s="245"/>
      <c r="X129" s="7"/>
      <c r="AX129" s="101"/>
      <c r="AY129" s="101"/>
      <c r="AZ129" s="102">
        <f t="shared" si="9"/>
        <v>0</v>
      </c>
      <c r="BA129" s="101">
        <f t="shared" si="10"/>
        <v>0</v>
      </c>
      <c r="BB129" s="103">
        <f t="shared" si="11"/>
        <v>0</v>
      </c>
      <c r="BC129" s="1">
        <f t="shared" si="12"/>
        <v>0</v>
      </c>
      <c r="BD129" s="1">
        <f t="shared" si="13"/>
        <v>0</v>
      </c>
      <c r="BE129" s="1">
        <f t="shared" si="14"/>
        <v>0</v>
      </c>
    </row>
    <row r="130" spans="2:57" ht="14.4" thickBot="1" x14ac:dyDescent="0.3">
      <c r="B130" s="4"/>
      <c r="C130" s="131"/>
      <c r="D130" s="132"/>
      <c r="E130" s="235"/>
      <c r="F130" s="250"/>
      <c r="G130" s="250"/>
      <c r="H130" s="236"/>
      <c r="I130" s="130"/>
      <c r="J130" s="235"/>
      <c r="K130" s="236"/>
      <c r="L130" s="130"/>
      <c r="M130" s="235"/>
      <c r="N130" s="236"/>
      <c r="O130" s="129"/>
      <c r="P130" s="246">
        <v>0</v>
      </c>
      <c r="Q130" s="247"/>
      <c r="R130" s="129"/>
      <c r="S130" s="243"/>
      <c r="T130" s="244"/>
      <c r="U130" s="244"/>
      <c r="V130" s="244"/>
      <c r="W130" s="245"/>
      <c r="X130" s="7"/>
      <c r="AX130" s="101"/>
      <c r="AY130" s="101"/>
      <c r="AZ130" s="102">
        <f t="shared" si="9"/>
        <v>0</v>
      </c>
      <c r="BA130" s="101">
        <f t="shared" si="10"/>
        <v>0</v>
      </c>
      <c r="BB130" s="103">
        <f t="shared" si="11"/>
        <v>0</v>
      </c>
      <c r="BC130" s="1">
        <f t="shared" si="12"/>
        <v>0</v>
      </c>
      <c r="BD130" s="1">
        <f t="shared" si="13"/>
        <v>0</v>
      </c>
      <c r="BE130" s="1">
        <f t="shared" si="14"/>
        <v>0</v>
      </c>
    </row>
    <row r="131" spans="2:57" ht="14.4" thickBot="1" x14ac:dyDescent="0.3">
      <c r="B131" s="4"/>
      <c r="C131" s="131"/>
      <c r="D131" s="132"/>
      <c r="E131" s="235"/>
      <c r="F131" s="250"/>
      <c r="G131" s="250"/>
      <c r="H131" s="236"/>
      <c r="I131" s="130"/>
      <c r="J131" s="235"/>
      <c r="K131" s="236"/>
      <c r="L131" s="130"/>
      <c r="M131" s="235"/>
      <c r="N131" s="236"/>
      <c r="O131" s="129"/>
      <c r="P131" s="246">
        <v>0</v>
      </c>
      <c r="Q131" s="247"/>
      <c r="R131" s="129"/>
      <c r="S131" s="243"/>
      <c r="T131" s="244"/>
      <c r="U131" s="244"/>
      <c r="V131" s="244"/>
      <c r="W131" s="245"/>
      <c r="X131" s="7"/>
      <c r="AX131" s="101"/>
      <c r="AY131" s="101"/>
      <c r="AZ131" s="102">
        <f t="shared" si="9"/>
        <v>0</v>
      </c>
      <c r="BA131" s="101">
        <f t="shared" si="10"/>
        <v>0</v>
      </c>
      <c r="BB131" s="103">
        <f t="shared" si="11"/>
        <v>0</v>
      </c>
      <c r="BC131" s="1">
        <f t="shared" si="12"/>
        <v>0</v>
      </c>
      <c r="BD131" s="1">
        <f t="shared" si="13"/>
        <v>0</v>
      </c>
      <c r="BE131" s="1">
        <f t="shared" si="14"/>
        <v>0</v>
      </c>
    </row>
    <row r="132" spans="2:57" ht="14.4" thickBot="1" x14ac:dyDescent="0.3">
      <c r="B132" s="4"/>
      <c r="C132" s="131"/>
      <c r="D132" s="132"/>
      <c r="E132" s="235"/>
      <c r="F132" s="250"/>
      <c r="G132" s="250"/>
      <c r="H132" s="236"/>
      <c r="I132" s="130"/>
      <c r="J132" s="235"/>
      <c r="K132" s="236"/>
      <c r="L132" s="130"/>
      <c r="M132" s="235"/>
      <c r="N132" s="236"/>
      <c r="O132" s="129"/>
      <c r="P132" s="246">
        <v>0</v>
      </c>
      <c r="Q132" s="247"/>
      <c r="R132" s="129"/>
      <c r="S132" s="243"/>
      <c r="T132" s="244"/>
      <c r="U132" s="244"/>
      <c r="V132" s="244"/>
      <c r="W132" s="245"/>
      <c r="X132" s="7"/>
      <c r="AX132" s="101"/>
      <c r="AY132" s="101"/>
      <c r="AZ132" s="102">
        <f t="shared" si="9"/>
        <v>0</v>
      </c>
      <c r="BA132" s="101">
        <f t="shared" si="10"/>
        <v>0</v>
      </c>
      <c r="BB132" s="103">
        <f t="shared" si="11"/>
        <v>0</v>
      </c>
      <c r="BC132" s="1">
        <f t="shared" si="12"/>
        <v>0</v>
      </c>
      <c r="BD132" s="1">
        <f t="shared" si="13"/>
        <v>0</v>
      </c>
      <c r="BE132" s="1">
        <f t="shared" si="14"/>
        <v>0</v>
      </c>
    </row>
    <row r="133" spans="2:57" ht="14.4" thickBot="1" x14ac:dyDescent="0.3">
      <c r="B133" s="4"/>
      <c r="C133" s="131"/>
      <c r="D133" s="132"/>
      <c r="E133" s="235"/>
      <c r="F133" s="250"/>
      <c r="G133" s="250"/>
      <c r="H133" s="236"/>
      <c r="I133" s="130"/>
      <c r="J133" s="235"/>
      <c r="K133" s="236"/>
      <c r="L133" s="130"/>
      <c r="M133" s="235"/>
      <c r="N133" s="236"/>
      <c r="O133" s="129"/>
      <c r="P133" s="246">
        <v>0</v>
      </c>
      <c r="Q133" s="247"/>
      <c r="R133" s="129"/>
      <c r="S133" s="243"/>
      <c r="T133" s="244"/>
      <c r="U133" s="244"/>
      <c r="V133" s="244"/>
      <c r="W133" s="245"/>
      <c r="X133" s="7"/>
      <c r="AX133" s="101"/>
      <c r="AY133" s="101"/>
      <c r="AZ133" s="102">
        <f t="shared" si="9"/>
        <v>0</v>
      </c>
      <c r="BA133" s="101">
        <f t="shared" si="10"/>
        <v>0</v>
      </c>
      <c r="BB133" s="103">
        <f t="shared" si="11"/>
        <v>0</v>
      </c>
      <c r="BC133" s="1">
        <f t="shared" si="12"/>
        <v>0</v>
      </c>
      <c r="BD133" s="1">
        <f t="shared" si="13"/>
        <v>0</v>
      </c>
      <c r="BE133" s="1">
        <f t="shared" si="14"/>
        <v>0</v>
      </c>
    </row>
    <row r="134" spans="2:57" ht="14.4" thickBot="1" x14ac:dyDescent="0.3">
      <c r="B134" s="4"/>
      <c r="C134" s="131"/>
      <c r="D134" s="132"/>
      <c r="E134" s="235"/>
      <c r="F134" s="250"/>
      <c r="G134" s="250"/>
      <c r="H134" s="236"/>
      <c r="I134" s="130"/>
      <c r="J134" s="235"/>
      <c r="K134" s="236"/>
      <c r="L134" s="130"/>
      <c r="M134" s="235"/>
      <c r="N134" s="236"/>
      <c r="O134" s="129"/>
      <c r="P134" s="246">
        <v>0</v>
      </c>
      <c r="Q134" s="247"/>
      <c r="R134" s="129"/>
      <c r="S134" s="243"/>
      <c r="T134" s="244"/>
      <c r="U134" s="244"/>
      <c r="V134" s="244"/>
      <c r="W134" s="245"/>
      <c r="X134" s="7"/>
      <c r="AX134" s="101"/>
      <c r="AY134" s="101"/>
      <c r="AZ134" s="102">
        <f t="shared" si="9"/>
        <v>0</v>
      </c>
      <c r="BA134" s="101">
        <f t="shared" si="10"/>
        <v>0</v>
      </c>
      <c r="BB134" s="103">
        <f t="shared" si="11"/>
        <v>0</v>
      </c>
      <c r="BC134" s="1">
        <f t="shared" si="12"/>
        <v>0</v>
      </c>
      <c r="BD134" s="1">
        <f t="shared" si="13"/>
        <v>0</v>
      </c>
      <c r="BE134" s="1">
        <f t="shared" si="14"/>
        <v>0</v>
      </c>
    </row>
    <row r="135" spans="2:57" ht="14.4" thickBot="1" x14ac:dyDescent="0.3">
      <c r="B135" s="4"/>
      <c r="C135" s="131"/>
      <c r="D135" s="132"/>
      <c r="E135" s="235"/>
      <c r="F135" s="250"/>
      <c r="G135" s="250"/>
      <c r="H135" s="236"/>
      <c r="I135" s="130"/>
      <c r="J135" s="235"/>
      <c r="K135" s="236"/>
      <c r="L135" s="130"/>
      <c r="M135" s="235"/>
      <c r="N135" s="236"/>
      <c r="O135" s="129"/>
      <c r="P135" s="246">
        <v>0</v>
      </c>
      <c r="Q135" s="247"/>
      <c r="R135" s="129"/>
      <c r="S135" s="243"/>
      <c r="T135" s="244"/>
      <c r="U135" s="244"/>
      <c r="V135" s="244"/>
      <c r="W135" s="245"/>
      <c r="X135" s="7"/>
      <c r="AX135" s="101"/>
      <c r="AY135" s="101"/>
      <c r="AZ135" s="102">
        <f t="shared" si="9"/>
        <v>0</v>
      </c>
      <c r="BA135" s="101">
        <f t="shared" si="10"/>
        <v>0</v>
      </c>
      <c r="BB135" s="103">
        <f t="shared" si="11"/>
        <v>0</v>
      </c>
      <c r="BC135" s="1">
        <f t="shared" si="12"/>
        <v>0</v>
      </c>
      <c r="BD135" s="1">
        <f t="shared" si="13"/>
        <v>0</v>
      </c>
      <c r="BE135" s="1">
        <f t="shared" si="14"/>
        <v>0</v>
      </c>
    </row>
    <row r="136" spans="2:57" ht="14.4" thickBot="1" x14ac:dyDescent="0.3">
      <c r="B136" s="4"/>
      <c r="C136" s="131"/>
      <c r="D136" s="132"/>
      <c r="E136" s="235"/>
      <c r="F136" s="250"/>
      <c r="G136" s="250"/>
      <c r="H136" s="236"/>
      <c r="I136" s="130"/>
      <c r="J136" s="235"/>
      <c r="K136" s="236"/>
      <c r="L136" s="130"/>
      <c r="M136" s="235"/>
      <c r="N136" s="236"/>
      <c r="O136" s="129"/>
      <c r="P136" s="246">
        <v>0</v>
      </c>
      <c r="Q136" s="247"/>
      <c r="R136" s="129"/>
      <c r="S136" s="243"/>
      <c r="T136" s="244"/>
      <c r="U136" s="244"/>
      <c r="V136" s="244"/>
      <c r="W136" s="245"/>
      <c r="X136" s="7"/>
      <c r="AX136" s="101"/>
      <c r="AY136" s="101"/>
      <c r="AZ136" s="102">
        <f t="shared" ref="AZ136:AZ199" si="15">+C136</f>
        <v>0</v>
      </c>
      <c r="BA136" s="101">
        <f t="shared" ref="BA136:BA199" si="16">+J136</f>
        <v>0</v>
      </c>
      <c r="BB136" s="103">
        <f t="shared" ref="BB136:BB199" si="17">+P136</f>
        <v>0</v>
      </c>
      <c r="BC136" s="1">
        <f t="shared" ref="BC136:BC199" si="18">SUMIFS($BB$71:$BB$371,$AZ$71:$AZ$371,$AX136,$BA$71:$BA$371,"Despesas")</f>
        <v>0</v>
      </c>
      <c r="BD136" s="1">
        <f t="shared" ref="BD136:BD199" si="19">SUMIFS($BB$71:$BB$371,$AZ$71:$AZ$371,$AX136,$BA$71:$BA$371,"Dívidas")</f>
        <v>0</v>
      </c>
      <c r="BE136" s="1">
        <f t="shared" ref="BE136:BE199" si="20">SUMIFS($BB$71:$BB$371,$AZ$71:$AZ$371,$AX136,$BA$71:$BA$371,"Investimentos")</f>
        <v>0</v>
      </c>
    </row>
    <row r="137" spans="2:57" ht="14.4" thickBot="1" x14ac:dyDescent="0.3">
      <c r="B137" s="4"/>
      <c r="C137" s="131"/>
      <c r="D137" s="132"/>
      <c r="E137" s="235"/>
      <c r="F137" s="250"/>
      <c r="G137" s="250"/>
      <c r="H137" s="236"/>
      <c r="I137" s="130"/>
      <c r="J137" s="235"/>
      <c r="K137" s="236"/>
      <c r="L137" s="130"/>
      <c r="M137" s="235"/>
      <c r="N137" s="236"/>
      <c r="O137" s="129"/>
      <c r="P137" s="246">
        <v>0</v>
      </c>
      <c r="Q137" s="247"/>
      <c r="R137" s="129"/>
      <c r="S137" s="243"/>
      <c r="T137" s="244"/>
      <c r="U137" s="244"/>
      <c r="V137" s="244"/>
      <c r="W137" s="245"/>
      <c r="X137" s="7"/>
      <c r="AX137" s="101"/>
      <c r="AY137" s="101"/>
      <c r="AZ137" s="102">
        <f t="shared" si="15"/>
        <v>0</v>
      </c>
      <c r="BA137" s="101">
        <f t="shared" si="16"/>
        <v>0</v>
      </c>
      <c r="BB137" s="103">
        <f t="shared" si="17"/>
        <v>0</v>
      </c>
      <c r="BC137" s="1">
        <f t="shared" si="18"/>
        <v>0</v>
      </c>
      <c r="BD137" s="1">
        <f t="shared" si="19"/>
        <v>0</v>
      </c>
      <c r="BE137" s="1">
        <f t="shared" si="20"/>
        <v>0</v>
      </c>
    </row>
    <row r="138" spans="2:57" ht="14.4" thickBot="1" x14ac:dyDescent="0.3">
      <c r="B138" s="4"/>
      <c r="C138" s="131"/>
      <c r="D138" s="132"/>
      <c r="E138" s="235"/>
      <c r="F138" s="250"/>
      <c r="G138" s="250"/>
      <c r="H138" s="236"/>
      <c r="I138" s="130"/>
      <c r="J138" s="235"/>
      <c r="K138" s="236"/>
      <c r="L138" s="130"/>
      <c r="M138" s="235"/>
      <c r="N138" s="236"/>
      <c r="O138" s="129"/>
      <c r="P138" s="246">
        <v>0</v>
      </c>
      <c r="Q138" s="247"/>
      <c r="R138" s="129"/>
      <c r="S138" s="243"/>
      <c r="T138" s="244"/>
      <c r="U138" s="244"/>
      <c r="V138" s="244"/>
      <c r="W138" s="245"/>
      <c r="X138" s="7"/>
      <c r="AX138" s="101"/>
      <c r="AY138" s="101"/>
      <c r="AZ138" s="102">
        <f t="shared" si="15"/>
        <v>0</v>
      </c>
      <c r="BA138" s="101">
        <f t="shared" si="16"/>
        <v>0</v>
      </c>
      <c r="BB138" s="103">
        <f t="shared" si="17"/>
        <v>0</v>
      </c>
      <c r="BC138" s="1">
        <f t="shared" si="18"/>
        <v>0</v>
      </c>
      <c r="BD138" s="1">
        <f t="shared" si="19"/>
        <v>0</v>
      </c>
      <c r="BE138" s="1">
        <f t="shared" si="20"/>
        <v>0</v>
      </c>
    </row>
    <row r="139" spans="2:57" ht="14.4" thickBot="1" x14ac:dyDescent="0.3">
      <c r="B139" s="4"/>
      <c r="C139" s="131"/>
      <c r="D139" s="132"/>
      <c r="E139" s="235"/>
      <c r="F139" s="250"/>
      <c r="G139" s="250"/>
      <c r="H139" s="236"/>
      <c r="I139" s="130"/>
      <c r="J139" s="235"/>
      <c r="K139" s="236"/>
      <c r="L139" s="130"/>
      <c r="M139" s="235"/>
      <c r="N139" s="236"/>
      <c r="O139" s="129"/>
      <c r="P139" s="246">
        <v>0</v>
      </c>
      <c r="Q139" s="247"/>
      <c r="R139" s="129"/>
      <c r="S139" s="243"/>
      <c r="T139" s="244"/>
      <c r="U139" s="244"/>
      <c r="V139" s="244"/>
      <c r="W139" s="245"/>
      <c r="X139" s="7"/>
      <c r="AX139" s="101"/>
      <c r="AY139" s="101"/>
      <c r="AZ139" s="102">
        <f t="shared" si="15"/>
        <v>0</v>
      </c>
      <c r="BA139" s="101">
        <f t="shared" si="16"/>
        <v>0</v>
      </c>
      <c r="BB139" s="103">
        <f t="shared" si="17"/>
        <v>0</v>
      </c>
      <c r="BC139" s="1">
        <f t="shared" si="18"/>
        <v>0</v>
      </c>
      <c r="BD139" s="1">
        <f t="shared" si="19"/>
        <v>0</v>
      </c>
      <c r="BE139" s="1">
        <f t="shared" si="20"/>
        <v>0</v>
      </c>
    </row>
    <row r="140" spans="2:57" ht="14.4" thickBot="1" x14ac:dyDescent="0.3">
      <c r="B140" s="4"/>
      <c r="C140" s="131"/>
      <c r="D140" s="132"/>
      <c r="E140" s="235"/>
      <c r="F140" s="250"/>
      <c r="G140" s="250"/>
      <c r="H140" s="236"/>
      <c r="I140" s="130"/>
      <c r="J140" s="235"/>
      <c r="K140" s="236"/>
      <c r="L140" s="130"/>
      <c r="M140" s="235"/>
      <c r="N140" s="236"/>
      <c r="O140" s="129"/>
      <c r="P140" s="246">
        <v>0</v>
      </c>
      <c r="Q140" s="247"/>
      <c r="R140" s="129"/>
      <c r="S140" s="243"/>
      <c r="T140" s="244"/>
      <c r="U140" s="244"/>
      <c r="V140" s="244"/>
      <c r="W140" s="245"/>
      <c r="X140" s="7"/>
      <c r="AX140" s="101"/>
      <c r="AY140" s="101"/>
      <c r="AZ140" s="102">
        <f t="shared" si="15"/>
        <v>0</v>
      </c>
      <c r="BA140" s="101">
        <f t="shared" si="16"/>
        <v>0</v>
      </c>
      <c r="BB140" s="103">
        <f t="shared" si="17"/>
        <v>0</v>
      </c>
      <c r="BC140" s="1">
        <f t="shared" si="18"/>
        <v>0</v>
      </c>
      <c r="BD140" s="1">
        <f t="shared" si="19"/>
        <v>0</v>
      </c>
      <c r="BE140" s="1">
        <f t="shared" si="20"/>
        <v>0</v>
      </c>
    </row>
    <row r="141" spans="2:57" ht="14.4" thickBot="1" x14ac:dyDescent="0.3">
      <c r="B141" s="4"/>
      <c r="C141" s="131"/>
      <c r="D141" s="132"/>
      <c r="E141" s="235"/>
      <c r="F141" s="250"/>
      <c r="G141" s="250"/>
      <c r="H141" s="236"/>
      <c r="I141" s="130"/>
      <c r="J141" s="235"/>
      <c r="K141" s="236"/>
      <c r="L141" s="130"/>
      <c r="M141" s="235"/>
      <c r="N141" s="236"/>
      <c r="O141" s="129"/>
      <c r="P141" s="246">
        <v>0</v>
      </c>
      <c r="Q141" s="247"/>
      <c r="R141" s="129"/>
      <c r="S141" s="243"/>
      <c r="T141" s="244"/>
      <c r="U141" s="244"/>
      <c r="V141" s="244"/>
      <c r="W141" s="245"/>
      <c r="X141" s="7"/>
      <c r="AX141" s="101"/>
      <c r="AY141" s="101"/>
      <c r="AZ141" s="102">
        <f t="shared" si="15"/>
        <v>0</v>
      </c>
      <c r="BA141" s="101">
        <f t="shared" si="16"/>
        <v>0</v>
      </c>
      <c r="BB141" s="103">
        <f t="shared" si="17"/>
        <v>0</v>
      </c>
      <c r="BC141" s="1">
        <f t="shared" si="18"/>
        <v>0</v>
      </c>
      <c r="BD141" s="1">
        <f t="shared" si="19"/>
        <v>0</v>
      </c>
      <c r="BE141" s="1">
        <f t="shared" si="20"/>
        <v>0</v>
      </c>
    </row>
    <row r="142" spans="2:57" ht="14.4" thickBot="1" x14ac:dyDescent="0.3">
      <c r="B142" s="4"/>
      <c r="C142" s="131"/>
      <c r="D142" s="132"/>
      <c r="E142" s="235"/>
      <c r="F142" s="250"/>
      <c r="G142" s="250"/>
      <c r="H142" s="236"/>
      <c r="I142" s="130"/>
      <c r="J142" s="235"/>
      <c r="K142" s="236"/>
      <c r="L142" s="130"/>
      <c r="M142" s="235"/>
      <c r="N142" s="236"/>
      <c r="O142" s="129"/>
      <c r="P142" s="246">
        <v>0</v>
      </c>
      <c r="Q142" s="247"/>
      <c r="R142" s="129"/>
      <c r="S142" s="243"/>
      <c r="T142" s="244"/>
      <c r="U142" s="244"/>
      <c r="V142" s="244"/>
      <c r="W142" s="245"/>
      <c r="X142" s="7"/>
      <c r="AX142" s="101"/>
      <c r="AY142" s="101"/>
      <c r="AZ142" s="102">
        <f t="shared" si="15"/>
        <v>0</v>
      </c>
      <c r="BA142" s="101">
        <f t="shared" si="16"/>
        <v>0</v>
      </c>
      <c r="BB142" s="103">
        <f t="shared" si="17"/>
        <v>0</v>
      </c>
      <c r="BC142" s="1">
        <f t="shared" si="18"/>
        <v>0</v>
      </c>
      <c r="BD142" s="1">
        <f t="shared" si="19"/>
        <v>0</v>
      </c>
      <c r="BE142" s="1">
        <f t="shared" si="20"/>
        <v>0</v>
      </c>
    </row>
    <row r="143" spans="2:57" ht="14.4" thickBot="1" x14ac:dyDescent="0.3">
      <c r="B143" s="4"/>
      <c r="C143" s="131"/>
      <c r="D143" s="132"/>
      <c r="E143" s="235"/>
      <c r="F143" s="250"/>
      <c r="G143" s="250"/>
      <c r="H143" s="236"/>
      <c r="I143" s="130"/>
      <c r="J143" s="235"/>
      <c r="K143" s="236"/>
      <c r="L143" s="130"/>
      <c r="M143" s="235"/>
      <c r="N143" s="236"/>
      <c r="O143" s="129"/>
      <c r="P143" s="246">
        <v>0</v>
      </c>
      <c r="Q143" s="247"/>
      <c r="R143" s="129"/>
      <c r="S143" s="243"/>
      <c r="T143" s="244"/>
      <c r="U143" s="244"/>
      <c r="V143" s="244"/>
      <c r="W143" s="245"/>
      <c r="X143" s="7"/>
      <c r="AX143" s="101"/>
      <c r="AY143" s="101"/>
      <c r="AZ143" s="102">
        <f t="shared" si="15"/>
        <v>0</v>
      </c>
      <c r="BA143" s="101">
        <f t="shared" si="16"/>
        <v>0</v>
      </c>
      <c r="BB143" s="103">
        <f t="shared" si="17"/>
        <v>0</v>
      </c>
      <c r="BC143" s="1">
        <f t="shared" si="18"/>
        <v>0</v>
      </c>
      <c r="BD143" s="1">
        <f t="shared" si="19"/>
        <v>0</v>
      </c>
      <c r="BE143" s="1">
        <f t="shared" si="20"/>
        <v>0</v>
      </c>
    </row>
    <row r="144" spans="2:57" ht="14.4" thickBot="1" x14ac:dyDescent="0.3">
      <c r="B144" s="4"/>
      <c r="C144" s="131"/>
      <c r="D144" s="132"/>
      <c r="E144" s="235"/>
      <c r="F144" s="250"/>
      <c r="G144" s="250"/>
      <c r="H144" s="236"/>
      <c r="I144" s="130"/>
      <c r="J144" s="235"/>
      <c r="K144" s="236"/>
      <c r="L144" s="130"/>
      <c r="M144" s="235"/>
      <c r="N144" s="236"/>
      <c r="O144" s="129"/>
      <c r="P144" s="246">
        <v>0</v>
      </c>
      <c r="Q144" s="247"/>
      <c r="R144" s="129"/>
      <c r="S144" s="243"/>
      <c r="T144" s="244"/>
      <c r="U144" s="244"/>
      <c r="V144" s="244"/>
      <c r="W144" s="245"/>
      <c r="X144" s="7"/>
      <c r="AX144" s="101"/>
      <c r="AY144" s="101"/>
      <c r="AZ144" s="102">
        <f t="shared" si="15"/>
        <v>0</v>
      </c>
      <c r="BA144" s="101">
        <f t="shared" si="16"/>
        <v>0</v>
      </c>
      <c r="BB144" s="103">
        <f t="shared" si="17"/>
        <v>0</v>
      </c>
      <c r="BC144" s="1">
        <f t="shared" si="18"/>
        <v>0</v>
      </c>
      <c r="BD144" s="1">
        <f t="shared" si="19"/>
        <v>0</v>
      </c>
      <c r="BE144" s="1">
        <f t="shared" si="20"/>
        <v>0</v>
      </c>
    </row>
    <row r="145" spans="2:57" ht="14.4" thickBot="1" x14ac:dyDescent="0.3">
      <c r="B145" s="4"/>
      <c r="C145" s="131"/>
      <c r="D145" s="132"/>
      <c r="E145" s="235"/>
      <c r="F145" s="250"/>
      <c r="G145" s="250"/>
      <c r="H145" s="236"/>
      <c r="I145" s="130"/>
      <c r="J145" s="235"/>
      <c r="K145" s="236"/>
      <c r="L145" s="130"/>
      <c r="M145" s="235"/>
      <c r="N145" s="236"/>
      <c r="O145" s="129"/>
      <c r="P145" s="246">
        <v>0</v>
      </c>
      <c r="Q145" s="247"/>
      <c r="R145" s="129"/>
      <c r="S145" s="243"/>
      <c r="T145" s="244"/>
      <c r="U145" s="244"/>
      <c r="V145" s="244"/>
      <c r="W145" s="245"/>
      <c r="X145" s="7"/>
      <c r="AX145" s="101"/>
      <c r="AY145" s="101"/>
      <c r="AZ145" s="102">
        <f t="shared" si="15"/>
        <v>0</v>
      </c>
      <c r="BA145" s="101">
        <f t="shared" si="16"/>
        <v>0</v>
      </c>
      <c r="BB145" s="103">
        <f t="shared" si="17"/>
        <v>0</v>
      </c>
      <c r="BC145" s="1">
        <f t="shared" si="18"/>
        <v>0</v>
      </c>
      <c r="BD145" s="1">
        <f t="shared" si="19"/>
        <v>0</v>
      </c>
      <c r="BE145" s="1">
        <f t="shared" si="20"/>
        <v>0</v>
      </c>
    </row>
    <row r="146" spans="2:57" ht="14.4" thickBot="1" x14ac:dyDescent="0.3">
      <c r="B146" s="4"/>
      <c r="C146" s="131"/>
      <c r="D146" s="132"/>
      <c r="E146" s="235"/>
      <c r="F146" s="250"/>
      <c r="G146" s="250"/>
      <c r="H146" s="236"/>
      <c r="I146" s="130"/>
      <c r="J146" s="235"/>
      <c r="K146" s="236"/>
      <c r="L146" s="130"/>
      <c r="M146" s="235"/>
      <c r="N146" s="236"/>
      <c r="O146" s="129"/>
      <c r="P146" s="246">
        <v>0</v>
      </c>
      <c r="Q146" s="247"/>
      <c r="R146" s="129"/>
      <c r="S146" s="243"/>
      <c r="T146" s="244"/>
      <c r="U146" s="244"/>
      <c r="V146" s="244"/>
      <c r="W146" s="245"/>
      <c r="X146" s="7"/>
      <c r="AX146" s="101"/>
      <c r="AY146" s="101"/>
      <c r="AZ146" s="102">
        <f t="shared" si="15"/>
        <v>0</v>
      </c>
      <c r="BA146" s="101">
        <f t="shared" si="16"/>
        <v>0</v>
      </c>
      <c r="BB146" s="103">
        <f t="shared" si="17"/>
        <v>0</v>
      </c>
      <c r="BC146" s="1">
        <f t="shared" si="18"/>
        <v>0</v>
      </c>
      <c r="BD146" s="1">
        <f t="shared" si="19"/>
        <v>0</v>
      </c>
      <c r="BE146" s="1">
        <f t="shared" si="20"/>
        <v>0</v>
      </c>
    </row>
    <row r="147" spans="2:57" ht="14.4" thickBot="1" x14ac:dyDescent="0.3">
      <c r="B147" s="4"/>
      <c r="C147" s="131"/>
      <c r="D147" s="132"/>
      <c r="E147" s="235"/>
      <c r="F147" s="250"/>
      <c r="G147" s="250"/>
      <c r="H147" s="236"/>
      <c r="I147" s="130"/>
      <c r="J147" s="235"/>
      <c r="K147" s="236"/>
      <c r="L147" s="130"/>
      <c r="M147" s="235"/>
      <c r="N147" s="236"/>
      <c r="O147" s="129"/>
      <c r="P147" s="246">
        <v>0</v>
      </c>
      <c r="Q147" s="247"/>
      <c r="R147" s="129"/>
      <c r="S147" s="243"/>
      <c r="T147" s="244"/>
      <c r="U147" s="244"/>
      <c r="V147" s="244"/>
      <c r="W147" s="245"/>
      <c r="X147" s="7"/>
      <c r="AX147" s="101"/>
      <c r="AY147" s="101"/>
      <c r="AZ147" s="102">
        <f t="shared" si="15"/>
        <v>0</v>
      </c>
      <c r="BA147" s="101">
        <f t="shared" si="16"/>
        <v>0</v>
      </c>
      <c r="BB147" s="103">
        <f t="shared" si="17"/>
        <v>0</v>
      </c>
      <c r="BC147" s="1">
        <f t="shared" si="18"/>
        <v>0</v>
      </c>
      <c r="BD147" s="1">
        <f t="shared" si="19"/>
        <v>0</v>
      </c>
      <c r="BE147" s="1">
        <f t="shared" si="20"/>
        <v>0</v>
      </c>
    </row>
    <row r="148" spans="2:57" ht="14.4" thickBot="1" x14ac:dyDescent="0.3">
      <c r="B148" s="4"/>
      <c r="C148" s="131"/>
      <c r="D148" s="132"/>
      <c r="E148" s="235"/>
      <c r="F148" s="250"/>
      <c r="G148" s="250"/>
      <c r="H148" s="236"/>
      <c r="I148" s="130"/>
      <c r="J148" s="235"/>
      <c r="K148" s="236"/>
      <c r="L148" s="130"/>
      <c r="M148" s="235"/>
      <c r="N148" s="236"/>
      <c r="O148" s="129"/>
      <c r="P148" s="246">
        <v>0</v>
      </c>
      <c r="Q148" s="247"/>
      <c r="R148" s="129"/>
      <c r="S148" s="243"/>
      <c r="T148" s="244"/>
      <c r="U148" s="244"/>
      <c r="V148" s="244"/>
      <c r="W148" s="245"/>
      <c r="X148" s="7"/>
      <c r="AX148" s="101"/>
      <c r="AY148" s="101"/>
      <c r="AZ148" s="102">
        <f t="shared" si="15"/>
        <v>0</v>
      </c>
      <c r="BA148" s="101">
        <f t="shared" si="16"/>
        <v>0</v>
      </c>
      <c r="BB148" s="103">
        <f t="shared" si="17"/>
        <v>0</v>
      </c>
      <c r="BC148" s="1">
        <f t="shared" si="18"/>
        <v>0</v>
      </c>
      <c r="BD148" s="1">
        <f t="shared" si="19"/>
        <v>0</v>
      </c>
      <c r="BE148" s="1">
        <f t="shared" si="20"/>
        <v>0</v>
      </c>
    </row>
    <row r="149" spans="2:57" ht="14.4" thickBot="1" x14ac:dyDescent="0.3">
      <c r="B149" s="4"/>
      <c r="C149" s="131"/>
      <c r="D149" s="132"/>
      <c r="E149" s="235"/>
      <c r="F149" s="250"/>
      <c r="G149" s="250"/>
      <c r="H149" s="236"/>
      <c r="I149" s="130"/>
      <c r="J149" s="235"/>
      <c r="K149" s="236"/>
      <c r="L149" s="130"/>
      <c r="M149" s="235"/>
      <c r="N149" s="236"/>
      <c r="O149" s="129"/>
      <c r="P149" s="246">
        <v>0</v>
      </c>
      <c r="Q149" s="247"/>
      <c r="R149" s="129"/>
      <c r="S149" s="243"/>
      <c r="T149" s="244"/>
      <c r="U149" s="244"/>
      <c r="V149" s="244"/>
      <c r="W149" s="245"/>
      <c r="X149" s="7"/>
      <c r="AX149" s="101"/>
      <c r="AY149" s="101"/>
      <c r="AZ149" s="102">
        <f t="shared" si="15"/>
        <v>0</v>
      </c>
      <c r="BA149" s="101">
        <f t="shared" si="16"/>
        <v>0</v>
      </c>
      <c r="BB149" s="103">
        <f t="shared" si="17"/>
        <v>0</v>
      </c>
      <c r="BC149" s="1">
        <f t="shared" si="18"/>
        <v>0</v>
      </c>
      <c r="BD149" s="1">
        <f t="shared" si="19"/>
        <v>0</v>
      </c>
      <c r="BE149" s="1">
        <f t="shared" si="20"/>
        <v>0</v>
      </c>
    </row>
    <row r="150" spans="2:57" ht="14.4" thickBot="1" x14ac:dyDescent="0.3">
      <c r="B150" s="4"/>
      <c r="C150" s="131"/>
      <c r="D150" s="132"/>
      <c r="E150" s="235"/>
      <c r="F150" s="250"/>
      <c r="G150" s="250"/>
      <c r="H150" s="236"/>
      <c r="I150" s="130"/>
      <c r="J150" s="235"/>
      <c r="K150" s="236"/>
      <c r="L150" s="130"/>
      <c r="M150" s="235"/>
      <c r="N150" s="236"/>
      <c r="O150" s="129"/>
      <c r="P150" s="246">
        <v>0</v>
      </c>
      <c r="Q150" s="247"/>
      <c r="R150" s="129"/>
      <c r="S150" s="243"/>
      <c r="T150" s="244"/>
      <c r="U150" s="244"/>
      <c r="V150" s="244"/>
      <c r="W150" s="245"/>
      <c r="X150" s="7"/>
      <c r="AX150" s="101"/>
      <c r="AY150" s="101"/>
      <c r="AZ150" s="102">
        <f t="shared" si="15"/>
        <v>0</v>
      </c>
      <c r="BA150" s="101">
        <f t="shared" si="16"/>
        <v>0</v>
      </c>
      <c r="BB150" s="103">
        <f t="shared" si="17"/>
        <v>0</v>
      </c>
      <c r="BC150" s="1">
        <f t="shared" si="18"/>
        <v>0</v>
      </c>
      <c r="BD150" s="1">
        <f t="shared" si="19"/>
        <v>0</v>
      </c>
      <c r="BE150" s="1">
        <f t="shared" si="20"/>
        <v>0</v>
      </c>
    </row>
    <row r="151" spans="2:57" ht="14.4" thickBot="1" x14ac:dyDescent="0.3">
      <c r="B151" s="4"/>
      <c r="C151" s="131"/>
      <c r="D151" s="132"/>
      <c r="E151" s="235"/>
      <c r="F151" s="250"/>
      <c r="G151" s="250"/>
      <c r="H151" s="236"/>
      <c r="I151" s="130"/>
      <c r="J151" s="235"/>
      <c r="K151" s="236"/>
      <c r="L151" s="130"/>
      <c r="M151" s="235"/>
      <c r="N151" s="236"/>
      <c r="O151" s="129"/>
      <c r="P151" s="246">
        <v>0</v>
      </c>
      <c r="Q151" s="247"/>
      <c r="R151" s="129"/>
      <c r="S151" s="243"/>
      <c r="T151" s="244"/>
      <c r="U151" s="244"/>
      <c r="V151" s="244"/>
      <c r="W151" s="245"/>
      <c r="X151" s="7"/>
      <c r="AX151" s="101"/>
      <c r="AY151" s="101"/>
      <c r="AZ151" s="102">
        <f t="shared" si="15"/>
        <v>0</v>
      </c>
      <c r="BA151" s="101">
        <f t="shared" si="16"/>
        <v>0</v>
      </c>
      <c r="BB151" s="103">
        <f t="shared" si="17"/>
        <v>0</v>
      </c>
      <c r="BC151" s="1">
        <f t="shared" si="18"/>
        <v>0</v>
      </c>
      <c r="BD151" s="1">
        <f t="shared" si="19"/>
        <v>0</v>
      </c>
      <c r="BE151" s="1">
        <f t="shared" si="20"/>
        <v>0</v>
      </c>
    </row>
    <row r="152" spans="2:57" ht="14.4" thickBot="1" x14ac:dyDescent="0.3">
      <c r="B152" s="4"/>
      <c r="C152" s="131"/>
      <c r="D152" s="132"/>
      <c r="E152" s="235"/>
      <c r="F152" s="250"/>
      <c r="G152" s="250"/>
      <c r="H152" s="236"/>
      <c r="I152" s="130"/>
      <c r="J152" s="235"/>
      <c r="K152" s="236"/>
      <c r="L152" s="130"/>
      <c r="M152" s="235"/>
      <c r="N152" s="236"/>
      <c r="O152" s="129"/>
      <c r="P152" s="246">
        <v>0</v>
      </c>
      <c r="Q152" s="247"/>
      <c r="R152" s="129"/>
      <c r="S152" s="243"/>
      <c r="T152" s="244"/>
      <c r="U152" s="244"/>
      <c r="V152" s="244"/>
      <c r="W152" s="245"/>
      <c r="X152" s="7"/>
      <c r="AX152" s="101"/>
      <c r="AY152" s="101"/>
      <c r="AZ152" s="102">
        <f t="shared" si="15"/>
        <v>0</v>
      </c>
      <c r="BA152" s="101">
        <f t="shared" si="16"/>
        <v>0</v>
      </c>
      <c r="BB152" s="103">
        <f t="shared" si="17"/>
        <v>0</v>
      </c>
      <c r="BC152" s="1">
        <f t="shared" si="18"/>
        <v>0</v>
      </c>
      <c r="BD152" s="1">
        <f t="shared" si="19"/>
        <v>0</v>
      </c>
      <c r="BE152" s="1">
        <f t="shared" si="20"/>
        <v>0</v>
      </c>
    </row>
    <row r="153" spans="2:57" ht="14.4" thickBot="1" x14ac:dyDescent="0.3">
      <c r="B153" s="4"/>
      <c r="C153" s="131"/>
      <c r="D153" s="132"/>
      <c r="E153" s="235"/>
      <c r="F153" s="250"/>
      <c r="G153" s="250"/>
      <c r="H153" s="236"/>
      <c r="I153" s="130"/>
      <c r="J153" s="235"/>
      <c r="K153" s="236"/>
      <c r="L153" s="130"/>
      <c r="M153" s="235"/>
      <c r="N153" s="236"/>
      <c r="O153" s="129"/>
      <c r="P153" s="246">
        <v>0</v>
      </c>
      <c r="Q153" s="247"/>
      <c r="R153" s="129"/>
      <c r="S153" s="243"/>
      <c r="T153" s="244"/>
      <c r="U153" s="244"/>
      <c r="V153" s="244"/>
      <c r="W153" s="245"/>
      <c r="X153" s="7"/>
      <c r="AX153" s="101"/>
      <c r="AY153" s="101"/>
      <c r="AZ153" s="102">
        <f t="shared" si="15"/>
        <v>0</v>
      </c>
      <c r="BA153" s="101">
        <f t="shared" si="16"/>
        <v>0</v>
      </c>
      <c r="BB153" s="103">
        <f t="shared" si="17"/>
        <v>0</v>
      </c>
      <c r="BC153" s="1">
        <f t="shared" si="18"/>
        <v>0</v>
      </c>
      <c r="BD153" s="1">
        <f t="shared" si="19"/>
        <v>0</v>
      </c>
      <c r="BE153" s="1">
        <f t="shared" si="20"/>
        <v>0</v>
      </c>
    </row>
    <row r="154" spans="2:57" ht="14.4" thickBot="1" x14ac:dyDescent="0.3">
      <c r="B154" s="4"/>
      <c r="C154" s="131"/>
      <c r="D154" s="132"/>
      <c r="E154" s="235"/>
      <c r="F154" s="250"/>
      <c r="G154" s="250"/>
      <c r="H154" s="236"/>
      <c r="I154" s="130"/>
      <c r="J154" s="235"/>
      <c r="K154" s="236"/>
      <c r="L154" s="130"/>
      <c r="M154" s="235"/>
      <c r="N154" s="236"/>
      <c r="O154" s="129"/>
      <c r="P154" s="246">
        <v>0</v>
      </c>
      <c r="Q154" s="247"/>
      <c r="R154" s="129"/>
      <c r="S154" s="243"/>
      <c r="T154" s="244"/>
      <c r="U154" s="244"/>
      <c r="V154" s="244"/>
      <c r="W154" s="245"/>
      <c r="X154" s="7"/>
      <c r="AX154" s="101"/>
      <c r="AY154" s="101"/>
      <c r="AZ154" s="102">
        <f t="shared" si="15"/>
        <v>0</v>
      </c>
      <c r="BA154" s="101">
        <f t="shared" si="16"/>
        <v>0</v>
      </c>
      <c r="BB154" s="103">
        <f t="shared" si="17"/>
        <v>0</v>
      </c>
      <c r="BC154" s="1">
        <f t="shared" si="18"/>
        <v>0</v>
      </c>
      <c r="BD154" s="1">
        <f t="shared" si="19"/>
        <v>0</v>
      </c>
      <c r="BE154" s="1">
        <f t="shared" si="20"/>
        <v>0</v>
      </c>
    </row>
    <row r="155" spans="2:57" ht="14.4" thickBot="1" x14ac:dyDescent="0.3">
      <c r="B155" s="4"/>
      <c r="C155" s="131"/>
      <c r="D155" s="132"/>
      <c r="E155" s="235"/>
      <c r="F155" s="250"/>
      <c r="G155" s="250"/>
      <c r="H155" s="236"/>
      <c r="I155" s="130"/>
      <c r="J155" s="235"/>
      <c r="K155" s="236"/>
      <c r="L155" s="130"/>
      <c r="M155" s="235"/>
      <c r="N155" s="236"/>
      <c r="O155" s="129"/>
      <c r="P155" s="246">
        <v>0</v>
      </c>
      <c r="Q155" s="247"/>
      <c r="R155" s="129"/>
      <c r="S155" s="243"/>
      <c r="T155" s="244"/>
      <c r="U155" s="244"/>
      <c r="V155" s="244"/>
      <c r="W155" s="245"/>
      <c r="X155" s="7"/>
      <c r="AX155" s="101"/>
      <c r="AY155" s="101"/>
      <c r="AZ155" s="102">
        <f t="shared" si="15"/>
        <v>0</v>
      </c>
      <c r="BA155" s="101">
        <f t="shared" si="16"/>
        <v>0</v>
      </c>
      <c r="BB155" s="103">
        <f t="shared" si="17"/>
        <v>0</v>
      </c>
      <c r="BC155" s="1">
        <f t="shared" si="18"/>
        <v>0</v>
      </c>
      <c r="BD155" s="1">
        <f t="shared" si="19"/>
        <v>0</v>
      </c>
      <c r="BE155" s="1">
        <f t="shared" si="20"/>
        <v>0</v>
      </c>
    </row>
    <row r="156" spans="2:57" ht="14.4" thickBot="1" x14ac:dyDescent="0.3">
      <c r="B156" s="4"/>
      <c r="C156" s="131"/>
      <c r="D156" s="132"/>
      <c r="E156" s="235"/>
      <c r="F156" s="250"/>
      <c r="G156" s="250"/>
      <c r="H156" s="236"/>
      <c r="I156" s="130"/>
      <c r="J156" s="235"/>
      <c r="K156" s="236"/>
      <c r="L156" s="130"/>
      <c r="M156" s="235"/>
      <c r="N156" s="236"/>
      <c r="O156" s="129"/>
      <c r="P156" s="246">
        <v>0</v>
      </c>
      <c r="Q156" s="247"/>
      <c r="R156" s="129"/>
      <c r="S156" s="243"/>
      <c r="T156" s="244"/>
      <c r="U156" s="244"/>
      <c r="V156" s="244"/>
      <c r="W156" s="245"/>
      <c r="X156" s="7"/>
      <c r="AX156" s="101"/>
      <c r="AY156" s="101"/>
      <c r="AZ156" s="102">
        <f t="shared" si="15"/>
        <v>0</v>
      </c>
      <c r="BA156" s="101">
        <f t="shared" si="16"/>
        <v>0</v>
      </c>
      <c r="BB156" s="103">
        <f t="shared" si="17"/>
        <v>0</v>
      </c>
      <c r="BC156" s="1">
        <f t="shared" si="18"/>
        <v>0</v>
      </c>
      <c r="BD156" s="1">
        <f t="shared" si="19"/>
        <v>0</v>
      </c>
      <c r="BE156" s="1">
        <f t="shared" si="20"/>
        <v>0</v>
      </c>
    </row>
    <row r="157" spans="2:57" ht="14.4" thickBot="1" x14ac:dyDescent="0.3">
      <c r="B157" s="4"/>
      <c r="C157" s="131"/>
      <c r="D157" s="132"/>
      <c r="E157" s="235"/>
      <c r="F157" s="250"/>
      <c r="G157" s="250"/>
      <c r="H157" s="236"/>
      <c r="I157" s="130"/>
      <c r="J157" s="235"/>
      <c r="K157" s="236"/>
      <c r="L157" s="130"/>
      <c r="M157" s="235"/>
      <c r="N157" s="236"/>
      <c r="O157" s="129"/>
      <c r="P157" s="246">
        <v>0</v>
      </c>
      <c r="Q157" s="247"/>
      <c r="R157" s="129"/>
      <c r="S157" s="243"/>
      <c r="T157" s="244"/>
      <c r="U157" s="244"/>
      <c r="V157" s="244"/>
      <c r="W157" s="245"/>
      <c r="X157" s="7"/>
      <c r="AX157" s="101"/>
      <c r="AY157" s="101"/>
      <c r="AZ157" s="102">
        <f t="shared" si="15"/>
        <v>0</v>
      </c>
      <c r="BA157" s="101">
        <f t="shared" si="16"/>
        <v>0</v>
      </c>
      <c r="BB157" s="103">
        <f t="shared" si="17"/>
        <v>0</v>
      </c>
      <c r="BC157" s="1">
        <f t="shared" si="18"/>
        <v>0</v>
      </c>
      <c r="BD157" s="1">
        <f t="shared" si="19"/>
        <v>0</v>
      </c>
      <c r="BE157" s="1">
        <f t="shared" si="20"/>
        <v>0</v>
      </c>
    </row>
    <row r="158" spans="2:57" ht="14.4" thickBot="1" x14ac:dyDescent="0.3">
      <c r="B158" s="4"/>
      <c r="C158" s="131"/>
      <c r="D158" s="132"/>
      <c r="E158" s="235"/>
      <c r="F158" s="250"/>
      <c r="G158" s="250"/>
      <c r="H158" s="236"/>
      <c r="I158" s="130"/>
      <c r="J158" s="235"/>
      <c r="K158" s="236"/>
      <c r="L158" s="130"/>
      <c r="M158" s="235"/>
      <c r="N158" s="236"/>
      <c r="O158" s="129"/>
      <c r="P158" s="246">
        <v>0</v>
      </c>
      <c r="Q158" s="247"/>
      <c r="R158" s="129"/>
      <c r="S158" s="243"/>
      <c r="T158" s="244"/>
      <c r="U158" s="244"/>
      <c r="V158" s="244"/>
      <c r="W158" s="245"/>
      <c r="X158" s="7"/>
      <c r="AX158" s="101"/>
      <c r="AY158" s="101"/>
      <c r="AZ158" s="102">
        <f t="shared" si="15"/>
        <v>0</v>
      </c>
      <c r="BA158" s="101">
        <f t="shared" si="16"/>
        <v>0</v>
      </c>
      <c r="BB158" s="103">
        <f t="shared" si="17"/>
        <v>0</v>
      </c>
      <c r="BC158" s="1">
        <f t="shared" si="18"/>
        <v>0</v>
      </c>
      <c r="BD158" s="1">
        <f t="shared" si="19"/>
        <v>0</v>
      </c>
      <c r="BE158" s="1">
        <f t="shared" si="20"/>
        <v>0</v>
      </c>
    </row>
    <row r="159" spans="2:57" ht="14.4" thickBot="1" x14ac:dyDescent="0.3">
      <c r="B159" s="4"/>
      <c r="C159" s="131"/>
      <c r="D159" s="132"/>
      <c r="E159" s="235"/>
      <c r="F159" s="250"/>
      <c r="G159" s="250"/>
      <c r="H159" s="236"/>
      <c r="I159" s="130"/>
      <c r="J159" s="235"/>
      <c r="K159" s="236"/>
      <c r="L159" s="130"/>
      <c r="M159" s="235"/>
      <c r="N159" s="236"/>
      <c r="O159" s="129"/>
      <c r="P159" s="246">
        <v>0</v>
      </c>
      <c r="Q159" s="247"/>
      <c r="R159" s="129"/>
      <c r="S159" s="243"/>
      <c r="T159" s="244"/>
      <c r="U159" s="244"/>
      <c r="V159" s="244"/>
      <c r="W159" s="245"/>
      <c r="X159" s="7"/>
      <c r="AX159" s="101"/>
      <c r="AY159" s="101"/>
      <c r="AZ159" s="102">
        <f t="shared" si="15"/>
        <v>0</v>
      </c>
      <c r="BA159" s="101">
        <f t="shared" si="16"/>
        <v>0</v>
      </c>
      <c r="BB159" s="103">
        <f t="shared" si="17"/>
        <v>0</v>
      </c>
      <c r="BC159" s="1">
        <f t="shared" si="18"/>
        <v>0</v>
      </c>
      <c r="BD159" s="1">
        <f t="shared" si="19"/>
        <v>0</v>
      </c>
      <c r="BE159" s="1">
        <f t="shared" si="20"/>
        <v>0</v>
      </c>
    </row>
    <row r="160" spans="2:57" ht="14.4" thickBot="1" x14ac:dyDescent="0.3">
      <c r="B160" s="4"/>
      <c r="C160" s="131"/>
      <c r="D160" s="132"/>
      <c r="E160" s="235"/>
      <c r="F160" s="250"/>
      <c r="G160" s="250"/>
      <c r="H160" s="236"/>
      <c r="I160" s="130"/>
      <c r="J160" s="235"/>
      <c r="K160" s="236"/>
      <c r="L160" s="130"/>
      <c r="M160" s="235"/>
      <c r="N160" s="236"/>
      <c r="O160" s="129"/>
      <c r="P160" s="246">
        <v>0</v>
      </c>
      <c r="Q160" s="247"/>
      <c r="R160" s="129"/>
      <c r="S160" s="243"/>
      <c r="T160" s="244"/>
      <c r="U160" s="244"/>
      <c r="V160" s="244"/>
      <c r="W160" s="245"/>
      <c r="X160" s="7"/>
      <c r="AX160" s="101"/>
      <c r="AY160" s="101"/>
      <c r="AZ160" s="102">
        <f t="shared" si="15"/>
        <v>0</v>
      </c>
      <c r="BA160" s="101">
        <f t="shared" si="16"/>
        <v>0</v>
      </c>
      <c r="BB160" s="103">
        <f t="shared" si="17"/>
        <v>0</v>
      </c>
      <c r="BC160" s="1">
        <f t="shared" si="18"/>
        <v>0</v>
      </c>
      <c r="BD160" s="1">
        <f t="shared" si="19"/>
        <v>0</v>
      </c>
      <c r="BE160" s="1">
        <f t="shared" si="20"/>
        <v>0</v>
      </c>
    </row>
    <row r="161" spans="2:57" ht="14.4" thickBot="1" x14ac:dyDescent="0.3">
      <c r="B161" s="4"/>
      <c r="C161" s="131"/>
      <c r="D161" s="132"/>
      <c r="E161" s="235"/>
      <c r="F161" s="250"/>
      <c r="G161" s="250"/>
      <c r="H161" s="236"/>
      <c r="I161" s="130"/>
      <c r="J161" s="235"/>
      <c r="K161" s="236"/>
      <c r="L161" s="130"/>
      <c r="M161" s="235"/>
      <c r="N161" s="236"/>
      <c r="O161" s="129"/>
      <c r="P161" s="246">
        <v>0</v>
      </c>
      <c r="Q161" s="247"/>
      <c r="R161" s="129"/>
      <c r="S161" s="243"/>
      <c r="T161" s="244"/>
      <c r="U161" s="244"/>
      <c r="V161" s="244"/>
      <c r="W161" s="245"/>
      <c r="X161" s="7"/>
      <c r="AX161" s="101"/>
      <c r="AY161" s="101"/>
      <c r="AZ161" s="102">
        <f t="shared" si="15"/>
        <v>0</v>
      </c>
      <c r="BA161" s="101">
        <f t="shared" si="16"/>
        <v>0</v>
      </c>
      <c r="BB161" s="103">
        <f t="shared" si="17"/>
        <v>0</v>
      </c>
      <c r="BC161" s="1">
        <f t="shared" si="18"/>
        <v>0</v>
      </c>
      <c r="BD161" s="1">
        <f t="shared" si="19"/>
        <v>0</v>
      </c>
      <c r="BE161" s="1">
        <f t="shared" si="20"/>
        <v>0</v>
      </c>
    </row>
    <row r="162" spans="2:57" ht="14.4" thickBot="1" x14ac:dyDescent="0.3">
      <c r="B162" s="4"/>
      <c r="C162" s="131"/>
      <c r="D162" s="132"/>
      <c r="E162" s="235"/>
      <c r="F162" s="250"/>
      <c r="G162" s="250"/>
      <c r="H162" s="236"/>
      <c r="I162" s="130"/>
      <c r="J162" s="235"/>
      <c r="K162" s="236"/>
      <c r="L162" s="130"/>
      <c r="M162" s="235"/>
      <c r="N162" s="236"/>
      <c r="O162" s="129"/>
      <c r="P162" s="246">
        <v>0</v>
      </c>
      <c r="Q162" s="247"/>
      <c r="R162" s="129"/>
      <c r="S162" s="243"/>
      <c r="T162" s="244"/>
      <c r="U162" s="244"/>
      <c r="V162" s="244"/>
      <c r="W162" s="245"/>
      <c r="X162" s="7"/>
      <c r="AX162" s="101"/>
      <c r="AY162" s="101"/>
      <c r="AZ162" s="102">
        <f t="shared" si="15"/>
        <v>0</v>
      </c>
      <c r="BA162" s="101">
        <f t="shared" si="16"/>
        <v>0</v>
      </c>
      <c r="BB162" s="103">
        <f t="shared" si="17"/>
        <v>0</v>
      </c>
      <c r="BC162" s="1">
        <f t="shared" si="18"/>
        <v>0</v>
      </c>
      <c r="BD162" s="1">
        <f t="shared" si="19"/>
        <v>0</v>
      </c>
      <c r="BE162" s="1">
        <f t="shared" si="20"/>
        <v>0</v>
      </c>
    </row>
    <row r="163" spans="2:57" ht="14.4" thickBot="1" x14ac:dyDescent="0.3">
      <c r="B163" s="4"/>
      <c r="C163" s="131"/>
      <c r="D163" s="132"/>
      <c r="E163" s="235"/>
      <c r="F163" s="250"/>
      <c r="G163" s="250"/>
      <c r="H163" s="236"/>
      <c r="I163" s="130"/>
      <c r="J163" s="235"/>
      <c r="K163" s="236"/>
      <c r="L163" s="130"/>
      <c r="M163" s="235"/>
      <c r="N163" s="236"/>
      <c r="O163" s="129"/>
      <c r="P163" s="246">
        <v>0</v>
      </c>
      <c r="Q163" s="247"/>
      <c r="R163" s="129"/>
      <c r="S163" s="243"/>
      <c r="T163" s="244"/>
      <c r="U163" s="244"/>
      <c r="V163" s="244"/>
      <c r="W163" s="245"/>
      <c r="X163" s="7"/>
      <c r="AX163" s="101"/>
      <c r="AY163" s="101"/>
      <c r="AZ163" s="102">
        <f t="shared" si="15"/>
        <v>0</v>
      </c>
      <c r="BA163" s="101">
        <f t="shared" si="16"/>
        <v>0</v>
      </c>
      <c r="BB163" s="103">
        <f t="shared" si="17"/>
        <v>0</v>
      </c>
      <c r="BC163" s="1">
        <f t="shared" si="18"/>
        <v>0</v>
      </c>
      <c r="BD163" s="1">
        <f t="shared" si="19"/>
        <v>0</v>
      </c>
      <c r="BE163" s="1">
        <f t="shared" si="20"/>
        <v>0</v>
      </c>
    </row>
    <row r="164" spans="2:57" ht="14.4" thickBot="1" x14ac:dyDescent="0.3">
      <c r="B164" s="4"/>
      <c r="C164" s="131"/>
      <c r="D164" s="132"/>
      <c r="E164" s="235"/>
      <c r="F164" s="250"/>
      <c r="G164" s="250"/>
      <c r="H164" s="236"/>
      <c r="I164" s="130"/>
      <c r="J164" s="235"/>
      <c r="K164" s="236"/>
      <c r="L164" s="130"/>
      <c r="M164" s="235"/>
      <c r="N164" s="236"/>
      <c r="O164" s="129"/>
      <c r="P164" s="246">
        <v>0</v>
      </c>
      <c r="Q164" s="247"/>
      <c r="R164" s="129"/>
      <c r="S164" s="243"/>
      <c r="T164" s="244"/>
      <c r="U164" s="244"/>
      <c r="V164" s="244"/>
      <c r="W164" s="245"/>
      <c r="X164" s="7"/>
      <c r="AX164" s="101"/>
      <c r="AY164" s="101"/>
      <c r="AZ164" s="102">
        <f t="shared" si="15"/>
        <v>0</v>
      </c>
      <c r="BA164" s="101">
        <f t="shared" si="16"/>
        <v>0</v>
      </c>
      <c r="BB164" s="103">
        <f t="shared" si="17"/>
        <v>0</v>
      </c>
      <c r="BC164" s="1">
        <f t="shared" si="18"/>
        <v>0</v>
      </c>
      <c r="BD164" s="1">
        <f t="shared" si="19"/>
        <v>0</v>
      </c>
      <c r="BE164" s="1">
        <f t="shared" si="20"/>
        <v>0</v>
      </c>
    </row>
    <row r="165" spans="2:57" ht="14.4" thickBot="1" x14ac:dyDescent="0.3">
      <c r="B165" s="4"/>
      <c r="C165" s="131"/>
      <c r="D165" s="132"/>
      <c r="E165" s="235"/>
      <c r="F165" s="250"/>
      <c r="G165" s="250"/>
      <c r="H165" s="236"/>
      <c r="I165" s="130"/>
      <c r="J165" s="235"/>
      <c r="K165" s="236"/>
      <c r="L165" s="130"/>
      <c r="M165" s="235"/>
      <c r="N165" s="236"/>
      <c r="O165" s="129"/>
      <c r="P165" s="246">
        <v>0</v>
      </c>
      <c r="Q165" s="247"/>
      <c r="R165" s="129"/>
      <c r="S165" s="243"/>
      <c r="T165" s="244"/>
      <c r="U165" s="244"/>
      <c r="V165" s="244"/>
      <c r="W165" s="245"/>
      <c r="X165" s="7"/>
      <c r="AX165" s="101"/>
      <c r="AY165" s="101"/>
      <c r="AZ165" s="102">
        <f t="shared" si="15"/>
        <v>0</v>
      </c>
      <c r="BA165" s="101">
        <f t="shared" si="16"/>
        <v>0</v>
      </c>
      <c r="BB165" s="103">
        <f t="shared" si="17"/>
        <v>0</v>
      </c>
      <c r="BC165" s="1">
        <f t="shared" si="18"/>
        <v>0</v>
      </c>
      <c r="BD165" s="1">
        <f t="shared" si="19"/>
        <v>0</v>
      </c>
      <c r="BE165" s="1">
        <f t="shared" si="20"/>
        <v>0</v>
      </c>
    </row>
    <row r="166" spans="2:57" ht="14.4" thickBot="1" x14ac:dyDescent="0.3">
      <c r="B166" s="4"/>
      <c r="C166" s="131"/>
      <c r="D166" s="132"/>
      <c r="E166" s="235"/>
      <c r="F166" s="250"/>
      <c r="G166" s="250"/>
      <c r="H166" s="236"/>
      <c r="I166" s="130"/>
      <c r="J166" s="235"/>
      <c r="K166" s="236"/>
      <c r="L166" s="130"/>
      <c r="M166" s="235"/>
      <c r="N166" s="236"/>
      <c r="O166" s="129"/>
      <c r="P166" s="246">
        <v>0</v>
      </c>
      <c r="Q166" s="247"/>
      <c r="R166" s="129"/>
      <c r="S166" s="243"/>
      <c r="T166" s="244"/>
      <c r="U166" s="244"/>
      <c r="V166" s="244"/>
      <c r="W166" s="245"/>
      <c r="X166" s="7"/>
      <c r="AX166" s="101"/>
      <c r="AY166" s="101"/>
      <c r="AZ166" s="102">
        <f t="shared" si="15"/>
        <v>0</v>
      </c>
      <c r="BA166" s="101">
        <f t="shared" si="16"/>
        <v>0</v>
      </c>
      <c r="BB166" s="103">
        <f t="shared" si="17"/>
        <v>0</v>
      </c>
      <c r="BC166" s="1">
        <f t="shared" si="18"/>
        <v>0</v>
      </c>
      <c r="BD166" s="1">
        <f t="shared" si="19"/>
        <v>0</v>
      </c>
      <c r="BE166" s="1">
        <f t="shared" si="20"/>
        <v>0</v>
      </c>
    </row>
    <row r="167" spans="2:57" ht="14.4" thickBot="1" x14ac:dyDescent="0.3">
      <c r="B167" s="4"/>
      <c r="C167" s="131"/>
      <c r="D167" s="132"/>
      <c r="E167" s="235"/>
      <c r="F167" s="250"/>
      <c r="G167" s="250"/>
      <c r="H167" s="236"/>
      <c r="I167" s="130"/>
      <c r="J167" s="235"/>
      <c r="K167" s="236"/>
      <c r="L167" s="130"/>
      <c r="M167" s="235"/>
      <c r="N167" s="236"/>
      <c r="O167" s="129"/>
      <c r="P167" s="246">
        <v>0</v>
      </c>
      <c r="Q167" s="247"/>
      <c r="R167" s="129"/>
      <c r="S167" s="243"/>
      <c r="T167" s="244"/>
      <c r="U167" s="244"/>
      <c r="V167" s="244"/>
      <c r="W167" s="245"/>
      <c r="X167" s="7"/>
      <c r="AX167" s="101"/>
      <c r="AY167" s="101"/>
      <c r="AZ167" s="102">
        <f t="shared" si="15"/>
        <v>0</v>
      </c>
      <c r="BA167" s="101">
        <f t="shared" si="16"/>
        <v>0</v>
      </c>
      <c r="BB167" s="103">
        <f t="shared" si="17"/>
        <v>0</v>
      </c>
      <c r="BC167" s="1">
        <f t="shared" si="18"/>
        <v>0</v>
      </c>
      <c r="BD167" s="1">
        <f t="shared" si="19"/>
        <v>0</v>
      </c>
      <c r="BE167" s="1">
        <f t="shared" si="20"/>
        <v>0</v>
      </c>
    </row>
    <row r="168" spans="2:57" ht="14.4" thickBot="1" x14ac:dyDescent="0.3">
      <c r="B168" s="4"/>
      <c r="C168" s="131"/>
      <c r="D168" s="132"/>
      <c r="E168" s="235"/>
      <c r="F168" s="250"/>
      <c r="G168" s="250"/>
      <c r="H168" s="236"/>
      <c r="I168" s="130"/>
      <c r="J168" s="235"/>
      <c r="K168" s="236"/>
      <c r="L168" s="130"/>
      <c r="M168" s="235"/>
      <c r="N168" s="236"/>
      <c r="O168" s="129"/>
      <c r="P168" s="246">
        <v>0</v>
      </c>
      <c r="Q168" s="247"/>
      <c r="R168" s="129"/>
      <c r="S168" s="243"/>
      <c r="T168" s="244"/>
      <c r="U168" s="244"/>
      <c r="V168" s="244"/>
      <c r="W168" s="245"/>
      <c r="X168" s="7"/>
      <c r="AX168" s="101"/>
      <c r="AY168" s="101"/>
      <c r="AZ168" s="102">
        <f t="shared" si="15"/>
        <v>0</v>
      </c>
      <c r="BA168" s="101">
        <f t="shared" si="16"/>
        <v>0</v>
      </c>
      <c r="BB168" s="103">
        <f t="shared" si="17"/>
        <v>0</v>
      </c>
      <c r="BC168" s="1">
        <f t="shared" si="18"/>
        <v>0</v>
      </c>
      <c r="BD168" s="1">
        <f t="shared" si="19"/>
        <v>0</v>
      </c>
      <c r="BE168" s="1">
        <f t="shared" si="20"/>
        <v>0</v>
      </c>
    </row>
    <row r="169" spans="2:57" ht="14.4" thickBot="1" x14ac:dyDescent="0.3">
      <c r="B169" s="4"/>
      <c r="C169" s="131"/>
      <c r="D169" s="132"/>
      <c r="E169" s="235"/>
      <c r="F169" s="250"/>
      <c r="G169" s="250"/>
      <c r="H169" s="236"/>
      <c r="I169" s="130"/>
      <c r="J169" s="235"/>
      <c r="K169" s="236"/>
      <c r="L169" s="130"/>
      <c r="M169" s="235"/>
      <c r="N169" s="236"/>
      <c r="O169" s="129"/>
      <c r="P169" s="246">
        <v>0</v>
      </c>
      <c r="Q169" s="247"/>
      <c r="R169" s="129"/>
      <c r="S169" s="243"/>
      <c r="T169" s="244"/>
      <c r="U169" s="244"/>
      <c r="V169" s="244"/>
      <c r="W169" s="245"/>
      <c r="X169" s="7"/>
      <c r="AX169" s="101"/>
      <c r="AY169" s="101"/>
      <c r="AZ169" s="102">
        <f t="shared" si="15"/>
        <v>0</v>
      </c>
      <c r="BA169" s="101">
        <f t="shared" si="16"/>
        <v>0</v>
      </c>
      <c r="BB169" s="103">
        <f t="shared" si="17"/>
        <v>0</v>
      </c>
      <c r="BC169" s="1">
        <f t="shared" si="18"/>
        <v>0</v>
      </c>
      <c r="BD169" s="1">
        <f t="shared" si="19"/>
        <v>0</v>
      </c>
      <c r="BE169" s="1">
        <f t="shared" si="20"/>
        <v>0</v>
      </c>
    </row>
    <row r="170" spans="2:57" ht="14.4" thickBot="1" x14ac:dyDescent="0.3">
      <c r="B170" s="4"/>
      <c r="C170" s="131"/>
      <c r="D170" s="132"/>
      <c r="E170" s="235"/>
      <c r="F170" s="250"/>
      <c r="G170" s="250"/>
      <c r="H170" s="236"/>
      <c r="I170" s="130"/>
      <c r="J170" s="235"/>
      <c r="K170" s="236"/>
      <c r="L170" s="130"/>
      <c r="M170" s="235"/>
      <c r="N170" s="236"/>
      <c r="O170" s="129"/>
      <c r="P170" s="246">
        <v>0</v>
      </c>
      <c r="Q170" s="247"/>
      <c r="R170" s="129"/>
      <c r="S170" s="243"/>
      <c r="T170" s="244"/>
      <c r="U170" s="244"/>
      <c r="V170" s="244"/>
      <c r="W170" s="245"/>
      <c r="X170" s="7"/>
      <c r="AX170" s="101"/>
      <c r="AY170" s="101"/>
      <c r="AZ170" s="102">
        <f t="shared" si="15"/>
        <v>0</v>
      </c>
      <c r="BA170" s="101">
        <f t="shared" si="16"/>
        <v>0</v>
      </c>
      <c r="BB170" s="103">
        <f t="shared" si="17"/>
        <v>0</v>
      </c>
      <c r="BC170" s="1">
        <f t="shared" si="18"/>
        <v>0</v>
      </c>
      <c r="BD170" s="1">
        <f t="shared" si="19"/>
        <v>0</v>
      </c>
      <c r="BE170" s="1">
        <f t="shared" si="20"/>
        <v>0</v>
      </c>
    </row>
    <row r="171" spans="2:57" ht="14.4" thickBot="1" x14ac:dyDescent="0.3">
      <c r="B171" s="4"/>
      <c r="C171" s="131"/>
      <c r="D171" s="132"/>
      <c r="E171" s="235"/>
      <c r="F171" s="250"/>
      <c r="G171" s="250"/>
      <c r="H171" s="236"/>
      <c r="I171" s="130"/>
      <c r="J171" s="235"/>
      <c r="K171" s="236"/>
      <c r="L171" s="130"/>
      <c r="M171" s="235"/>
      <c r="N171" s="236"/>
      <c r="O171" s="129"/>
      <c r="P171" s="246">
        <v>0</v>
      </c>
      <c r="Q171" s="247"/>
      <c r="R171" s="129"/>
      <c r="S171" s="243"/>
      <c r="T171" s="244"/>
      <c r="U171" s="244"/>
      <c r="V171" s="244"/>
      <c r="W171" s="245"/>
      <c r="X171" s="7"/>
      <c r="AX171" s="101"/>
      <c r="AY171" s="101"/>
      <c r="AZ171" s="102">
        <f t="shared" si="15"/>
        <v>0</v>
      </c>
      <c r="BA171" s="101">
        <f t="shared" si="16"/>
        <v>0</v>
      </c>
      <c r="BB171" s="103">
        <f t="shared" si="17"/>
        <v>0</v>
      </c>
      <c r="BC171" s="1">
        <f t="shared" si="18"/>
        <v>0</v>
      </c>
      <c r="BD171" s="1">
        <f t="shared" si="19"/>
        <v>0</v>
      </c>
      <c r="BE171" s="1">
        <f t="shared" si="20"/>
        <v>0</v>
      </c>
    </row>
    <row r="172" spans="2:57" ht="14.4" thickBot="1" x14ac:dyDescent="0.3">
      <c r="B172" s="4"/>
      <c r="C172" s="131"/>
      <c r="D172" s="132"/>
      <c r="E172" s="235"/>
      <c r="F172" s="250"/>
      <c r="G172" s="250"/>
      <c r="H172" s="236"/>
      <c r="I172" s="130"/>
      <c r="J172" s="235"/>
      <c r="K172" s="236"/>
      <c r="L172" s="130"/>
      <c r="M172" s="235"/>
      <c r="N172" s="236"/>
      <c r="O172" s="129"/>
      <c r="P172" s="246">
        <v>0</v>
      </c>
      <c r="Q172" s="247"/>
      <c r="R172" s="129"/>
      <c r="S172" s="243"/>
      <c r="T172" s="244"/>
      <c r="U172" s="244"/>
      <c r="V172" s="244"/>
      <c r="W172" s="245"/>
      <c r="X172" s="7"/>
      <c r="AX172" s="101"/>
      <c r="AY172" s="101"/>
      <c r="AZ172" s="102">
        <f t="shared" si="15"/>
        <v>0</v>
      </c>
      <c r="BA172" s="101">
        <f t="shared" si="16"/>
        <v>0</v>
      </c>
      <c r="BB172" s="103">
        <f t="shared" si="17"/>
        <v>0</v>
      </c>
      <c r="BC172" s="1">
        <f t="shared" si="18"/>
        <v>0</v>
      </c>
      <c r="BD172" s="1">
        <f t="shared" si="19"/>
        <v>0</v>
      </c>
      <c r="BE172" s="1">
        <f t="shared" si="20"/>
        <v>0</v>
      </c>
    </row>
    <row r="173" spans="2:57" ht="14.4" thickBot="1" x14ac:dyDescent="0.3">
      <c r="B173" s="4"/>
      <c r="C173" s="131"/>
      <c r="D173" s="132"/>
      <c r="E173" s="235"/>
      <c r="F173" s="250"/>
      <c r="G173" s="250"/>
      <c r="H173" s="236"/>
      <c r="I173" s="130"/>
      <c r="J173" s="235"/>
      <c r="K173" s="236"/>
      <c r="L173" s="130"/>
      <c r="M173" s="235"/>
      <c r="N173" s="236"/>
      <c r="O173" s="129"/>
      <c r="P173" s="246">
        <v>0</v>
      </c>
      <c r="Q173" s="247"/>
      <c r="R173" s="129"/>
      <c r="S173" s="243"/>
      <c r="T173" s="244"/>
      <c r="U173" s="244"/>
      <c r="V173" s="244"/>
      <c r="W173" s="245"/>
      <c r="X173" s="7"/>
      <c r="AX173" s="101"/>
      <c r="AY173" s="101"/>
      <c r="AZ173" s="102">
        <f t="shared" si="15"/>
        <v>0</v>
      </c>
      <c r="BA173" s="101">
        <f t="shared" si="16"/>
        <v>0</v>
      </c>
      <c r="BB173" s="103">
        <f t="shared" si="17"/>
        <v>0</v>
      </c>
      <c r="BC173" s="1">
        <f t="shared" si="18"/>
        <v>0</v>
      </c>
      <c r="BD173" s="1">
        <f t="shared" si="19"/>
        <v>0</v>
      </c>
      <c r="BE173" s="1">
        <f t="shared" si="20"/>
        <v>0</v>
      </c>
    </row>
    <row r="174" spans="2:57" ht="14.4" thickBot="1" x14ac:dyDescent="0.3">
      <c r="B174" s="4"/>
      <c r="C174" s="131"/>
      <c r="D174" s="132"/>
      <c r="E174" s="235"/>
      <c r="F174" s="250"/>
      <c r="G174" s="250"/>
      <c r="H174" s="236"/>
      <c r="I174" s="130"/>
      <c r="J174" s="235"/>
      <c r="K174" s="236"/>
      <c r="L174" s="130"/>
      <c r="M174" s="235"/>
      <c r="N174" s="236"/>
      <c r="O174" s="129"/>
      <c r="P174" s="246">
        <v>0</v>
      </c>
      <c r="Q174" s="247"/>
      <c r="R174" s="129"/>
      <c r="S174" s="243"/>
      <c r="T174" s="244"/>
      <c r="U174" s="244"/>
      <c r="V174" s="244"/>
      <c r="W174" s="245"/>
      <c r="X174" s="7"/>
      <c r="AX174" s="101"/>
      <c r="AY174" s="101"/>
      <c r="AZ174" s="102">
        <f t="shared" si="15"/>
        <v>0</v>
      </c>
      <c r="BA174" s="101">
        <f t="shared" si="16"/>
        <v>0</v>
      </c>
      <c r="BB174" s="103">
        <f t="shared" si="17"/>
        <v>0</v>
      </c>
      <c r="BC174" s="1">
        <f t="shared" si="18"/>
        <v>0</v>
      </c>
      <c r="BD174" s="1">
        <f t="shared" si="19"/>
        <v>0</v>
      </c>
      <c r="BE174" s="1">
        <f t="shared" si="20"/>
        <v>0</v>
      </c>
    </row>
    <row r="175" spans="2:57" ht="14.4" thickBot="1" x14ac:dyDescent="0.3">
      <c r="B175" s="4"/>
      <c r="C175" s="131"/>
      <c r="D175" s="132"/>
      <c r="E175" s="235"/>
      <c r="F175" s="250"/>
      <c r="G175" s="250"/>
      <c r="H175" s="236"/>
      <c r="I175" s="130"/>
      <c r="J175" s="235"/>
      <c r="K175" s="236"/>
      <c r="L175" s="130"/>
      <c r="M175" s="235"/>
      <c r="N175" s="236"/>
      <c r="O175" s="129"/>
      <c r="P175" s="246">
        <v>0</v>
      </c>
      <c r="Q175" s="247"/>
      <c r="R175" s="129"/>
      <c r="S175" s="243"/>
      <c r="T175" s="244"/>
      <c r="U175" s="244"/>
      <c r="V175" s="244"/>
      <c r="W175" s="245"/>
      <c r="X175" s="7"/>
      <c r="AX175" s="101"/>
      <c r="AY175" s="101"/>
      <c r="AZ175" s="102">
        <f t="shared" si="15"/>
        <v>0</v>
      </c>
      <c r="BA175" s="101">
        <f t="shared" si="16"/>
        <v>0</v>
      </c>
      <c r="BB175" s="103">
        <f t="shared" si="17"/>
        <v>0</v>
      </c>
      <c r="BC175" s="1">
        <f t="shared" si="18"/>
        <v>0</v>
      </c>
      <c r="BD175" s="1">
        <f t="shared" si="19"/>
        <v>0</v>
      </c>
      <c r="BE175" s="1">
        <f t="shared" si="20"/>
        <v>0</v>
      </c>
    </row>
    <row r="176" spans="2:57" ht="14.4" thickBot="1" x14ac:dyDescent="0.3">
      <c r="B176" s="4"/>
      <c r="C176" s="131"/>
      <c r="D176" s="132"/>
      <c r="E176" s="235"/>
      <c r="F176" s="250"/>
      <c r="G176" s="250"/>
      <c r="H176" s="236"/>
      <c r="I176" s="130"/>
      <c r="J176" s="235"/>
      <c r="K176" s="236"/>
      <c r="L176" s="130"/>
      <c r="M176" s="235"/>
      <c r="N176" s="236"/>
      <c r="O176" s="129"/>
      <c r="P176" s="246">
        <v>0</v>
      </c>
      <c r="Q176" s="247"/>
      <c r="R176" s="129"/>
      <c r="S176" s="243"/>
      <c r="T176" s="244"/>
      <c r="U176" s="244"/>
      <c r="V176" s="244"/>
      <c r="W176" s="245"/>
      <c r="X176" s="7"/>
      <c r="AX176" s="101"/>
      <c r="AY176" s="101"/>
      <c r="AZ176" s="102">
        <f t="shared" si="15"/>
        <v>0</v>
      </c>
      <c r="BA176" s="101">
        <f t="shared" si="16"/>
        <v>0</v>
      </c>
      <c r="BB176" s="103">
        <f t="shared" si="17"/>
        <v>0</v>
      </c>
      <c r="BC176" s="1">
        <f t="shared" si="18"/>
        <v>0</v>
      </c>
      <c r="BD176" s="1">
        <f t="shared" si="19"/>
        <v>0</v>
      </c>
      <c r="BE176" s="1">
        <f t="shared" si="20"/>
        <v>0</v>
      </c>
    </row>
    <row r="177" spans="2:57" ht="14.4" thickBot="1" x14ac:dyDescent="0.3">
      <c r="B177" s="4"/>
      <c r="C177" s="131"/>
      <c r="D177" s="132"/>
      <c r="E177" s="235"/>
      <c r="F177" s="250"/>
      <c r="G177" s="250"/>
      <c r="H177" s="236"/>
      <c r="I177" s="130"/>
      <c r="J177" s="235"/>
      <c r="K177" s="236"/>
      <c r="L177" s="130"/>
      <c r="M177" s="235"/>
      <c r="N177" s="236"/>
      <c r="O177" s="129"/>
      <c r="P177" s="246">
        <v>0</v>
      </c>
      <c r="Q177" s="247"/>
      <c r="R177" s="129"/>
      <c r="S177" s="243"/>
      <c r="T177" s="244"/>
      <c r="U177" s="244"/>
      <c r="V177" s="244"/>
      <c r="W177" s="245"/>
      <c r="X177" s="7"/>
      <c r="AX177" s="101"/>
      <c r="AY177" s="101"/>
      <c r="AZ177" s="102">
        <f t="shared" si="15"/>
        <v>0</v>
      </c>
      <c r="BA177" s="101">
        <f t="shared" si="16"/>
        <v>0</v>
      </c>
      <c r="BB177" s="103">
        <f t="shared" si="17"/>
        <v>0</v>
      </c>
      <c r="BC177" s="1">
        <f t="shared" si="18"/>
        <v>0</v>
      </c>
      <c r="BD177" s="1">
        <f t="shared" si="19"/>
        <v>0</v>
      </c>
      <c r="BE177" s="1">
        <f t="shared" si="20"/>
        <v>0</v>
      </c>
    </row>
    <row r="178" spans="2:57" ht="14.4" thickBot="1" x14ac:dyDescent="0.3">
      <c r="B178" s="4"/>
      <c r="C178" s="131"/>
      <c r="D178" s="132"/>
      <c r="E178" s="235"/>
      <c r="F178" s="250"/>
      <c r="G178" s="250"/>
      <c r="H178" s="236"/>
      <c r="I178" s="130"/>
      <c r="J178" s="235"/>
      <c r="K178" s="236"/>
      <c r="L178" s="130"/>
      <c r="M178" s="235"/>
      <c r="N178" s="236"/>
      <c r="O178" s="129"/>
      <c r="P178" s="246">
        <v>0</v>
      </c>
      <c r="Q178" s="247"/>
      <c r="R178" s="129"/>
      <c r="S178" s="243"/>
      <c r="T178" s="244"/>
      <c r="U178" s="244"/>
      <c r="V178" s="244"/>
      <c r="W178" s="245"/>
      <c r="X178" s="7"/>
      <c r="AX178" s="101"/>
      <c r="AY178" s="101"/>
      <c r="AZ178" s="102">
        <f t="shared" si="15"/>
        <v>0</v>
      </c>
      <c r="BA178" s="101">
        <f t="shared" si="16"/>
        <v>0</v>
      </c>
      <c r="BB178" s="103">
        <f t="shared" si="17"/>
        <v>0</v>
      </c>
      <c r="BC178" s="1">
        <f t="shared" si="18"/>
        <v>0</v>
      </c>
      <c r="BD178" s="1">
        <f t="shared" si="19"/>
        <v>0</v>
      </c>
      <c r="BE178" s="1">
        <f t="shared" si="20"/>
        <v>0</v>
      </c>
    </row>
    <row r="179" spans="2:57" ht="14.4" thickBot="1" x14ac:dyDescent="0.3">
      <c r="B179" s="4"/>
      <c r="C179" s="131"/>
      <c r="D179" s="132"/>
      <c r="E179" s="235"/>
      <c r="F179" s="250"/>
      <c r="G179" s="250"/>
      <c r="H179" s="236"/>
      <c r="I179" s="130"/>
      <c r="J179" s="235"/>
      <c r="K179" s="236"/>
      <c r="L179" s="130"/>
      <c r="M179" s="235"/>
      <c r="N179" s="236"/>
      <c r="O179" s="129"/>
      <c r="P179" s="246">
        <v>0</v>
      </c>
      <c r="Q179" s="247"/>
      <c r="R179" s="129"/>
      <c r="S179" s="243"/>
      <c r="T179" s="244"/>
      <c r="U179" s="244"/>
      <c r="V179" s="244"/>
      <c r="W179" s="245"/>
      <c r="X179" s="7"/>
      <c r="AX179" s="101"/>
      <c r="AY179" s="101"/>
      <c r="AZ179" s="102">
        <f t="shared" si="15"/>
        <v>0</v>
      </c>
      <c r="BA179" s="101">
        <f t="shared" si="16"/>
        <v>0</v>
      </c>
      <c r="BB179" s="103">
        <f t="shared" si="17"/>
        <v>0</v>
      </c>
      <c r="BC179" s="1">
        <f t="shared" si="18"/>
        <v>0</v>
      </c>
      <c r="BD179" s="1">
        <f t="shared" si="19"/>
        <v>0</v>
      </c>
      <c r="BE179" s="1">
        <f t="shared" si="20"/>
        <v>0</v>
      </c>
    </row>
    <row r="180" spans="2:57" ht="14.4" thickBot="1" x14ac:dyDescent="0.3">
      <c r="B180" s="4"/>
      <c r="C180" s="131"/>
      <c r="D180" s="132"/>
      <c r="E180" s="235"/>
      <c r="F180" s="250"/>
      <c r="G180" s="250"/>
      <c r="H180" s="236"/>
      <c r="I180" s="130"/>
      <c r="J180" s="235"/>
      <c r="K180" s="236"/>
      <c r="L180" s="130"/>
      <c r="M180" s="235"/>
      <c r="N180" s="236"/>
      <c r="O180" s="129"/>
      <c r="P180" s="246">
        <v>0</v>
      </c>
      <c r="Q180" s="247"/>
      <c r="R180" s="129"/>
      <c r="S180" s="243"/>
      <c r="T180" s="244"/>
      <c r="U180" s="244"/>
      <c r="V180" s="244"/>
      <c r="W180" s="245"/>
      <c r="X180" s="7"/>
      <c r="AX180" s="101"/>
      <c r="AY180" s="101"/>
      <c r="AZ180" s="102">
        <f t="shared" si="15"/>
        <v>0</v>
      </c>
      <c r="BA180" s="101">
        <f t="shared" si="16"/>
        <v>0</v>
      </c>
      <c r="BB180" s="103">
        <f t="shared" si="17"/>
        <v>0</v>
      </c>
      <c r="BC180" s="1">
        <f t="shared" si="18"/>
        <v>0</v>
      </c>
      <c r="BD180" s="1">
        <f t="shared" si="19"/>
        <v>0</v>
      </c>
      <c r="BE180" s="1">
        <f t="shared" si="20"/>
        <v>0</v>
      </c>
    </row>
    <row r="181" spans="2:57" ht="14.4" thickBot="1" x14ac:dyDescent="0.3">
      <c r="B181" s="4"/>
      <c r="C181" s="131"/>
      <c r="D181" s="132"/>
      <c r="E181" s="235"/>
      <c r="F181" s="250"/>
      <c r="G181" s="250"/>
      <c r="H181" s="236"/>
      <c r="I181" s="130"/>
      <c r="J181" s="235"/>
      <c r="K181" s="236"/>
      <c r="L181" s="130"/>
      <c r="M181" s="235"/>
      <c r="N181" s="236"/>
      <c r="O181" s="129"/>
      <c r="P181" s="246">
        <v>0</v>
      </c>
      <c r="Q181" s="247"/>
      <c r="R181" s="129"/>
      <c r="S181" s="243"/>
      <c r="T181" s="244"/>
      <c r="U181" s="244"/>
      <c r="V181" s="244"/>
      <c r="W181" s="245"/>
      <c r="X181" s="7"/>
      <c r="AX181" s="101"/>
      <c r="AY181" s="101"/>
      <c r="AZ181" s="102">
        <f t="shared" si="15"/>
        <v>0</v>
      </c>
      <c r="BA181" s="101">
        <f t="shared" si="16"/>
        <v>0</v>
      </c>
      <c r="BB181" s="103">
        <f t="shared" si="17"/>
        <v>0</v>
      </c>
      <c r="BC181" s="1">
        <f t="shared" si="18"/>
        <v>0</v>
      </c>
      <c r="BD181" s="1">
        <f t="shared" si="19"/>
        <v>0</v>
      </c>
      <c r="BE181" s="1">
        <f t="shared" si="20"/>
        <v>0</v>
      </c>
    </row>
    <row r="182" spans="2:57" ht="14.4" thickBot="1" x14ac:dyDescent="0.3">
      <c r="B182" s="4"/>
      <c r="C182" s="131"/>
      <c r="D182" s="132"/>
      <c r="E182" s="235"/>
      <c r="F182" s="250"/>
      <c r="G182" s="250"/>
      <c r="H182" s="236"/>
      <c r="I182" s="130"/>
      <c r="J182" s="235"/>
      <c r="K182" s="236"/>
      <c r="L182" s="130"/>
      <c r="M182" s="235"/>
      <c r="N182" s="236"/>
      <c r="O182" s="129"/>
      <c r="P182" s="246">
        <v>0</v>
      </c>
      <c r="Q182" s="247"/>
      <c r="R182" s="129"/>
      <c r="S182" s="243"/>
      <c r="T182" s="244"/>
      <c r="U182" s="244"/>
      <c r="V182" s="244"/>
      <c r="W182" s="245"/>
      <c r="X182" s="7"/>
      <c r="AX182" s="101"/>
      <c r="AY182" s="101"/>
      <c r="AZ182" s="102">
        <f t="shared" si="15"/>
        <v>0</v>
      </c>
      <c r="BA182" s="101">
        <f t="shared" si="16"/>
        <v>0</v>
      </c>
      <c r="BB182" s="103">
        <f t="shared" si="17"/>
        <v>0</v>
      </c>
      <c r="BC182" s="1">
        <f t="shared" si="18"/>
        <v>0</v>
      </c>
      <c r="BD182" s="1">
        <f t="shared" si="19"/>
        <v>0</v>
      </c>
      <c r="BE182" s="1">
        <f t="shared" si="20"/>
        <v>0</v>
      </c>
    </row>
    <row r="183" spans="2:57" ht="14.4" thickBot="1" x14ac:dyDescent="0.3">
      <c r="B183" s="4"/>
      <c r="C183" s="131"/>
      <c r="D183" s="132"/>
      <c r="E183" s="235"/>
      <c r="F183" s="250"/>
      <c r="G183" s="250"/>
      <c r="H183" s="236"/>
      <c r="I183" s="130"/>
      <c r="J183" s="235"/>
      <c r="K183" s="236"/>
      <c r="L183" s="130"/>
      <c r="M183" s="235"/>
      <c r="N183" s="236"/>
      <c r="O183" s="129"/>
      <c r="P183" s="246">
        <v>0</v>
      </c>
      <c r="Q183" s="247"/>
      <c r="R183" s="129"/>
      <c r="S183" s="243"/>
      <c r="T183" s="244"/>
      <c r="U183" s="244"/>
      <c r="V183" s="244"/>
      <c r="W183" s="245"/>
      <c r="X183" s="7"/>
      <c r="AX183" s="101"/>
      <c r="AY183" s="101"/>
      <c r="AZ183" s="102">
        <f t="shared" si="15"/>
        <v>0</v>
      </c>
      <c r="BA183" s="101">
        <f t="shared" si="16"/>
        <v>0</v>
      </c>
      <c r="BB183" s="103">
        <f t="shared" si="17"/>
        <v>0</v>
      </c>
      <c r="BC183" s="1">
        <f t="shared" si="18"/>
        <v>0</v>
      </c>
      <c r="BD183" s="1">
        <f t="shared" si="19"/>
        <v>0</v>
      </c>
      <c r="BE183" s="1">
        <f t="shared" si="20"/>
        <v>0</v>
      </c>
    </row>
    <row r="184" spans="2:57" ht="14.4" thickBot="1" x14ac:dyDescent="0.3">
      <c r="B184" s="4"/>
      <c r="C184" s="131"/>
      <c r="D184" s="132"/>
      <c r="E184" s="235"/>
      <c r="F184" s="250"/>
      <c r="G184" s="250"/>
      <c r="H184" s="236"/>
      <c r="I184" s="130"/>
      <c r="J184" s="235"/>
      <c r="K184" s="236"/>
      <c r="L184" s="130"/>
      <c r="M184" s="235"/>
      <c r="N184" s="236"/>
      <c r="O184" s="129"/>
      <c r="P184" s="246">
        <v>0</v>
      </c>
      <c r="Q184" s="247"/>
      <c r="R184" s="129"/>
      <c r="S184" s="243"/>
      <c r="T184" s="244"/>
      <c r="U184" s="244"/>
      <c r="V184" s="244"/>
      <c r="W184" s="245"/>
      <c r="X184" s="7"/>
      <c r="AX184" s="101"/>
      <c r="AY184" s="101"/>
      <c r="AZ184" s="102">
        <f t="shared" si="15"/>
        <v>0</v>
      </c>
      <c r="BA184" s="101">
        <f t="shared" si="16"/>
        <v>0</v>
      </c>
      <c r="BB184" s="103">
        <f t="shared" si="17"/>
        <v>0</v>
      </c>
      <c r="BC184" s="1">
        <f t="shared" si="18"/>
        <v>0</v>
      </c>
      <c r="BD184" s="1">
        <f t="shared" si="19"/>
        <v>0</v>
      </c>
      <c r="BE184" s="1">
        <f t="shared" si="20"/>
        <v>0</v>
      </c>
    </row>
    <row r="185" spans="2:57" ht="14.4" thickBot="1" x14ac:dyDescent="0.3">
      <c r="B185" s="4"/>
      <c r="C185" s="131"/>
      <c r="D185" s="132"/>
      <c r="E185" s="235"/>
      <c r="F185" s="250"/>
      <c r="G185" s="250"/>
      <c r="H185" s="236"/>
      <c r="I185" s="130"/>
      <c r="J185" s="235"/>
      <c r="K185" s="236"/>
      <c r="L185" s="130"/>
      <c r="M185" s="235"/>
      <c r="N185" s="236"/>
      <c r="O185" s="129"/>
      <c r="P185" s="246">
        <v>0</v>
      </c>
      <c r="Q185" s="247"/>
      <c r="R185" s="129"/>
      <c r="S185" s="243"/>
      <c r="T185" s="244"/>
      <c r="U185" s="244"/>
      <c r="V185" s="244"/>
      <c r="W185" s="245"/>
      <c r="X185" s="7"/>
      <c r="AX185" s="101"/>
      <c r="AY185" s="101"/>
      <c r="AZ185" s="102">
        <f t="shared" si="15"/>
        <v>0</v>
      </c>
      <c r="BA185" s="101">
        <f t="shared" si="16"/>
        <v>0</v>
      </c>
      <c r="BB185" s="103">
        <f t="shared" si="17"/>
        <v>0</v>
      </c>
      <c r="BC185" s="1">
        <f t="shared" si="18"/>
        <v>0</v>
      </c>
      <c r="BD185" s="1">
        <f t="shared" si="19"/>
        <v>0</v>
      </c>
      <c r="BE185" s="1">
        <f t="shared" si="20"/>
        <v>0</v>
      </c>
    </row>
    <row r="186" spans="2:57" ht="14.4" thickBot="1" x14ac:dyDescent="0.3">
      <c r="B186" s="4"/>
      <c r="C186" s="131"/>
      <c r="D186" s="132"/>
      <c r="E186" s="235"/>
      <c r="F186" s="250"/>
      <c r="G186" s="250"/>
      <c r="H186" s="236"/>
      <c r="I186" s="130"/>
      <c r="J186" s="235"/>
      <c r="K186" s="236"/>
      <c r="L186" s="130"/>
      <c r="M186" s="235"/>
      <c r="N186" s="236"/>
      <c r="O186" s="129"/>
      <c r="P186" s="246">
        <v>0</v>
      </c>
      <c r="Q186" s="247"/>
      <c r="R186" s="129"/>
      <c r="S186" s="243"/>
      <c r="T186" s="244"/>
      <c r="U186" s="244"/>
      <c r="V186" s="244"/>
      <c r="W186" s="245"/>
      <c r="X186" s="7"/>
      <c r="AX186" s="101"/>
      <c r="AY186" s="101"/>
      <c r="AZ186" s="102">
        <f t="shared" si="15"/>
        <v>0</v>
      </c>
      <c r="BA186" s="101">
        <f t="shared" si="16"/>
        <v>0</v>
      </c>
      <c r="BB186" s="103">
        <f t="shared" si="17"/>
        <v>0</v>
      </c>
      <c r="BC186" s="1">
        <f t="shared" si="18"/>
        <v>0</v>
      </c>
      <c r="BD186" s="1">
        <f t="shared" si="19"/>
        <v>0</v>
      </c>
      <c r="BE186" s="1">
        <f t="shared" si="20"/>
        <v>0</v>
      </c>
    </row>
    <row r="187" spans="2:57" ht="14.4" thickBot="1" x14ac:dyDescent="0.3">
      <c r="B187" s="4"/>
      <c r="C187" s="131"/>
      <c r="D187" s="132"/>
      <c r="E187" s="235"/>
      <c r="F187" s="250"/>
      <c r="G187" s="250"/>
      <c r="H187" s="236"/>
      <c r="I187" s="130"/>
      <c r="J187" s="235"/>
      <c r="K187" s="236"/>
      <c r="L187" s="130"/>
      <c r="M187" s="235"/>
      <c r="N187" s="236"/>
      <c r="O187" s="129"/>
      <c r="P187" s="246">
        <v>0</v>
      </c>
      <c r="Q187" s="247"/>
      <c r="R187" s="129"/>
      <c r="S187" s="243"/>
      <c r="T187" s="244"/>
      <c r="U187" s="244"/>
      <c r="V187" s="244"/>
      <c r="W187" s="245"/>
      <c r="X187" s="7"/>
      <c r="AX187" s="101"/>
      <c r="AY187" s="101"/>
      <c r="AZ187" s="102">
        <f t="shared" si="15"/>
        <v>0</v>
      </c>
      <c r="BA187" s="101">
        <f t="shared" si="16"/>
        <v>0</v>
      </c>
      <c r="BB187" s="103">
        <f t="shared" si="17"/>
        <v>0</v>
      </c>
      <c r="BC187" s="1">
        <f t="shared" si="18"/>
        <v>0</v>
      </c>
      <c r="BD187" s="1">
        <f t="shared" si="19"/>
        <v>0</v>
      </c>
      <c r="BE187" s="1">
        <f t="shared" si="20"/>
        <v>0</v>
      </c>
    </row>
    <row r="188" spans="2:57" ht="14.4" thickBot="1" x14ac:dyDescent="0.3">
      <c r="B188" s="4"/>
      <c r="C188" s="131"/>
      <c r="D188" s="132"/>
      <c r="E188" s="235"/>
      <c r="F188" s="250"/>
      <c r="G188" s="250"/>
      <c r="H188" s="236"/>
      <c r="I188" s="130"/>
      <c r="J188" s="235"/>
      <c r="K188" s="236"/>
      <c r="L188" s="130"/>
      <c r="M188" s="235"/>
      <c r="N188" s="236"/>
      <c r="O188" s="129"/>
      <c r="P188" s="246">
        <v>0</v>
      </c>
      <c r="Q188" s="247"/>
      <c r="R188" s="129"/>
      <c r="S188" s="243"/>
      <c r="T188" s="244"/>
      <c r="U188" s="244"/>
      <c r="V188" s="244"/>
      <c r="W188" s="245"/>
      <c r="X188" s="7"/>
      <c r="AX188" s="101"/>
      <c r="AY188" s="101"/>
      <c r="AZ188" s="102">
        <f t="shared" si="15"/>
        <v>0</v>
      </c>
      <c r="BA188" s="101">
        <f t="shared" si="16"/>
        <v>0</v>
      </c>
      <c r="BB188" s="103">
        <f t="shared" si="17"/>
        <v>0</v>
      </c>
      <c r="BC188" s="1">
        <f t="shared" si="18"/>
        <v>0</v>
      </c>
      <c r="BD188" s="1">
        <f t="shared" si="19"/>
        <v>0</v>
      </c>
      <c r="BE188" s="1">
        <f t="shared" si="20"/>
        <v>0</v>
      </c>
    </row>
    <row r="189" spans="2:57" ht="14.4" thickBot="1" x14ac:dyDescent="0.3">
      <c r="B189" s="4"/>
      <c r="C189" s="131"/>
      <c r="D189" s="132"/>
      <c r="E189" s="235"/>
      <c r="F189" s="250"/>
      <c r="G189" s="250"/>
      <c r="H189" s="236"/>
      <c r="I189" s="130"/>
      <c r="J189" s="235"/>
      <c r="K189" s="236"/>
      <c r="L189" s="130"/>
      <c r="M189" s="235"/>
      <c r="N189" s="236"/>
      <c r="O189" s="129"/>
      <c r="P189" s="246">
        <v>0</v>
      </c>
      <c r="Q189" s="247"/>
      <c r="R189" s="129"/>
      <c r="S189" s="243"/>
      <c r="T189" s="244"/>
      <c r="U189" s="244"/>
      <c r="V189" s="244"/>
      <c r="W189" s="245"/>
      <c r="X189" s="7"/>
      <c r="AX189" s="101"/>
      <c r="AY189" s="101"/>
      <c r="AZ189" s="102">
        <f t="shared" si="15"/>
        <v>0</v>
      </c>
      <c r="BA189" s="101">
        <f t="shared" si="16"/>
        <v>0</v>
      </c>
      <c r="BB189" s="103">
        <f t="shared" si="17"/>
        <v>0</v>
      </c>
      <c r="BC189" s="1">
        <f t="shared" si="18"/>
        <v>0</v>
      </c>
      <c r="BD189" s="1">
        <f t="shared" si="19"/>
        <v>0</v>
      </c>
      <c r="BE189" s="1">
        <f t="shared" si="20"/>
        <v>0</v>
      </c>
    </row>
    <row r="190" spans="2:57" ht="14.4" thickBot="1" x14ac:dyDescent="0.3">
      <c r="B190" s="4"/>
      <c r="C190" s="131"/>
      <c r="D190" s="132"/>
      <c r="E190" s="235"/>
      <c r="F190" s="250"/>
      <c r="G190" s="250"/>
      <c r="H190" s="236"/>
      <c r="I190" s="130"/>
      <c r="J190" s="235"/>
      <c r="K190" s="236"/>
      <c r="L190" s="130"/>
      <c r="M190" s="235"/>
      <c r="N190" s="236"/>
      <c r="O190" s="129"/>
      <c r="P190" s="246">
        <v>0</v>
      </c>
      <c r="Q190" s="247"/>
      <c r="R190" s="129"/>
      <c r="S190" s="243"/>
      <c r="T190" s="244"/>
      <c r="U190" s="244"/>
      <c r="V190" s="244"/>
      <c r="W190" s="245"/>
      <c r="X190" s="7"/>
      <c r="AX190" s="101"/>
      <c r="AY190" s="101"/>
      <c r="AZ190" s="102">
        <f t="shared" si="15"/>
        <v>0</v>
      </c>
      <c r="BA190" s="101">
        <f t="shared" si="16"/>
        <v>0</v>
      </c>
      <c r="BB190" s="103">
        <f t="shared" si="17"/>
        <v>0</v>
      </c>
      <c r="BC190" s="1">
        <f t="shared" si="18"/>
        <v>0</v>
      </c>
      <c r="BD190" s="1">
        <f t="shared" si="19"/>
        <v>0</v>
      </c>
      <c r="BE190" s="1">
        <f t="shared" si="20"/>
        <v>0</v>
      </c>
    </row>
    <row r="191" spans="2:57" ht="14.4" thickBot="1" x14ac:dyDescent="0.3">
      <c r="B191" s="4"/>
      <c r="C191" s="131"/>
      <c r="D191" s="132"/>
      <c r="E191" s="235"/>
      <c r="F191" s="250"/>
      <c r="G191" s="250"/>
      <c r="H191" s="236"/>
      <c r="I191" s="130"/>
      <c r="J191" s="235"/>
      <c r="K191" s="236"/>
      <c r="L191" s="130"/>
      <c r="M191" s="235"/>
      <c r="N191" s="236"/>
      <c r="O191" s="129"/>
      <c r="P191" s="246">
        <v>0</v>
      </c>
      <c r="Q191" s="247"/>
      <c r="R191" s="129"/>
      <c r="S191" s="243"/>
      <c r="T191" s="244"/>
      <c r="U191" s="244"/>
      <c r="V191" s="244"/>
      <c r="W191" s="245"/>
      <c r="X191" s="7"/>
      <c r="AX191" s="101"/>
      <c r="AY191" s="101"/>
      <c r="AZ191" s="102">
        <f t="shared" si="15"/>
        <v>0</v>
      </c>
      <c r="BA191" s="101">
        <f t="shared" si="16"/>
        <v>0</v>
      </c>
      <c r="BB191" s="103">
        <f t="shared" si="17"/>
        <v>0</v>
      </c>
      <c r="BC191" s="1">
        <f t="shared" si="18"/>
        <v>0</v>
      </c>
      <c r="BD191" s="1">
        <f t="shared" si="19"/>
        <v>0</v>
      </c>
      <c r="BE191" s="1">
        <f t="shared" si="20"/>
        <v>0</v>
      </c>
    </row>
    <row r="192" spans="2:57" ht="14.4" thickBot="1" x14ac:dyDescent="0.3">
      <c r="B192" s="4"/>
      <c r="C192" s="131"/>
      <c r="D192" s="132"/>
      <c r="E192" s="235"/>
      <c r="F192" s="250"/>
      <c r="G192" s="250"/>
      <c r="H192" s="236"/>
      <c r="I192" s="130"/>
      <c r="J192" s="235"/>
      <c r="K192" s="236"/>
      <c r="L192" s="130"/>
      <c r="M192" s="235"/>
      <c r="N192" s="236"/>
      <c r="O192" s="129"/>
      <c r="P192" s="246">
        <v>0</v>
      </c>
      <c r="Q192" s="247"/>
      <c r="R192" s="129"/>
      <c r="S192" s="243"/>
      <c r="T192" s="244"/>
      <c r="U192" s="244"/>
      <c r="V192" s="244"/>
      <c r="W192" s="245"/>
      <c r="X192" s="7"/>
      <c r="AX192" s="101"/>
      <c r="AY192" s="101"/>
      <c r="AZ192" s="102">
        <f t="shared" si="15"/>
        <v>0</v>
      </c>
      <c r="BA192" s="101">
        <f t="shared" si="16"/>
        <v>0</v>
      </c>
      <c r="BB192" s="103">
        <f t="shared" si="17"/>
        <v>0</v>
      </c>
      <c r="BC192" s="1">
        <f t="shared" si="18"/>
        <v>0</v>
      </c>
      <c r="BD192" s="1">
        <f t="shared" si="19"/>
        <v>0</v>
      </c>
      <c r="BE192" s="1">
        <f t="shared" si="20"/>
        <v>0</v>
      </c>
    </row>
    <row r="193" spans="2:57" ht="14.4" thickBot="1" x14ac:dyDescent="0.3">
      <c r="B193" s="4"/>
      <c r="C193" s="131"/>
      <c r="D193" s="132"/>
      <c r="E193" s="235"/>
      <c r="F193" s="250"/>
      <c r="G193" s="250"/>
      <c r="H193" s="236"/>
      <c r="I193" s="130"/>
      <c r="J193" s="235"/>
      <c r="K193" s="236"/>
      <c r="L193" s="130"/>
      <c r="M193" s="235"/>
      <c r="N193" s="236"/>
      <c r="O193" s="129"/>
      <c r="P193" s="246">
        <v>0</v>
      </c>
      <c r="Q193" s="247"/>
      <c r="R193" s="129"/>
      <c r="S193" s="243"/>
      <c r="T193" s="244"/>
      <c r="U193" s="244"/>
      <c r="V193" s="244"/>
      <c r="W193" s="245"/>
      <c r="X193" s="7"/>
      <c r="AX193" s="101"/>
      <c r="AY193" s="101"/>
      <c r="AZ193" s="102">
        <f t="shared" si="15"/>
        <v>0</v>
      </c>
      <c r="BA193" s="101">
        <f t="shared" si="16"/>
        <v>0</v>
      </c>
      <c r="BB193" s="103">
        <f t="shared" si="17"/>
        <v>0</v>
      </c>
      <c r="BC193" s="1">
        <f t="shared" si="18"/>
        <v>0</v>
      </c>
      <c r="BD193" s="1">
        <f t="shared" si="19"/>
        <v>0</v>
      </c>
      <c r="BE193" s="1">
        <f t="shared" si="20"/>
        <v>0</v>
      </c>
    </row>
    <row r="194" spans="2:57" ht="14.4" thickBot="1" x14ac:dyDescent="0.3">
      <c r="B194" s="4"/>
      <c r="C194" s="131"/>
      <c r="D194" s="132"/>
      <c r="E194" s="235"/>
      <c r="F194" s="250"/>
      <c r="G194" s="250"/>
      <c r="H194" s="236"/>
      <c r="I194" s="130"/>
      <c r="J194" s="235"/>
      <c r="K194" s="236"/>
      <c r="L194" s="130"/>
      <c r="M194" s="235"/>
      <c r="N194" s="236"/>
      <c r="O194" s="129"/>
      <c r="P194" s="246">
        <v>0</v>
      </c>
      <c r="Q194" s="247"/>
      <c r="R194" s="129"/>
      <c r="S194" s="243"/>
      <c r="T194" s="244"/>
      <c r="U194" s="244"/>
      <c r="V194" s="244"/>
      <c r="W194" s="245"/>
      <c r="X194" s="7"/>
      <c r="AX194" s="101"/>
      <c r="AY194" s="101"/>
      <c r="AZ194" s="102">
        <f t="shared" si="15"/>
        <v>0</v>
      </c>
      <c r="BA194" s="101">
        <f t="shared" si="16"/>
        <v>0</v>
      </c>
      <c r="BB194" s="103">
        <f t="shared" si="17"/>
        <v>0</v>
      </c>
      <c r="BC194" s="1">
        <f t="shared" si="18"/>
        <v>0</v>
      </c>
      <c r="BD194" s="1">
        <f t="shared" si="19"/>
        <v>0</v>
      </c>
      <c r="BE194" s="1">
        <f t="shared" si="20"/>
        <v>0</v>
      </c>
    </row>
    <row r="195" spans="2:57" ht="14.4" thickBot="1" x14ac:dyDescent="0.3">
      <c r="B195" s="4"/>
      <c r="C195" s="131"/>
      <c r="D195" s="132"/>
      <c r="E195" s="235"/>
      <c r="F195" s="250"/>
      <c r="G195" s="250"/>
      <c r="H195" s="236"/>
      <c r="I195" s="130"/>
      <c r="J195" s="235"/>
      <c r="K195" s="236"/>
      <c r="L195" s="130"/>
      <c r="M195" s="235"/>
      <c r="N195" s="236"/>
      <c r="O195" s="129"/>
      <c r="P195" s="246">
        <v>0</v>
      </c>
      <c r="Q195" s="247"/>
      <c r="R195" s="129"/>
      <c r="S195" s="243"/>
      <c r="T195" s="244"/>
      <c r="U195" s="244"/>
      <c r="V195" s="244"/>
      <c r="W195" s="245"/>
      <c r="X195" s="7"/>
      <c r="AX195" s="101"/>
      <c r="AY195" s="101"/>
      <c r="AZ195" s="102">
        <f t="shared" si="15"/>
        <v>0</v>
      </c>
      <c r="BA195" s="101">
        <f t="shared" si="16"/>
        <v>0</v>
      </c>
      <c r="BB195" s="103">
        <f t="shared" si="17"/>
        <v>0</v>
      </c>
      <c r="BC195" s="1">
        <f t="shared" si="18"/>
        <v>0</v>
      </c>
      <c r="BD195" s="1">
        <f t="shared" si="19"/>
        <v>0</v>
      </c>
      <c r="BE195" s="1">
        <f t="shared" si="20"/>
        <v>0</v>
      </c>
    </row>
    <row r="196" spans="2:57" ht="14.4" thickBot="1" x14ac:dyDescent="0.3">
      <c r="B196" s="4"/>
      <c r="C196" s="131"/>
      <c r="D196" s="132"/>
      <c r="E196" s="235"/>
      <c r="F196" s="250"/>
      <c r="G196" s="250"/>
      <c r="H196" s="236"/>
      <c r="I196" s="130"/>
      <c r="J196" s="235"/>
      <c r="K196" s="236"/>
      <c r="L196" s="130"/>
      <c r="M196" s="235"/>
      <c r="N196" s="236"/>
      <c r="O196" s="129"/>
      <c r="P196" s="246">
        <v>0</v>
      </c>
      <c r="Q196" s="247"/>
      <c r="R196" s="129"/>
      <c r="S196" s="243"/>
      <c r="T196" s="244"/>
      <c r="U196" s="244"/>
      <c r="V196" s="244"/>
      <c r="W196" s="245"/>
      <c r="X196" s="7"/>
      <c r="AX196" s="101"/>
      <c r="AY196" s="101"/>
      <c r="AZ196" s="102">
        <f t="shared" si="15"/>
        <v>0</v>
      </c>
      <c r="BA196" s="101">
        <f t="shared" si="16"/>
        <v>0</v>
      </c>
      <c r="BB196" s="103">
        <f t="shared" si="17"/>
        <v>0</v>
      </c>
      <c r="BC196" s="1">
        <f t="shared" si="18"/>
        <v>0</v>
      </c>
      <c r="BD196" s="1">
        <f t="shared" si="19"/>
        <v>0</v>
      </c>
      <c r="BE196" s="1">
        <f t="shared" si="20"/>
        <v>0</v>
      </c>
    </row>
    <row r="197" spans="2:57" ht="14.4" thickBot="1" x14ac:dyDescent="0.3">
      <c r="B197" s="4"/>
      <c r="C197" s="131"/>
      <c r="D197" s="132"/>
      <c r="E197" s="235"/>
      <c r="F197" s="250"/>
      <c r="G197" s="250"/>
      <c r="H197" s="236"/>
      <c r="I197" s="130"/>
      <c r="J197" s="235"/>
      <c r="K197" s="236"/>
      <c r="L197" s="130"/>
      <c r="M197" s="235"/>
      <c r="N197" s="236"/>
      <c r="O197" s="129"/>
      <c r="P197" s="246">
        <v>0</v>
      </c>
      <c r="Q197" s="247"/>
      <c r="R197" s="129"/>
      <c r="S197" s="243"/>
      <c r="T197" s="244"/>
      <c r="U197" s="244"/>
      <c r="V197" s="244"/>
      <c r="W197" s="245"/>
      <c r="X197" s="7"/>
      <c r="AX197" s="101"/>
      <c r="AY197" s="101"/>
      <c r="AZ197" s="102">
        <f t="shared" si="15"/>
        <v>0</v>
      </c>
      <c r="BA197" s="101">
        <f t="shared" si="16"/>
        <v>0</v>
      </c>
      <c r="BB197" s="103">
        <f t="shared" si="17"/>
        <v>0</v>
      </c>
      <c r="BC197" s="1">
        <f t="shared" si="18"/>
        <v>0</v>
      </c>
      <c r="BD197" s="1">
        <f t="shared" si="19"/>
        <v>0</v>
      </c>
      <c r="BE197" s="1">
        <f t="shared" si="20"/>
        <v>0</v>
      </c>
    </row>
    <row r="198" spans="2:57" ht="14.4" thickBot="1" x14ac:dyDescent="0.3">
      <c r="B198" s="4"/>
      <c r="C198" s="131"/>
      <c r="D198" s="132"/>
      <c r="E198" s="235"/>
      <c r="F198" s="250"/>
      <c r="G198" s="250"/>
      <c r="H198" s="236"/>
      <c r="I198" s="130"/>
      <c r="J198" s="235"/>
      <c r="K198" s="236"/>
      <c r="L198" s="130"/>
      <c r="M198" s="235"/>
      <c r="N198" s="236"/>
      <c r="O198" s="129"/>
      <c r="P198" s="246">
        <v>0</v>
      </c>
      <c r="Q198" s="247"/>
      <c r="R198" s="129"/>
      <c r="S198" s="243"/>
      <c r="T198" s="244"/>
      <c r="U198" s="244"/>
      <c r="V198" s="244"/>
      <c r="W198" s="245"/>
      <c r="X198" s="7"/>
      <c r="AX198" s="101"/>
      <c r="AY198" s="101"/>
      <c r="AZ198" s="102">
        <f t="shared" si="15"/>
        <v>0</v>
      </c>
      <c r="BA198" s="101">
        <f t="shared" si="16"/>
        <v>0</v>
      </c>
      <c r="BB198" s="103">
        <f t="shared" si="17"/>
        <v>0</v>
      </c>
      <c r="BC198" s="1">
        <f t="shared" si="18"/>
        <v>0</v>
      </c>
      <c r="BD198" s="1">
        <f t="shared" si="19"/>
        <v>0</v>
      </c>
      <c r="BE198" s="1">
        <f t="shared" si="20"/>
        <v>0</v>
      </c>
    </row>
    <row r="199" spans="2:57" ht="14.4" thickBot="1" x14ac:dyDescent="0.3">
      <c r="B199" s="4"/>
      <c r="C199" s="131"/>
      <c r="D199" s="132"/>
      <c r="E199" s="235"/>
      <c r="F199" s="250"/>
      <c r="G199" s="250"/>
      <c r="H199" s="236"/>
      <c r="I199" s="130"/>
      <c r="J199" s="235"/>
      <c r="K199" s="236"/>
      <c r="L199" s="130"/>
      <c r="M199" s="235"/>
      <c r="N199" s="236"/>
      <c r="O199" s="129"/>
      <c r="P199" s="246">
        <v>0</v>
      </c>
      <c r="Q199" s="247"/>
      <c r="R199" s="129"/>
      <c r="S199" s="243"/>
      <c r="T199" s="244"/>
      <c r="U199" s="244"/>
      <c r="V199" s="244"/>
      <c r="W199" s="245"/>
      <c r="X199" s="7"/>
      <c r="AX199" s="101"/>
      <c r="AY199" s="101"/>
      <c r="AZ199" s="102">
        <f t="shared" si="15"/>
        <v>0</v>
      </c>
      <c r="BA199" s="101">
        <f t="shared" si="16"/>
        <v>0</v>
      </c>
      <c r="BB199" s="103">
        <f t="shared" si="17"/>
        <v>0</v>
      </c>
      <c r="BC199" s="1">
        <f t="shared" si="18"/>
        <v>0</v>
      </c>
      <c r="BD199" s="1">
        <f t="shared" si="19"/>
        <v>0</v>
      </c>
      <c r="BE199" s="1">
        <f t="shared" si="20"/>
        <v>0</v>
      </c>
    </row>
    <row r="200" spans="2:57" ht="14.4" thickBot="1" x14ac:dyDescent="0.3">
      <c r="B200" s="4"/>
      <c r="C200" s="131"/>
      <c r="D200" s="132"/>
      <c r="E200" s="235"/>
      <c r="F200" s="250"/>
      <c r="G200" s="250"/>
      <c r="H200" s="236"/>
      <c r="I200" s="130"/>
      <c r="J200" s="235"/>
      <c r="K200" s="236"/>
      <c r="L200" s="130"/>
      <c r="M200" s="235"/>
      <c r="N200" s="236"/>
      <c r="O200" s="129"/>
      <c r="P200" s="246">
        <v>0</v>
      </c>
      <c r="Q200" s="247"/>
      <c r="R200" s="129"/>
      <c r="S200" s="243"/>
      <c r="T200" s="244"/>
      <c r="U200" s="244"/>
      <c r="V200" s="244"/>
      <c r="W200" s="245"/>
      <c r="X200" s="7"/>
      <c r="AX200" s="101"/>
      <c r="AY200" s="101"/>
      <c r="AZ200" s="102">
        <f t="shared" ref="AZ200:AZ263" si="21">+C200</f>
        <v>0</v>
      </c>
      <c r="BA200" s="101">
        <f t="shared" ref="BA200:BA263" si="22">+J200</f>
        <v>0</v>
      </c>
      <c r="BB200" s="103">
        <f t="shared" ref="BB200:BB263" si="23">+P200</f>
        <v>0</v>
      </c>
      <c r="BC200" s="1">
        <f t="shared" ref="BC200:BC263" si="24">SUMIFS($BB$71:$BB$371,$AZ$71:$AZ$371,$AX200,$BA$71:$BA$371,"Despesas")</f>
        <v>0</v>
      </c>
      <c r="BD200" s="1">
        <f t="shared" ref="BD200:BD263" si="25">SUMIFS($BB$71:$BB$371,$AZ$71:$AZ$371,$AX200,$BA$71:$BA$371,"Dívidas")</f>
        <v>0</v>
      </c>
      <c r="BE200" s="1">
        <f t="shared" ref="BE200:BE263" si="26">SUMIFS($BB$71:$BB$371,$AZ$71:$AZ$371,$AX200,$BA$71:$BA$371,"Investimentos")</f>
        <v>0</v>
      </c>
    </row>
    <row r="201" spans="2:57" ht="14.4" thickBot="1" x14ac:dyDescent="0.3">
      <c r="B201" s="4"/>
      <c r="C201" s="131"/>
      <c r="D201" s="132"/>
      <c r="E201" s="235"/>
      <c r="F201" s="250"/>
      <c r="G201" s="250"/>
      <c r="H201" s="236"/>
      <c r="I201" s="130"/>
      <c r="J201" s="235"/>
      <c r="K201" s="236"/>
      <c r="L201" s="130"/>
      <c r="M201" s="235"/>
      <c r="N201" s="236"/>
      <c r="O201" s="129"/>
      <c r="P201" s="246">
        <v>0</v>
      </c>
      <c r="Q201" s="247"/>
      <c r="R201" s="129"/>
      <c r="S201" s="243"/>
      <c r="T201" s="244"/>
      <c r="U201" s="244"/>
      <c r="V201" s="244"/>
      <c r="W201" s="245"/>
      <c r="X201" s="7"/>
      <c r="AX201" s="101"/>
      <c r="AY201" s="101"/>
      <c r="AZ201" s="102">
        <f t="shared" si="21"/>
        <v>0</v>
      </c>
      <c r="BA201" s="101">
        <f t="shared" si="22"/>
        <v>0</v>
      </c>
      <c r="BB201" s="103">
        <f t="shared" si="23"/>
        <v>0</v>
      </c>
      <c r="BC201" s="1">
        <f t="shared" si="24"/>
        <v>0</v>
      </c>
      <c r="BD201" s="1">
        <f t="shared" si="25"/>
        <v>0</v>
      </c>
      <c r="BE201" s="1">
        <f t="shared" si="26"/>
        <v>0</v>
      </c>
    </row>
    <row r="202" spans="2:57" ht="14.4" thickBot="1" x14ac:dyDescent="0.3">
      <c r="B202" s="4"/>
      <c r="C202" s="131"/>
      <c r="D202" s="132"/>
      <c r="E202" s="235"/>
      <c r="F202" s="250"/>
      <c r="G202" s="250"/>
      <c r="H202" s="236"/>
      <c r="I202" s="130"/>
      <c r="J202" s="235"/>
      <c r="K202" s="236"/>
      <c r="L202" s="130"/>
      <c r="M202" s="235"/>
      <c r="N202" s="236"/>
      <c r="O202" s="129"/>
      <c r="P202" s="246">
        <v>0</v>
      </c>
      <c r="Q202" s="247"/>
      <c r="R202" s="129"/>
      <c r="S202" s="243"/>
      <c r="T202" s="244"/>
      <c r="U202" s="244"/>
      <c r="V202" s="244"/>
      <c r="W202" s="245"/>
      <c r="X202" s="7"/>
      <c r="AX202" s="101"/>
      <c r="AY202" s="101"/>
      <c r="AZ202" s="102">
        <f t="shared" si="21"/>
        <v>0</v>
      </c>
      <c r="BA202" s="101">
        <f t="shared" si="22"/>
        <v>0</v>
      </c>
      <c r="BB202" s="103">
        <f t="shared" si="23"/>
        <v>0</v>
      </c>
      <c r="BC202" s="1">
        <f t="shared" si="24"/>
        <v>0</v>
      </c>
      <c r="BD202" s="1">
        <f t="shared" si="25"/>
        <v>0</v>
      </c>
      <c r="BE202" s="1">
        <f t="shared" si="26"/>
        <v>0</v>
      </c>
    </row>
    <row r="203" spans="2:57" ht="14.4" thickBot="1" x14ac:dyDescent="0.3">
      <c r="B203" s="4"/>
      <c r="C203" s="131"/>
      <c r="D203" s="132"/>
      <c r="E203" s="235"/>
      <c r="F203" s="250"/>
      <c r="G203" s="250"/>
      <c r="H203" s="236"/>
      <c r="I203" s="130"/>
      <c r="J203" s="235"/>
      <c r="K203" s="236"/>
      <c r="L203" s="130"/>
      <c r="M203" s="235"/>
      <c r="N203" s="236"/>
      <c r="O203" s="129"/>
      <c r="P203" s="246">
        <v>0</v>
      </c>
      <c r="Q203" s="247"/>
      <c r="R203" s="129"/>
      <c r="S203" s="243"/>
      <c r="T203" s="244"/>
      <c r="U203" s="244"/>
      <c r="V203" s="244"/>
      <c r="W203" s="245"/>
      <c r="X203" s="7"/>
      <c r="AX203" s="101"/>
      <c r="AY203" s="101"/>
      <c r="AZ203" s="102">
        <f t="shared" si="21"/>
        <v>0</v>
      </c>
      <c r="BA203" s="101">
        <f t="shared" si="22"/>
        <v>0</v>
      </c>
      <c r="BB203" s="103">
        <f t="shared" si="23"/>
        <v>0</v>
      </c>
      <c r="BC203" s="1">
        <f t="shared" si="24"/>
        <v>0</v>
      </c>
      <c r="BD203" s="1">
        <f t="shared" si="25"/>
        <v>0</v>
      </c>
      <c r="BE203" s="1">
        <f t="shared" si="26"/>
        <v>0</v>
      </c>
    </row>
    <row r="204" spans="2:57" ht="14.4" thickBot="1" x14ac:dyDescent="0.3">
      <c r="B204" s="4"/>
      <c r="C204" s="131"/>
      <c r="D204" s="132"/>
      <c r="E204" s="235"/>
      <c r="F204" s="250"/>
      <c r="G204" s="250"/>
      <c r="H204" s="236"/>
      <c r="I204" s="130"/>
      <c r="J204" s="235"/>
      <c r="K204" s="236"/>
      <c r="L204" s="130"/>
      <c r="M204" s="235"/>
      <c r="N204" s="236"/>
      <c r="O204" s="129"/>
      <c r="P204" s="246">
        <v>0</v>
      </c>
      <c r="Q204" s="247"/>
      <c r="R204" s="129"/>
      <c r="S204" s="243"/>
      <c r="T204" s="244"/>
      <c r="U204" s="244"/>
      <c r="V204" s="244"/>
      <c r="W204" s="245"/>
      <c r="X204" s="7"/>
      <c r="AX204" s="101"/>
      <c r="AY204" s="101"/>
      <c r="AZ204" s="102">
        <f t="shared" si="21"/>
        <v>0</v>
      </c>
      <c r="BA204" s="101">
        <f t="shared" si="22"/>
        <v>0</v>
      </c>
      <c r="BB204" s="103">
        <f t="shared" si="23"/>
        <v>0</v>
      </c>
      <c r="BC204" s="1">
        <f t="shared" si="24"/>
        <v>0</v>
      </c>
      <c r="BD204" s="1">
        <f t="shared" si="25"/>
        <v>0</v>
      </c>
      <c r="BE204" s="1">
        <f t="shared" si="26"/>
        <v>0</v>
      </c>
    </row>
    <row r="205" spans="2:57" ht="14.4" thickBot="1" x14ac:dyDescent="0.3">
      <c r="B205" s="4"/>
      <c r="C205" s="131"/>
      <c r="D205" s="132"/>
      <c r="E205" s="235"/>
      <c r="F205" s="250"/>
      <c r="G205" s="250"/>
      <c r="H205" s="236"/>
      <c r="I205" s="130"/>
      <c r="J205" s="235"/>
      <c r="K205" s="236"/>
      <c r="L205" s="130"/>
      <c r="M205" s="235"/>
      <c r="N205" s="236"/>
      <c r="O205" s="129"/>
      <c r="P205" s="246">
        <v>0</v>
      </c>
      <c r="Q205" s="247"/>
      <c r="R205" s="129"/>
      <c r="S205" s="243"/>
      <c r="T205" s="244"/>
      <c r="U205" s="244"/>
      <c r="V205" s="244"/>
      <c r="W205" s="245"/>
      <c r="X205" s="7"/>
      <c r="AX205" s="101"/>
      <c r="AY205" s="101"/>
      <c r="AZ205" s="102">
        <f t="shared" si="21"/>
        <v>0</v>
      </c>
      <c r="BA205" s="101">
        <f t="shared" si="22"/>
        <v>0</v>
      </c>
      <c r="BB205" s="103">
        <f t="shared" si="23"/>
        <v>0</v>
      </c>
      <c r="BC205" s="1">
        <f t="shared" si="24"/>
        <v>0</v>
      </c>
      <c r="BD205" s="1">
        <f t="shared" si="25"/>
        <v>0</v>
      </c>
      <c r="BE205" s="1">
        <f t="shared" si="26"/>
        <v>0</v>
      </c>
    </row>
    <row r="206" spans="2:57" ht="14.4" thickBot="1" x14ac:dyDescent="0.3">
      <c r="B206" s="4"/>
      <c r="C206" s="131"/>
      <c r="D206" s="132"/>
      <c r="E206" s="235"/>
      <c r="F206" s="250"/>
      <c r="G206" s="250"/>
      <c r="H206" s="236"/>
      <c r="I206" s="130"/>
      <c r="J206" s="235"/>
      <c r="K206" s="236"/>
      <c r="L206" s="130"/>
      <c r="M206" s="235"/>
      <c r="N206" s="236"/>
      <c r="O206" s="129"/>
      <c r="P206" s="246">
        <v>0</v>
      </c>
      <c r="Q206" s="247"/>
      <c r="R206" s="129"/>
      <c r="S206" s="243"/>
      <c r="T206" s="244"/>
      <c r="U206" s="244"/>
      <c r="V206" s="244"/>
      <c r="W206" s="245"/>
      <c r="X206" s="7"/>
      <c r="AX206" s="101"/>
      <c r="AY206" s="101"/>
      <c r="AZ206" s="102">
        <f t="shared" si="21"/>
        <v>0</v>
      </c>
      <c r="BA206" s="101">
        <f t="shared" si="22"/>
        <v>0</v>
      </c>
      <c r="BB206" s="103">
        <f t="shared" si="23"/>
        <v>0</v>
      </c>
      <c r="BC206" s="1">
        <f t="shared" si="24"/>
        <v>0</v>
      </c>
      <c r="BD206" s="1">
        <f t="shared" si="25"/>
        <v>0</v>
      </c>
      <c r="BE206" s="1">
        <f t="shared" si="26"/>
        <v>0</v>
      </c>
    </row>
    <row r="207" spans="2:57" ht="14.4" thickBot="1" x14ac:dyDescent="0.3">
      <c r="B207" s="4"/>
      <c r="C207" s="131"/>
      <c r="D207" s="132"/>
      <c r="E207" s="235"/>
      <c r="F207" s="250"/>
      <c r="G207" s="250"/>
      <c r="H207" s="236"/>
      <c r="I207" s="130"/>
      <c r="J207" s="235"/>
      <c r="K207" s="236"/>
      <c r="L207" s="130"/>
      <c r="M207" s="235"/>
      <c r="N207" s="236"/>
      <c r="O207" s="129"/>
      <c r="P207" s="246">
        <v>0</v>
      </c>
      <c r="Q207" s="247"/>
      <c r="R207" s="129"/>
      <c r="S207" s="243"/>
      <c r="T207" s="244"/>
      <c r="U207" s="244"/>
      <c r="V207" s="244"/>
      <c r="W207" s="245"/>
      <c r="X207" s="7"/>
      <c r="AX207" s="101"/>
      <c r="AY207" s="101"/>
      <c r="AZ207" s="102">
        <f t="shared" si="21"/>
        <v>0</v>
      </c>
      <c r="BA207" s="101">
        <f t="shared" si="22"/>
        <v>0</v>
      </c>
      <c r="BB207" s="103">
        <f t="shared" si="23"/>
        <v>0</v>
      </c>
      <c r="BC207" s="1">
        <f t="shared" si="24"/>
        <v>0</v>
      </c>
      <c r="BD207" s="1">
        <f t="shared" si="25"/>
        <v>0</v>
      </c>
      <c r="BE207" s="1">
        <f t="shared" si="26"/>
        <v>0</v>
      </c>
    </row>
    <row r="208" spans="2:57" ht="14.4" thickBot="1" x14ac:dyDescent="0.3">
      <c r="B208" s="4"/>
      <c r="C208" s="131"/>
      <c r="D208" s="132"/>
      <c r="E208" s="235"/>
      <c r="F208" s="250"/>
      <c r="G208" s="250"/>
      <c r="H208" s="236"/>
      <c r="I208" s="130"/>
      <c r="J208" s="235"/>
      <c r="K208" s="236"/>
      <c r="L208" s="130"/>
      <c r="M208" s="235"/>
      <c r="N208" s="236"/>
      <c r="O208" s="129"/>
      <c r="P208" s="246">
        <v>0</v>
      </c>
      <c r="Q208" s="247"/>
      <c r="R208" s="129"/>
      <c r="S208" s="243"/>
      <c r="T208" s="244"/>
      <c r="U208" s="244"/>
      <c r="V208" s="244"/>
      <c r="W208" s="245"/>
      <c r="X208" s="7"/>
      <c r="AX208" s="101"/>
      <c r="AY208" s="101"/>
      <c r="AZ208" s="102">
        <f t="shared" si="21"/>
        <v>0</v>
      </c>
      <c r="BA208" s="101">
        <f t="shared" si="22"/>
        <v>0</v>
      </c>
      <c r="BB208" s="103">
        <f t="shared" si="23"/>
        <v>0</v>
      </c>
      <c r="BC208" s="1">
        <f t="shared" si="24"/>
        <v>0</v>
      </c>
      <c r="BD208" s="1">
        <f t="shared" si="25"/>
        <v>0</v>
      </c>
      <c r="BE208" s="1">
        <f t="shared" si="26"/>
        <v>0</v>
      </c>
    </row>
    <row r="209" spans="2:57" ht="14.4" thickBot="1" x14ac:dyDescent="0.3">
      <c r="B209" s="4"/>
      <c r="C209" s="131"/>
      <c r="D209" s="132"/>
      <c r="E209" s="235"/>
      <c r="F209" s="250"/>
      <c r="G209" s="250"/>
      <c r="H209" s="236"/>
      <c r="I209" s="130"/>
      <c r="J209" s="235"/>
      <c r="K209" s="236"/>
      <c r="L209" s="130"/>
      <c r="M209" s="235"/>
      <c r="N209" s="236"/>
      <c r="O209" s="129"/>
      <c r="P209" s="246">
        <v>0</v>
      </c>
      <c r="Q209" s="247"/>
      <c r="R209" s="129"/>
      <c r="S209" s="243"/>
      <c r="T209" s="244"/>
      <c r="U209" s="244"/>
      <c r="V209" s="244"/>
      <c r="W209" s="245"/>
      <c r="X209" s="7"/>
      <c r="AX209" s="101"/>
      <c r="AY209" s="101"/>
      <c r="AZ209" s="102">
        <f t="shared" si="21"/>
        <v>0</v>
      </c>
      <c r="BA209" s="101">
        <f t="shared" si="22"/>
        <v>0</v>
      </c>
      <c r="BB209" s="103">
        <f t="shared" si="23"/>
        <v>0</v>
      </c>
      <c r="BC209" s="1">
        <f t="shared" si="24"/>
        <v>0</v>
      </c>
      <c r="BD209" s="1">
        <f t="shared" si="25"/>
        <v>0</v>
      </c>
      <c r="BE209" s="1">
        <f t="shared" si="26"/>
        <v>0</v>
      </c>
    </row>
    <row r="210" spans="2:57" ht="14.4" thickBot="1" x14ac:dyDescent="0.3">
      <c r="B210" s="4"/>
      <c r="C210" s="131"/>
      <c r="D210" s="132"/>
      <c r="E210" s="235"/>
      <c r="F210" s="250"/>
      <c r="G210" s="250"/>
      <c r="H210" s="236"/>
      <c r="I210" s="130"/>
      <c r="J210" s="235"/>
      <c r="K210" s="236"/>
      <c r="L210" s="130"/>
      <c r="M210" s="235"/>
      <c r="N210" s="236"/>
      <c r="O210" s="129"/>
      <c r="P210" s="246">
        <v>0</v>
      </c>
      <c r="Q210" s="247"/>
      <c r="R210" s="129"/>
      <c r="S210" s="243"/>
      <c r="T210" s="244"/>
      <c r="U210" s="244"/>
      <c r="V210" s="244"/>
      <c r="W210" s="245"/>
      <c r="X210" s="7"/>
      <c r="AX210" s="101"/>
      <c r="AY210" s="101"/>
      <c r="AZ210" s="102">
        <f t="shared" si="21"/>
        <v>0</v>
      </c>
      <c r="BA210" s="101">
        <f t="shared" si="22"/>
        <v>0</v>
      </c>
      <c r="BB210" s="103">
        <f t="shared" si="23"/>
        <v>0</v>
      </c>
      <c r="BC210" s="1">
        <f t="shared" si="24"/>
        <v>0</v>
      </c>
      <c r="BD210" s="1">
        <f t="shared" si="25"/>
        <v>0</v>
      </c>
      <c r="BE210" s="1">
        <f t="shared" si="26"/>
        <v>0</v>
      </c>
    </row>
    <row r="211" spans="2:57" ht="14.4" thickBot="1" x14ac:dyDescent="0.3">
      <c r="B211" s="4"/>
      <c r="C211" s="131"/>
      <c r="D211" s="132"/>
      <c r="E211" s="235"/>
      <c r="F211" s="250"/>
      <c r="G211" s="250"/>
      <c r="H211" s="236"/>
      <c r="I211" s="130"/>
      <c r="J211" s="235"/>
      <c r="K211" s="236"/>
      <c r="L211" s="130"/>
      <c r="M211" s="235"/>
      <c r="N211" s="236"/>
      <c r="O211" s="129"/>
      <c r="P211" s="246">
        <v>0</v>
      </c>
      <c r="Q211" s="247"/>
      <c r="R211" s="129"/>
      <c r="S211" s="243"/>
      <c r="T211" s="244"/>
      <c r="U211" s="244"/>
      <c r="V211" s="244"/>
      <c r="W211" s="245"/>
      <c r="X211" s="7"/>
      <c r="AX211" s="101"/>
      <c r="AY211" s="101"/>
      <c r="AZ211" s="102">
        <f t="shared" si="21"/>
        <v>0</v>
      </c>
      <c r="BA211" s="101">
        <f t="shared" si="22"/>
        <v>0</v>
      </c>
      <c r="BB211" s="103">
        <f t="shared" si="23"/>
        <v>0</v>
      </c>
      <c r="BC211" s="1">
        <f t="shared" si="24"/>
        <v>0</v>
      </c>
      <c r="BD211" s="1">
        <f t="shared" si="25"/>
        <v>0</v>
      </c>
      <c r="BE211" s="1">
        <f t="shared" si="26"/>
        <v>0</v>
      </c>
    </row>
    <row r="212" spans="2:57" ht="14.4" thickBot="1" x14ac:dyDescent="0.3">
      <c r="B212" s="4"/>
      <c r="C212" s="131"/>
      <c r="D212" s="132"/>
      <c r="E212" s="235"/>
      <c r="F212" s="250"/>
      <c r="G212" s="250"/>
      <c r="H212" s="236"/>
      <c r="I212" s="130"/>
      <c r="J212" s="235"/>
      <c r="K212" s="236"/>
      <c r="L212" s="130"/>
      <c r="M212" s="235"/>
      <c r="N212" s="236"/>
      <c r="O212" s="129"/>
      <c r="P212" s="246">
        <v>0</v>
      </c>
      <c r="Q212" s="247"/>
      <c r="R212" s="129"/>
      <c r="S212" s="243"/>
      <c r="T212" s="244"/>
      <c r="U212" s="244"/>
      <c r="V212" s="244"/>
      <c r="W212" s="245"/>
      <c r="X212" s="7"/>
      <c r="AX212" s="101"/>
      <c r="AY212" s="101"/>
      <c r="AZ212" s="102">
        <f t="shared" si="21"/>
        <v>0</v>
      </c>
      <c r="BA212" s="101">
        <f t="shared" si="22"/>
        <v>0</v>
      </c>
      <c r="BB212" s="103">
        <f t="shared" si="23"/>
        <v>0</v>
      </c>
      <c r="BC212" s="1">
        <f t="shared" si="24"/>
        <v>0</v>
      </c>
      <c r="BD212" s="1">
        <f t="shared" si="25"/>
        <v>0</v>
      </c>
      <c r="BE212" s="1">
        <f t="shared" si="26"/>
        <v>0</v>
      </c>
    </row>
    <row r="213" spans="2:57" ht="14.4" thickBot="1" x14ac:dyDescent="0.3">
      <c r="B213" s="4"/>
      <c r="C213" s="131"/>
      <c r="D213" s="132"/>
      <c r="E213" s="235"/>
      <c r="F213" s="250"/>
      <c r="G213" s="250"/>
      <c r="H213" s="236"/>
      <c r="I213" s="130"/>
      <c r="J213" s="235"/>
      <c r="K213" s="236"/>
      <c r="L213" s="130"/>
      <c r="M213" s="235"/>
      <c r="N213" s="236"/>
      <c r="O213" s="129"/>
      <c r="P213" s="246">
        <v>0</v>
      </c>
      <c r="Q213" s="247"/>
      <c r="R213" s="129"/>
      <c r="S213" s="243"/>
      <c r="T213" s="244"/>
      <c r="U213" s="244"/>
      <c r="V213" s="244"/>
      <c r="W213" s="245"/>
      <c r="X213" s="7"/>
      <c r="AX213" s="101"/>
      <c r="AY213" s="101"/>
      <c r="AZ213" s="102">
        <f t="shared" si="21"/>
        <v>0</v>
      </c>
      <c r="BA213" s="101">
        <f t="shared" si="22"/>
        <v>0</v>
      </c>
      <c r="BB213" s="103">
        <f t="shared" si="23"/>
        <v>0</v>
      </c>
      <c r="BC213" s="1">
        <f t="shared" si="24"/>
        <v>0</v>
      </c>
      <c r="BD213" s="1">
        <f t="shared" si="25"/>
        <v>0</v>
      </c>
      <c r="BE213" s="1">
        <f t="shared" si="26"/>
        <v>0</v>
      </c>
    </row>
    <row r="214" spans="2:57" ht="14.4" thickBot="1" x14ac:dyDescent="0.3">
      <c r="B214" s="4"/>
      <c r="C214" s="131"/>
      <c r="D214" s="132"/>
      <c r="E214" s="235"/>
      <c r="F214" s="250"/>
      <c r="G214" s="250"/>
      <c r="H214" s="236"/>
      <c r="I214" s="130"/>
      <c r="J214" s="235"/>
      <c r="K214" s="236"/>
      <c r="L214" s="130"/>
      <c r="M214" s="235"/>
      <c r="N214" s="236"/>
      <c r="O214" s="129"/>
      <c r="P214" s="246">
        <v>0</v>
      </c>
      <c r="Q214" s="247"/>
      <c r="R214" s="129"/>
      <c r="S214" s="243"/>
      <c r="T214" s="244"/>
      <c r="U214" s="244"/>
      <c r="V214" s="244"/>
      <c r="W214" s="245"/>
      <c r="X214" s="7"/>
      <c r="AX214" s="101"/>
      <c r="AY214" s="101"/>
      <c r="AZ214" s="102">
        <f t="shared" si="21"/>
        <v>0</v>
      </c>
      <c r="BA214" s="101">
        <f t="shared" si="22"/>
        <v>0</v>
      </c>
      <c r="BB214" s="103">
        <f t="shared" si="23"/>
        <v>0</v>
      </c>
      <c r="BC214" s="1">
        <f t="shared" si="24"/>
        <v>0</v>
      </c>
      <c r="BD214" s="1">
        <f t="shared" si="25"/>
        <v>0</v>
      </c>
      <c r="BE214" s="1">
        <f t="shared" si="26"/>
        <v>0</v>
      </c>
    </row>
    <row r="215" spans="2:57" ht="14.4" thickBot="1" x14ac:dyDescent="0.3">
      <c r="B215" s="4"/>
      <c r="C215" s="131"/>
      <c r="D215" s="132"/>
      <c r="E215" s="235"/>
      <c r="F215" s="250"/>
      <c r="G215" s="250"/>
      <c r="H215" s="236"/>
      <c r="I215" s="130"/>
      <c r="J215" s="235"/>
      <c r="K215" s="236"/>
      <c r="L215" s="130"/>
      <c r="M215" s="235"/>
      <c r="N215" s="236"/>
      <c r="O215" s="129"/>
      <c r="P215" s="246">
        <v>0</v>
      </c>
      <c r="Q215" s="247"/>
      <c r="R215" s="129"/>
      <c r="S215" s="243"/>
      <c r="T215" s="244"/>
      <c r="U215" s="244"/>
      <c r="V215" s="244"/>
      <c r="W215" s="245"/>
      <c r="X215" s="7"/>
      <c r="AX215" s="101"/>
      <c r="AY215" s="101"/>
      <c r="AZ215" s="102">
        <f t="shared" si="21"/>
        <v>0</v>
      </c>
      <c r="BA215" s="101">
        <f t="shared" si="22"/>
        <v>0</v>
      </c>
      <c r="BB215" s="103">
        <f t="shared" si="23"/>
        <v>0</v>
      </c>
      <c r="BC215" s="1">
        <f t="shared" si="24"/>
        <v>0</v>
      </c>
      <c r="BD215" s="1">
        <f t="shared" si="25"/>
        <v>0</v>
      </c>
      <c r="BE215" s="1">
        <f t="shared" si="26"/>
        <v>0</v>
      </c>
    </row>
    <row r="216" spans="2:57" ht="14.4" thickBot="1" x14ac:dyDescent="0.3">
      <c r="B216" s="4"/>
      <c r="C216" s="131"/>
      <c r="D216" s="132"/>
      <c r="E216" s="235"/>
      <c r="F216" s="250"/>
      <c r="G216" s="250"/>
      <c r="H216" s="236"/>
      <c r="I216" s="130"/>
      <c r="J216" s="235"/>
      <c r="K216" s="236"/>
      <c r="L216" s="130"/>
      <c r="M216" s="235"/>
      <c r="N216" s="236"/>
      <c r="O216" s="129"/>
      <c r="P216" s="246">
        <v>0</v>
      </c>
      <c r="Q216" s="247"/>
      <c r="R216" s="129"/>
      <c r="S216" s="243"/>
      <c r="T216" s="244"/>
      <c r="U216" s="244"/>
      <c r="V216" s="244"/>
      <c r="W216" s="245"/>
      <c r="X216" s="7"/>
      <c r="AX216" s="101"/>
      <c r="AY216" s="101"/>
      <c r="AZ216" s="102">
        <f t="shared" si="21"/>
        <v>0</v>
      </c>
      <c r="BA216" s="101">
        <f t="shared" si="22"/>
        <v>0</v>
      </c>
      <c r="BB216" s="103">
        <f t="shared" si="23"/>
        <v>0</v>
      </c>
      <c r="BC216" s="1">
        <f t="shared" si="24"/>
        <v>0</v>
      </c>
      <c r="BD216" s="1">
        <f t="shared" si="25"/>
        <v>0</v>
      </c>
      <c r="BE216" s="1">
        <f t="shared" si="26"/>
        <v>0</v>
      </c>
    </row>
    <row r="217" spans="2:57" ht="14.4" thickBot="1" x14ac:dyDescent="0.3">
      <c r="B217" s="4"/>
      <c r="C217" s="131"/>
      <c r="D217" s="132"/>
      <c r="E217" s="235"/>
      <c r="F217" s="250"/>
      <c r="G217" s="250"/>
      <c r="H217" s="236"/>
      <c r="I217" s="130"/>
      <c r="J217" s="235"/>
      <c r="K217" s="236"/>
      <c r="L217" s="130"/>
      <c r="M217" s="235"/>
      <c r="N217" s="236"/>
      <c r="O217" s="129"/>
      <c r="P217" s="246">
        <v>0</v>
      </c>
      <c r="Q217" s="247"/>
      <c r="R217" s="129"/>
      <c r="S217" s="243"/>
      <c r="T217" s="244"/>
      <c r="U217" s="244"/>
      <c r="V217" s="244"/>
      <c r="W217" s="245"/>
      <c r="X217" s="7"/>
      <c r="AX217" s="101"/>
      <c r="AY217" s="101"/>
      <c r="AZ217" s="102">
        <f t="shared" si="21"/>
        <v>0</v>
      </c>
      <c r="BA217" s="101">
        <f t="shared" si="22"/>
        <v>0</v>
      </c>
      <c r="BB217" s="103">
        <f t="shared" si="23"/>
        <v>0</v>
      </c>
      <c r="BC217" s="1">
        <f t="shared" si="24"/>
        <v>0</v>
      </c>
      <c r="BD217" s="1">
        <f t="shared" si="25"/>
        <v>0</v>
      </c>
      <c r="BE217" s="1">
        <f t="shared" si="26"/>
        <v>0</v>
      </c>
    </row>
    <row r="218" spans="2:57" ht="14.4" thickBot="1" x14ac:dyDescent="0.3">
      <c r="B218" s="4"/>
      <c r="C218" s="131"/>
      <c r="D218" s="132"/>
      <c r="E218" s="235"/>
      <c r="F218" s="250"/>
      <c r="G218" s="250"/>
      <c r="H218" s="236"/>
      <c r="I218" s="130"/>
      <c r="J218" s="235"/>
      <c r="K218" s="236"/>
      <c r="L218" s="130"/>
      <c r="M218" s="235"/>
      <c r="N218" s="236"/>
      <c r="O218" s="129"/>
      <c r="P218" s="246">
        <v>0</v>
      </c>
      <c r="Q218" s="247"/>
      <c r="R218" s="129"/>
      <c r="S218" s="243"/>
      <c r="T218" s="244"/>
      <c r="U218" s="244"/>
      <c r="V218" s="244"/>
      <c r="W218" s="245"/>
      <c r="X218" s="7"/>
      <c r="AX218" s="101"/>
      <c r="AY218" s="101"/>
      <c r="AZ218" s="102">
        <f t="shared" si="21"/>
        <v>0</v>
      </c>
      <c r="BA218" s="101">
        <f t="shared" si="22"/>
        <v>0</v>
      </c>
      <c r="BB218" s="103">
        <f t="shared" si="23"/>
        <v>0</v>
      </c>
      <c r="BC218" s="1">
        <f t="shared" si="24"/>
        <v>0</v>
      </c>
      <c r="BD218" s="1">
        <f t="shared" si="25"/>
        <v>0</v>
      </c>
      <c r="BE218" s="1">
        <f t="shared" si="26"/>
        <v>0</v>
      </c>
    </row>
    <row r="219" spans="2:57" ht="14.4" thickBot="1" x14ac:dyDescent="0.3">
      <c r="B219" s="4"/>
      <c r="C219" s="131"/>
      <c r="D219" s="132"/>
      <c r="E219" s="235"/>
      <c r="F219" s="250"/>
      <c r="G219" s="250"/>
      <c r="H219" s="236"/>
      <c r="I219" s="130"/>
      <c r="J219" s="235"/>
      <c r="K219" s="236"/>
      <c r="L219" s="130"/>
      <c r="M219" s="235"/>
      <c r="N219" s="236"/>
      <c r="O219" s="129"/>
      <c r="P219" s="246">
        <v>0</v>
      </c>
      <c r="Q219" s="247"/>
      <c r="R219" s="129"/>
      <c r="S219" s="243"/>
      <c r="T219" s="244"/>
      <c r="U219" s="244"/>
      <c r="V219" s="244"/>
      <c r="W219" s="245"/>
      <c r="X219" s="7"/>
      <c r="AX219" s="101"/>
      <c r="AY219" s="101"/>
      <c r="AZ219" s="102">
        <f t="shared" si="21"/>
        <v>0</v>
      </c>
      <c r="BA219" s="101">
        <f t="shared" si="22"/>
        <v>0</v>
      </c>
      <c r="BB219" s="103">
        <f t="shared" si="23"/>
        <v>0</v>
      </c>
      <c r="BC219" s="1">
        <f t="shared" si="24"/>
        <v>0</v>
      </c>
      <c r="BD219" s="1">
        <f t="shared" si="25"/>
        <v>0</v>
      </c>
      <c r="BE219" s="1">
        <f t="shared" si="26"/>
        <v>0</v>
      </c>
    </row>
    <row r="220" spans="2:57" ht="14.4" thickBot="1" x14ac:dyDescent="0.3">
      <c r="B220" s="4"/>
      <c r="C220" s="131"/>
      <c r="D220" s="132"/>
      <c r="E220" s="235"/>
      <c r="F220" s="250"/>
      <c r="G220" s="250"/>
      <c r="H220" s="236"/>
      <c r="I220" s="130"/>
      <c r="J220" s="235"/>
      <c r="K220" s="236"/>
      <c r="L220" s="130"/>
      <c r="M220" s="235"/>
      <c r="N220" s="236"/>
      <c r="O220" s="129"/>
      <c r="P220" s="246">
        <v>0</v>
      </c>
      <c r="Q220" s="247"/>
      <c r="R220" s="129"/>
      <c r="S220" s="243"/>
      <c r="T220" s="244"/>
      <c r="U220" s="244"/>
      <c r="V220" s="244"/>
      <c r="W220" s="245"/>
      <c r="X220" s="7"/>
      <c r="AX220" s="101"/>
      <c r="AY220" s="101"/>
      <c r="AZ220" s="102">
        <f t="shared" si="21"/>
        <v>0</v>
      </c>
      <c r="BA220" s="101">
        <f t="shared" si="22"/>
        <v>0</v>
      </c>
      <c r="BB220" s="103">
        <f t="shared" si="23"/>
        <v>0</v>
      </c>
      <c r="BC220" s="1">
        <f t="shared" si="24"/>
        <v>0</v>
      </c>
      <c r="BD220" s="1">
        <f t="shared" si="25"/>
        <v>0</v>
      </c>
      <c r="BE220" s="1">
        <f t="shared" si="26"/>
        <v>0</v>
      </c>
    </row>
    <row r="221" spans="2:57" ht="14.4" thickBot="1" x14ac:dyDescent="0.3">
      <c r="B221" s="4"/>
      <c r="C221" s="131"/>
      <c r="D221" s="132"/>
      <c r="E221" s="235"/>
      <c r="F221" s="250"/>
      <c r="G221" s="250"/>
      <c r="H221" s="236"/>
      <c r="I221" s="130"/>
      <c r="J221" s="235"/>
      <c r="K221" s="236"/>
      <c r="L221" s="130"/>
      <c r="M221" s="235"/>
      <c r="N221" s="236"/>
      <c r="O221" s="129"/>
      <c r="P221" s="246">
        <v>0</v>
      </c>
      <c r="Q221" s="247"/>
      <c r="R221" s="129"/>
      <c r="S221" s="243"/>
      <c r="T221" s="244"/>
      <c r="U221" s="244"/>
      <c r="V221" s="244"/>
      <c r="W221" s="245"/>
      <c r="X221" s="7"/>
      <c r="AX221" s="101"/>
      <c r="AY221" s="101"/>
      <c r="AZ221" s="102">
        <f t="shared" si="21"/>
        <v>0</v>
      </c>
      <c r="BA221" s="101">
        <f t="shared" si="22"/>
        <v>0</v>
      </c>
      <c r="BB221" s="103">
        <f t="shared" si="23"/>
        <v>0</v>
      </c>
      <c r="BC221" s="1">
        <f t="shared" si="24"/>
        <v>0</v>
      </c>
      <c r="BD221" s="1">
        <f t="shared" si="25"/>
        <v>0</v>
      </c>
      <c r="BE221" s="1">
        <f t="shared" si="26"/>
        <v>0</v>
      </c>
    </row>
    <row r="222" spans="2:57" ht="14.4" thickBot="1" x14ac:dyDescent="0.3">
      <c r="B222" s="4"/>
      <c r="C222" s="131"/>
      <c r="D222" s="132"/>
      <c r="E222" s="235"/>
      <c r="F222" s="250"/>
      <c r="G222" s="250"/>
      <c r="H222" s="236"/>
      <c r="I222" s="130"/>
      <c r="J222" s="235"/>
      <c r="K222" s="236"/>
      <c r="L222" s="130"/>
      <c r="M222" s="235"/>
      <c r="N222" s="236"/>
      <c r="O222" s="129"/>
      <c r="P222" s="246">
        <v>0</v>
      </c>
      <c r="Q222" s="247"/>
      <c r="R222" s="129"/>
      <c r="S222" s="243"/>
      <c r="T222" s="244"/>
      <c r="U222" s="244"/>
      <c r="V222" s="244"/>
      <c r="W222" s="245"/>
      <c r="X222" s="7"/>
      <c r="AX222" s="101"/>
      <c r="AY222" s="101"/>
      <c r="AZ222" s="102">
        <f t="shared" si="21"/>
        <v>0</v>
      </c>
      <c r="BA222" s="101">
        <f t="shared" si="22"/>
        <v>0</v>
      </c>
      <c r="BB222" s="103">
        <f t="shared" si="23"/>
        <v>0</v>
      </c>
      <c r="BC222" s="1">
        <f t="shared" si="24"/>
        <v>0</v>
      </c>
      <c r="BD222" s="1">
        <f t="shared" si="25"/>
        <v>0</v>
      </c>
      <c r="BE222" s="1">
        <f t="shared" si="26"/>
        <v>0</v>
      </c>
    </row>
    <row r="223" spans="2:57" ht="14.4" thickBot="1" x14ac:dyDescent="0.3">
      <c r="B223" s="4"/>
      <c r="C223" s="131"/>
      <c r="D223" s="132"/>
      <c r="E223" s="235"/>
      <c r="F223" s="250"/>
      <c r="G223" s="250"/>
      <c r="H223" s="236"/>
      <c r="I223" s="130"/>
      <c r="J223" s="235"/>
      <c r="K223" s="236"/>
      <c r="L223" s="130"/>
      <c r="M223" s="235"/>
      <c r="N223" s="236"/>
      <c r="O223" s="129"/>
      <c r="P223" s="246">
        <v>0</v>
      </c>
      <c r="Q223" s="247"/>
      <c r="R223" s="129"/>
      <c r="S223" s="243"/>
      <c r="T223" s="244"/>
      <c r="U223" s="244"/>
      <c r="V223" s="244"/>
      <c r="W223" s="245"/>
      <c r="X223" s="7"/>
      <c r="AX223" s="101"/>
      <c r="AY223" s="101"/>
      <c r="AZ223" s="102">
        <f t="shared" si="21"/>
        <v>0</v>
      </c>
      <c r="BA223" s="101">
        <f t="shared" si="22"/>
        <v>0</v>
      </c>
      <c r="BB223" s="103">
        <f t="shared" si="23"/>
        <v>0</v>
      </c>
      <c r="BC223" s="1">
        <f t="shared" si="24"/>
        <v>0</v>
      </c>
      <c r="BD223" s="1">
        <f t="shared" si="25"/>
        <v>0</v>
      </c>
      <c r="BE223" s="1">
        <f t="shared" si="26"/>
        <v>0</v>
      </c>
    </row>
    <row r="224" spans="2:57" ht="14.4" thickBot="1" x14ac:dyDescent="0.3">
      <c r="B224" s="4"/>
      <c r="C224" s="131"/>
      <c r="D224" s="132"/>
      <c r="E224" s="235"/>
      <c r="F224" s="250"/>
      <c r="G224" s="250"/>
      <c r="H224" s="236"/>
      <c r="I224" s="130"/>
      <c r="J224" s="235"/>
      <c r="K224" s="236"/>
      <c r="L224" s="130"/>
      <c r="M224" s="235"/>
      <c r="N224" s="236"/>
      <c r="O224" s="129"/>
      <c r="P224" s="246">
        <v>0</v>
      </c>
      <c r="Q224" s="247"/>
      <c r="R224" s="129"/>
      <c r="S224" s="243"/>
      <c r="T224" s="244"/>
      <c r="U224" s="244"/>
      <c r="V224" s="244"/>
      <c r="W224" s="245"/>
      <c r="X224" s="7"/>
      <c r="AX224" s="101"/>
      <c r="AY224" s="101"/>
      <c r="AZ224" s="102">
        <f t="shared" si="21"/>
        <v>0</v>
      </c>
      <c r="BA224" s="101">
        <f t="shared" si="22"/>
        <v>0</v>
      </c>
      <c r="BB224" s="103">
        <f t="shared" si="23"/>
        <v>0</v>
      </c>
      <c r="BC224" s="1">
        <f t="shared" si="24"/>
        <v>0</v>
      </c>
      <c r="BD224" s="1">
        <f t="shared" si="25"/>
        <v>0</v>
      </c>
      <c r="BE224" s="1">
        <f t="shared" si="26"/>
        <v>0</v>
      </c>
    </row>
    <row r="225" spans="2:57" ht="14.4" thickBot="1" x14ac:dyDescent="0.3">
      <c r="B225" s="4"/>
      <c r="C225" s="131"/>
      <c r="D225" s="132"/>
      <c r="E225" s="235"/>
      <c r="F225" s="250"/>
      <c r="G225" s="250"/>
      <c r="H225" s="236"/>
      <c r="I225" s="130"/>
      <c r="J225" s="235"/>
      <c r="K225" s="236"/>
      <c r="L225" s="130"/>
      <c r="M225" s="235"/>
      <c r="N225" s="236"/>
      <c r="O225" s="129"/>
      <c r="P225" s="246">
        <v>0</v>
      </c>
      <c r="Q225" s="247"/>
      <c r="R225" s="129"/>
      <c r="S225" s="243"/>
      <c r="T225" s="244"/>
      <c r="U225" s="244"/>
      <c r="V225" s="244"/>
      <c r="W225" s="245"/>
      <c r="X225" s="7"/>
      <c r="AX225" s="101"/>
      <c r="AY225" s="101"/>
      <c r="AZ225" s="102">
        <f t="shared" si="21"/>
        <v>0</v>
      </c>
      <c r="BA225" s="101">
        <f t="shared" si="22"/>
        <v>0</v>
      </c>
      <c r="BB225" s="103">
        <f t="shared" si="23"/>
        <v>0</v>
      </c>
      <c r="BC225" s="1">
        <f t="shared" si="24"/>
        <v>0</v>
      </c>
      <c r="BD225" s="1">
        <f t="shared" si="25"/>
        <v>0</v>
      </c>
      <c r="BE225" s="1">
        <f t="shared" si="26"/>
        <v>0</v>
      </c>
    </row>
    <row r="226" spans="2:57" ht="14.4" thickBot="1" x14ac:dyDescent="0.3">
      <c r="B226" s="4"/>
      <c r="C226" s="131"/>
      <c r="D226" s="132"/>
      <c r="E226" s="235"/>
      <c r="F226" s="250"/>
      <c r="G226" s="250"/>
      <c r="H226" s="236"/>
      <c r="I226" s="130"/>
      <c r="J226" s="235"/>
      <c r="K226" s="236"/>
      <c r="L226" s="130"/>
      <c r="M226" s="235"/>
      <c r="N226" s="236"/>
      <c r="O226" s="129"/>
      <c r="P226" s="246">
        <v>0</v>
      </c>
      <c r="Q226" s="247"/>
      <c r="R226" s="129"/>
      <c r="S226" s="243"/>
      <c r="T226" s="244"/>
      <c r="U226" s="244"/>
      <c r="V226" s="244"/>
      <c r="W226" s="245"/>
      <c r="X226" s="7"/>
      <c r="AX226" s="101"/>
      <c r="AY226" s="101"/>
      <c r="AZ226" s="102">
        <f t="shared" si="21"/>
        <v>0</v>
      </c>
      <c r="BA226" s="101">
        <f t="shared" si="22"/>
        <v>0</v>
      </c>
      <c r="BB226" s="103">
        <f t="shared" si="23"/>
        <v>0</v>
      </c>
      <c r="BC226" s="1">
        <f t="shared" si="24"/>
        <v>0</v>
      </c>
      <c r="BD226" s="1">
        <f t="shared" si="25"/>
        <v>0</v>
      </c>
      <c r="BE226" s="1">
        <f t="shared" si="26"/>
        <v>0</v>
      </c>
    </row>
    <row r="227" spans="2:57" ht="14.4" thickBot="1" x14ac:dyDescent="0.3">
      <c r="B227" s="4"/>
      <c r="C227" s="131"/>
      <c r="D227" s="132"/>
      <c r="E227" s="235"/>
      <c r="F227" s="250"/>
      <c r="G227" s="250"/>
      <c r="H227" s="236"/>
      <c r="I227" s="130"/>
      <c r="J227" s="235"/>
      <c r="K227" s="236"/>
      <c r="L227" s="130"/>
      <c r="M227" s="235"/>
      <c r="N227" s="236"/>
      <c r="O227" s="129"/>
      <c r="P227" s="246">
        <v>0</v>
      </c>
      <c r="Q227" s="247"/>
      <c r="R227" s="129"/>
      <c r="S227" s="243"/>
      <c r="T227" s="244"/>
      <c r="U227" s="244"/>
      <c r="V227" s="244"/>
      <c r="W227" s="245"/>
      <c r="X227" s="7"/>
      <c r="AX227" s="101"/>
      <c r="AY227" s="101"/>
      <c r="AZ227" s="102">
        <f t="shared" si="21"/>
        <v>0</v>
      </c>
      <c r="BA227" s="101">
        <f t="shared" si="22"/>
        <v>0</v>
      </c>
      <c r="BB227" s="103">
        <f t="shared" si="23"/>
        <v>0</v>
      </c>
      <c r="BC227" s="1">
        <f t="shared" si="24"/>
        <v>0</v>
      </c>
      <c r="BD227" s="1">
        <f t="shared" si="25"/>
        <v>0</v>
      </c>
      <c r="BE227" s="1">
        <f t="shared" si="26"/>
        <v>0</v>
      </c>
    </row>
    <row r="228" spans="2:57" ht="14.4" thickBot="1" x14ac:dyDescent="0.3">
      <c r="B228" s="4"/>
      <c r="C228" s="131"/>
      <c r="D228" s="132"/>
      <c r="E228" s="235"/>
      <c r="F228" s="250"/>
      <c r="G228" s="250"/>
      <c r="H228" s="236"/>
      <c r="I228" s="130"/>
      <c r="J228" s="235"/>
      <c r="K228" s="236"/>
      <c r="L228" s="130"/>
      <c r="M228" s="235"/>
      <c r="N228" s="236"/>
      <c r="O228" s="129"/>
      <c r="P228" s="246">
        <v>0</v>
      </c>
      <c r="Q228" s="247"/>
      <c r="R228" s="129"/>
      <c r="S228" s="243"/>
      <c r="T228" s="244"/>
      <c r="U228" s="244"/>
      <c r="V228" s="244"/>
      <c r="W228" s="245"/>
      <c r="X228" s="7"/>
      <c r="AX228" s="101"/>
      <c r="AY228" s="101"/>
      <c r="AZ228" s="102">
        <f t="shared" si="21"/>
        <v>0</v>
      </c>
      <c r="BA228" s="101">
        <f t="shared" si="22"/>
        <v>0</v>
      </c>
      <c r="BB228" s="103">
        <f t="shared" si="23"/>
        <v>0</v>
      </c>
      <c r="BC228" s="1">
        <f t="shared" si="24"/>
        <v>0</v>
      </c>
      <c r="BD228" s="1">
        <f t="shared" si="25"/>
        <v>0</v>
      </c>
      <c r="BE228" s="1">
        <f t="shared" si="26"/>
        <v>0</v>
      </c>
    </row>
    <row r="229" spans="2:57" ht="14.4" thickBot="1" x14ac:dyDescent="0.3">
      <c r="B229" s="4"/>
      <c r="C229" s="131"/>
      <c r="D229" s="132"/>
      <c r="E229" s="235"/>
      <c r="F229" s="250"/>
      <c r="G229" s="250"/>
      <c r="H229" s="236"/>
      <c r="I229" s="130"/>
      <c r="J229" s="235"/>
      <c r="K229" s="236"/>
      <c r="L229" s="130"/>
      <c r="M229" s="235"/>
      <c r="N229" s="236"/>
      <c r="O229" s="129"/>
      <c r="P229" s="246">
        <v>0</v>
      </c>
      <c r="Q229" s="247"/>
      <c r="R229" s="129"/>
      <c r="S229" s="243"/>
      <c r="T229" s="244"/>
      <c r="U229" s="244"/>
      <c r="V229" s="244"/>
      <c r="W229" s="245"/>
      <c r="X229" s="7"/>
      <c r="AX229" s="101"/>
      <c r="AY229" s="101"/>
      <c r="AZ229" s="102">
        <f t="shared" si="21"/>
        <v>0</v>
      </c>
      <c r="BA229" s="101">
        <f t="shared" si="22"/>
        <v>0</v>
      </c>
      <c r="BB229" s="103">
        <f t="shared" si="23"/>
        <v>0</v>
      </c>
      <c r="BC229" s="1">
        <f t="shared" si="24"/>
        <v>0</v>
      </c>
      <c r="BD229" s="1">
        <f t="shared" si="25"/>
        <v>0</v>
      </c>
      <c r="BE229" s="1">
        <f t="shared" si="26"/>
        <v>0</v>
      </c>
    </row>
    <row r="230" spans="2:57" ht="14.4" thickBot="1" x14ac:dyDescent="0.3">
      <c r="B230" s="4"/>
      <c r="C230" s="131"/>
      <c r="D230" s="132"/>
      <c r="E230" s="235"/>
      <c r="F230" s="250"/>
      <c r="G230" s="250"/>
      <c r="H230" s="236"/>
      <c r="I230" s="130"/>
      <c r="J230" s="235"/>
      <c r="K230" s="236"/>
      <c r="L230" s="130"/>
      <c r="M230" s="235"/>
      <c r="N230" s="236"/>
      <c r="O230" s="129"/>
      <c r="P230" s="246">
        <v>0</v>
      </c>
      <c r="Q230" s="247"/>
      <c r="R230" s="129"/>
      <c r="S230" s="243"/>
      <c r="T230" s="244"/>
      <c r="U230" s="244"/>
      <c r="V230" s="244"/>
      <c r="W230" s="245"/>
      <c r="X230" s="7"/>
      <c r="AX230" s="101"/>
      <c r="AY230" s="101"/>
      <c r="AZ230" s="102">
        <f t="shared" si="21"/>
        <v>0</v>
      </c>
      <c r="BA230" s="101">
        <f t="shared" si="22"/>
        <v>0</v>
      </c>
      <c r="BB230" s="103">
        <f t="shared" si="23"/>
        <v>0</v>
      </c>
      <c r="BC230" s="1">
        <f t="shared" si="24"/>
        <v>0</v>
      </c>
      <c r="BD230" s="1">
        <f t="shared" si="25"/>
        <v>0</v>
      </c>
      <c r="BE230" s="1">
        <f t="shared" si="26"/>
        <v>0</v>
      </c>
    </row>
    <row r="231" spans="2:57" ht="14.4" thickBot="1" x14ac:dyDescent="0.3">
      <c r="B231" s="4"/>
      <c r="C231" s="131"/>
      <c r="D231" s="132"/>
      <c r="E231" s="235"/>
      <c r="F231" s="250"/>
      <c r="G231" s="250"/>
      <c r="H231" s="236"/>
      <c r="I231" s="130"/>
      <c r="J231" s="235"/>
      <c r="K231" s="236"/>
      <c r="L231" s="130"/>
      <c r="M231" s="235"/>
      <c r="N231" s="236"/>
      <c r="O231" s="129"/>
      <c r="P231" s="246">
        <v>0</v>
      </c>
      <c r="Q231" s="247"/>
      <c r="R231" s="129"/>
      <c r="S231" s="243"/>
      <c r="T231" s="244"/>
      <c r="U231" s="244"/>
      <c r="V231" s="244"/>
      <c r="W231" s="245"/>
      <c r="X231" s="7"/>
      <c r="AX231" s="101"/>
      <c r="AY231" s="101"/>
      <c r="AZ231" s="102">
        <f t="shared" si="21"/>
        <v>0</v>
      </c>
      <c r="BA231" s="101">
        <f t="shared" si="22"/>
        <v>0</v>
      </c>
      <c r="BB231" s="103">
        <f t="shared" si="23"/>
        <v>0</v>
      </c>
      <c r="BC231" s="1">
        <f t="shared" si="24"/>
        <v>0</v>
      </c>
      <c r="BD231" s="1">
        <f t="shared" si="25"/>
        <v>0</v>
      </c>
      <c r="BE231" s="1">
        <f t="shared" si="26"/>
        <v>0</v>
      </c>
    </row>
    <row r="232" spans="2:57" ht="14.4" thickBot="1" x14ac:dyDescent="0.3">
      <c r="B232" s="4"/>
      <c r="C232" s="131"/>
      <c r="D232" s="132"/>
      <c r="E232" s="235"/>
      <c r="F232" s="250"/>
      <c r="G232" s="250"/>
      <c r="H232" s="236"/>
      <c r="I232" s="130"/>
      <c r="J232" s="235"/>
      <c r="K232" s="236"/>
      <c r="L232" s="130"/>
      <c r="M232" s="235"/>
      <c r="N232" s="236"/>
      <c r="O232" s="129"/>
      <c r="P232" s="246">
        <v>0</v>
      </c>
      <c r="Q232" s="247"/>
      <c r="R232" s="129"/>
      <c r="S232" s="243"/>
      <c r="T232" s="244"/>
      <c r="U232" s="244"/>
      <c r="V232" s="244"/>
      <c r="W232" s="245"/>
      <c r="X232" s="7"/>
      <c r="AX232" s="101"/>
      <c r="AY232" s="101"/>
      <c r="AZ232" s="102">
        <f t="shared" si="21"/>
        <v>0</v>
      </c>
      <c r="BA232" s="101">
        <f t="shared" si="22"/>
        <v>0</v>
      </c>
      <c r="BB232" s="103">
        <f t="shared" si="23"/>
        <v>0</v>
      </c>
      <c r="BC232" s="1">
        <f t="shared" si="24"/>
        <v>0</v>
      </c>
      <c r="BD232" s="1">
        <f t="shared" si="25"/>
        <v>0</v>
      </c>
      <c r="BE232" s="1">
        <f t="shared" si="26"/>
        <v>0</v>
      </c>
    </row>
    <row r="233" spans="2:57" ht="14.4" thickBot="1" x14ac:dyDescent="0.3">
      <c r="B233" s="4"/>
      <c r="C233" s="131"/>
      <c r="D233" s="132"/>
      <c r="E233" s="235"/>
      <c r="F233" s="250"/>
      <c r="G233" s="250"/>
      <c r="H233" s="236"/>
      <c r="I233" s="130"/>
      <c r="J233" s="235"/>
      <c r="K233" s="236"/>
      <c r="L233" s="130"/>
      <c r="M233" s="235"/>
      <c r="N233" s="236"/>
      <c r="O233" s="129"/>
      <c r="P233" s="246">
        <v>0</v>
      </c>
      <c r="Q233" s="247"/>
      <c r="R233" s="129"/>
      <c r="S233" s="243"/>
      <c r="T233" s="244"/>
      <c r="U233" s="244"/>
      <c r="V233" s="244"/>
      <c r="W233" s="245"/>
      <c r="X233" s="7"/>
      <c r="AX233" s="101"/>
      <c r="AY233" s="101"/>
      <c r="AZ233" s="102">
        <f t="shared" si="21"/>
        <v>0</v>
      </c>
      <c r="BA233" s="101">
        <f t="shared" si="22"/>
        <v>0</v>
      </c>
      <c r="BB233" s="103">
        <f t="shared" si="23"/>
        <v>0</v>
      </c>
      <c r="BC233" s="1">
        <f t="shared" si="24"/>
        <v>0</v>
      </c>
      <c r="BD233" s="1">
        <f t="shared" si="25"/>
        <v>0</v>
      </c>
      <c r="BE233" s="1">
        <f t="shared" si="26"/>
        <v>0</v>
      </c>
    </row>
    <row r="234" spans="2:57" ht="14.4" thickBot="1" x14ac:dyDescent="0.3">
      <c r="B234" s="4"/>
      <c r="C234" s="131"/>
      <c r="D234" s="132"/>
      <c r="E234" s="235"/>
      <c r="F234" s="250"/>
      <c r="G234" s="250"/>
      <c r="H234" s="236"/>
      <c r="I234" s="130"/>
      <c r="J234" s="235"/>
      <c r="K234" s="236"/>
      <c r="L234" s="130"/>
      <c r="M234" s="235"/>
      <c r="N234" s="236"/>
      <c r="O234" s="129"/>
      <c r="P234" s="246">
        <v>0</v>
      </c>
      <c r="Q234" s="247"/>
      <c r="R234" s="129"/>
      <c r="S234" s="243"/>
      <c r="T234" s="244"/>
      <c r="U234" s="244"/>
      <c r="V234" s="244"/>
      <c r="W234" s="245"/>
      <c r="X234" s="7"/>
      <c r="AX234" s="101"/>
      <c r="AY234" s="101"/>
      <c r="AZ234" s="102">
        <f t="shared" si="21"/>
        <v>0</v>
      </c>
      <c r="BA234" s="101">
        <f t="shared" si="22"/>
        <v>0</v>
      </c>
      <c r="BB234" s="103">
        <f t="shared" si="23"/>
        <v>0</v>
      </c>
      <c r="BC234" s="1">
        <f t="shared" si="24"/>
        <v>0</v>
      </c>
      <c r="BD234" s="1">
        <f t="shared" si="25"/>
        <v>0</v>
      </c>
      <c r="BE234" s="1">
        <f t="shared" si="26"/>
        <v>0</v>
      </c>
    </row>
    <row r="235" spans="2:57" ht="14.4" thickBot="1" x14ac:dyDescent="0.3">
      <c r="B235" s="4"/>
      <c r="C235" s="131"/>
      <c r="D235" s="132"/>
      <c r="E235" s="235"/>
      <c r="F235" s="250"/>
      <c r="G235" s="250"/>
      <c r="H235" s="236"/>
      <c r="I235" s="130"/>
      <c r="J235" s="235"/>
      <c r="K235" s="236"/>
      <c r="L235" s="130"/>
      <c r="M235" s="235"/>
      <c r="N235" s="236"/>
      <c r="O235" s="129"/>
      <c r="P235" s="246">
        <v>0</v>
      </c>
      <c r="Q235" s="247"/>
      <c r="R235" s="129"/>
      <c r="S235" s="243"/>
      <c r="T235" s="244"/>
      <c r="U235" s="244"/>
      <c r="V235" s="244"/>
      <c r="W235" s="245"/>
      <c r="X235" s="7"/>
      <c r="AX235" s="101"/>
      <c r="AY235" s="101"/>
      <c r="AZ235" s="102">
        <f t="shared" si="21"/>
        <v>0</v>
      </c>
      <c r="BA235" s="101">
        <f t="shared" si="22"/>
        <v>0</v>
      </c>
      <c r="BB235" s="103">
        <f t="shared" si="23"/>
        <v>0</v>
      </c>
      <c r="BC235" s="1">
        <f t="shared" si="24"/>
        <v>0</v>
      </c>
      <c r="BD235" s="1">
        <f t="shared" si="25"/>
        <v>0</v>
      </c>
      <c r="BE235" s="1">
        <f t="shared" si="26"/>
        <v>0</v>
      </c>
    </row>
    <row r="236" spans="2:57" ht="14.4" thickBot="1" x14ac:dyDescent="0.3">
      <c r="B236" s="4"/>
      <c r="C236" s="131"/>
      <c r="D236" s="132"/>
      <c r="E236" s="235"/>
      <c r="F236" s="250"/>
      <c r="G236" s="250"/>
      <c r="H236" s="236"/>
      <c r="I236" s="130"/>
      <c r="J236" s="235"/>
      <c r="K236" s="236"/>
      <c r="L236" s="130"/>
      <c r="M236" s="235"/>
      <c r="N236" s="236"/>
      <c r="O236" s="129"/>
      <c r="P236" s="246">
        <v>0</v>
      </c>
      <c r="Q236" s="247"/>
      <c r="R236" s="129"/>
      <c r="S236" s="243"/>
      <c r="T236" s="244"/>
      <c r="U236" s="244"/>
      <c r="V236" s="244"/>
      <c r="W236" s="245"/>
      <c r="X236" s="7"/>
      <c r="AX236" s="101"/>
      <c r="AY236" s="101"/>
      <c r="AZ236" s="102">
        <f t="shared" si="21"/>
        <v>0</v>
      </c>
      <c r="BA236" s="101">
        <f t="shared" si="22"/>
        <v>0</v>
      </c>
      <c r="BB236" s="103">
        <f t="shared" si="23"/>
        <v>0</v>
      </c>
      <c r="BC236" s="1">
        <f t="shared" si="24"/>
        <v>0</v>
      </c>
      <c r="BD236" s="1">
        <f t="shared" si="25"/>
        <v>0</v>
      </c>
      <c r="BE236" s="1">
        <f t="shared" si="26"/>
        <v>0</v>
      </c>
    </row>
    <row r="237" spans="2:57" ht="14.4" thickBot="1" x14ac:dyDescent="0.3">
      <c r="B237" s="4"/>
      <c r="C237" s="131"/>
      <c r="D237" s="132"/>
      <c r="E237" s="235"/>
      <c r="F237" s="250"/>
      <c r="G237" s="250"/>
      <c r="H237" s="236"/>
      <c r="I237" s="130"/>
      <c r="J237" s="235"/>
      <c r="K237" s="236"/>
      <c r="L237" s="130"/>
      <c r="M237" s="235"/>
      <c r="N237" s="236"/>
      <c r="O237" s="129"/>
      <c r="P237" s="246">
        <v>0</v>
      </c>
      <c r="Q237" s="247"/>
      <c r="R237" s="129"/>
      <c r="S237" s="243"/>
      <c r="T237" s="244"/>
      <c r="U237" s="244"/>
      <c r="V237" s="244"/>
      <c r="W237" s="245"/>
      <c r="X237" s="7"/>
      <c r="AX237" s="101"/>
      <c r="AY237" s="101"/>
      <c r="AZ237" s="102">
        <f t="shared" si="21"/>
        <v>0</v>
      </c>
      <c r="BA237" s="101">
        <f t="shared" si="22"/>
        <v>0</v>
      </c>
      <c r="BB237" s="103">
        <f t="shared" si="23"/>
        <v>0</v>
      </c>
      <c r="BC237" s="1">
        <f t="shared" si="24"/>
        <v>0</v>
      </c>
      <c r="BD237" s="1">
        <f t="shared" si="25"/>
        <v>0</v>
      </c>
      <c r="BE237" s="1">
        <f t="shared" si="26"/>
        <v>0</v>
      </c>
    </row>
    <row r="238" spans="2:57" ht="14.4" thickBot="1" x14ac:dyDescent="0.3">
      <c r="B238" s="4"/>
      <c r="C238" s="131"/>
      <c r="D238" s="132"/>
      <c r="E238" s="235"/>
      <c r="F238" s="250"/>
      <c r="G238" s="250"/>
      <c r="H238" s="236"/>
      <c r="I238" s="130"/>
      <c r="J238" s="235"/>
      <c r="K238" s="236"/>
      <c r="L238" s="130"/>
      <c r="M238" s="235"/>
      <c r="N238" s="236"/>
      <c r="O238" s="129"/>
      <c r="P238" s="246">
        <v>0</v>
      </c>
      <c r="Q238" s="247"/>
      <c r="R238" s="129"/>
      <c r="S238" s="243"/>
      <c r="T238" s="244"/>
      <c r="U238" s="244"/>
      <c r="V238" s="244"/>
      <c r="W238" s="245"/>
      <c r="X238" s="7"/>
      <c r="AX238" s="101"/>
      <c r="AY238" s="101"/>
      <c r="AZ238" s="102">
        <f t="shared" si="21"/>
        <v>0</v>
      </c>
      <c r="BA238" s="101">
        <f t="shared" si="22"/>
        <v>0</v>
      </c>
      <c r="BB238" s="103">
        <f t="shared" si="23"/>
        <v>0</v>
      </c>
      <c r="BC238" s="1">
        <f t="shared" si="24"/>
        <v>0</v>
      </c>
      <c r="BD238" s="1">
        <f t="shared" si="25"/>
        <v>0</v>
      </c>
      <c r="BE238" s="1">
        <f t="shared" si="26"/>
        <v>0</v>
      </c>
    </row>
    <row r="239" spans="2:57" ht="14.4" thickBot="1" x14ac:dyDescent="0.3">
      <c r="B239" s="4"/>
      <c r="C239" s="131"/>
      <c r="D239" s="132"/>
      <c r="E239" s="235"/>
      <c r="F239" s="250"/>
      <c r="G239" s="250"/>
      <c r="H239" s="236"/>
      <c r="I239" s="130"/>
      <c r="J239" s="235"/>
      <c r="K239" s="236"/>
      <c r="L239" s="130"/>
      <c r="M239" s="235"/>
      <c r="N239" s="236"/>
      <c r="O239" s="129"/>
      <c r="P239" s="246">
        <v>0</v>
      </c>
      <c r="Q239" s="247"/>
      <c r="R239" s="129"/>
      <c r="S239" s="243"/>
      <c r="T239" s="244"/>
      <c r="U239" s="244"/>
      <c r="V239" s="244"/>
      <c r="W239" s="245"/>
      <c r="X239" s="7"/>
      <c r="AX239" s="101"/>
      <c r="AY239" s="101"/>
      <c r="AZ239" s="102">
        <f t="shared" si="21"/>
        <v>0</v>
      </c>
      <c r="BA239" s="101">
        <f t="shared" si="22"/>
        <v>0</v>
      </c>
      <c r="BB239" s="103">
        <f t="shared" si="23"/>
        <v>0</v>
      </c>
      <c r="BC239" s="1">
        <f t="shared" si="24"/>
        <v>0</v>
      </c>
      <c r="BD239" s="1">
        <f t="shared" si="25"/>
        <v>0</v>
      </c>
      <c r="BE239" s="1">
        <f t="shared" si="26"/>
        <v>0</v>
      </c>
    </row>
    <row r="240" spans="2:57" ht="14.4" thickBot="1" x14ac:dyDescent="0.3">
      <c r="B240" s="4"/>
      <c r="C240" s="131"/>
      <c r="D240" s="132"/>
      <c r="E240" s="235"/>
      <c r="F240" s="250"/>
      <c r="G240" s="250"/>
      <c r="H240" s="236"/>
      <c r="I240" s="130"/>
      <c r="J240" s="235"/>
      <c r="K240" s="236"/>
      <c r="L240" s="130"/>
      <c r="M240" s="235"/>
      <c r="N240" s="236"/>
      <c r="O240" s="129"/>
      <c r="P240" s="246">
        <v>0</v>
      </c>
      <c r="Q240" s="247"/>
      <c r="R240" s="129"/>
      <c r="S240" s="243"/>
      <c r="T240" s="244"/>
      <c r="U240" s="244"/>
      <c r="V240" s="244"/>
      <c r="W240" s="245"/>
      <c r="X240" s="7"/>
      <c r="AX240" s="101"/>
      <c r="AY240" s="101"/>
      <c r="AZ240" s="102">
        <f t="shared" si="21"/>
        <v>0</v>
      </c>
      <c r="BA240" s="101">
        <f t="shared" si="22"/>
        <v>0</v>
      </c>
      <c r="BB240" s="103">
        <f t="shared" si="23"/>
        <v>0</v>
      </c>
      <c r="BC240" s="1">
        <f t="shared" si="24"/>
        <v>0</v>
      </c>
      <c r="BD240" s="1">
        <f t="shared" si="25"/>
        <v>0</v>
      </c>
      <c r="BE240" s="1">
        <f t="shared" si="26"/>
        <v>0</v>
      </c>
    </row>
    <row r="241" spans="2:57" ht="14.4" thickBot="1" x14ac:dyDescent="0.3">
      <c r="B241" s="4"/>
      <c r="C241" s="131"/>
      <c r="D241" s="132"/>
      <c r="E241" s="235"/>
      <c r="F241" s="250"/>
      <c r="G241" s="250"/>
      <c r="H241" s="236"/>
      <c r="I241" s="130"/>
      <c r="J241" s="235"/>
      <c r="K241" s="236"/>
      <c r="L241" s="130"/>
      <c r="M241" s="235"/>
      <c r="N241" s="236"/>
      <c r="O241" s="129"/>
      <c r="P241" s="246">
        <v>0</v>
      </c>
      <c r="Q241" s="247"/>
      <c r="R241" s="129"/>
      <c r="S241" s="243"/>
      <c r="T241" s="244"/>
      <c r="U241" s="244"/>
      <c r="V241" s="244"/>
      <c r="W241" s="245"/>
      <c r="X241" s="7"/>
      <c r="AX241" s="101"/>
      <c r="AY241" s="101"/>
      <c r="AZ241" s="102">
        <f t="shared" si="21"/>
        <v>0</v>
      </c>
      <c r="BA241" s="101">
        <f t="shared" si="22"/>
        <v>0</v>
      </c>
      <c r="BB241" s="103">
        <f t="shared" si="23"/>
        <v>0</v>
      </c>
      <c r="BC241" s="1">
        <f t="shared" si="24"/>
        <v>0</v>
      </c>
      <c r="BD241" s="1">
        <f t="shared" si="25"/>
        <v>0</v>
      </c>
      <c r="BE241" s="1">
        <f t="shared" si="26"/>
        <v>0</v>
      </c>
    </row>
    <row r="242" spans="2:57" ht="14.4" thickBot="1" x14ac:dyDescent="0.3">
      <c r="B242" s="4"/>
      <c r="C242" s="131"/>
      <c r="D242" s="132"/>
      <c r="E242" s="235"/>
      <c r="F242" s="250"/>
      <c r="G242" s="250"/>
      <c r="H242" s="236"/>
      <c r="I242" s="130"/>
      <c r="J242" s="235"/>
      <c r="K242" s="236"/>
      <c r="L242" s="130"/>
      <c r="M242" s="235"/>
      <c r="N242" s="236"/>
      <c r="O242" s="129"/>
      <c r="P242" s="246">
        <v>0</v>
      </c>
      <c r="Q242" s="247"/>
      <c r="R242" s="129"/>
      <c r="S242" s="243"/>
      <c r="T242" s="244"/>
      <c r="U242" s="244"/>
      <c r="V242" s="244"/>
      <c r="W242" s="245"/>
      <c r="X242" s="7"/>
      <c r="AX242" s="101"/>
      <c r="AY242" s="101"/>
      <c r="AZ242" s="102">
        <f t="shared" si="21"/>
        <v>0</v>
      </c>
      <c r="BA242" s="101">
        <f t="shared" si="22"/>
        <v>0</v>
      </c>
      <c r="BB242" s="103">
        <f t="shared" si="23"/>
        <v>0</v>
      </c>
      <c r="BC242" s="1">
        <f t="shared" si="24"/>
        <v>0</v>
      </c>
      <c r="BD242" s="1">
        <f t="shared" si="25"/>
        <v>0</v>
      </c>
      <c r="BE242" s="1">
        <f t="shared" si="26"/>
        <v>0</v>
      </c>
    </row>
    <row r="243" spans="2:57" ht="14.4" thickBot="1" x14ac:dyDescent="0.3">
      <c r="B243" s="4"/>
      <c r="C243" s="131"/>
      <c r="D243" s="132"/>
      <c r="E243" s="235"/>
      <c r="F243" s="250"/>
      <c r="G243" s="250"/>
      <c r="H243" s="236"/>
      <c r="I243" s="130"/>
      <c r="J243" s="235"/>
      <c r="K243" s="236"/>
      <c r="L243" s="130"/>
      <c r="M243" s="235"/>
      <c r="N243" s="236"/>
      <c r="O243" s="129"/>
      <c r="P243" s="246">
        <v>0</v>
      </c>
      <c r="Q243" s="247"/>
      <c r="R243" s="129"/>
      <c r="S243" s="243"/>
      <c r="T243" s="244"/>
      <c r="U243" s="244"/>
      <c r="V243" s="244"/>
      <c r="W243" s="245"/>
      <c r="X243" s="7"/>
      <c r="AX243" s="101"/>
      <c r="AY243" s="101"/>
      <c r="AZ243" s="102">
        <f t="shared" si="21"/>
        <v>0</v>
      </c>
      <c r="BA243" s="101">
        <f t="shared" si="22"/>
        <v>0</v>
      </c>
      <c r="BB243" s="103">
        <f t="shared" si="23"/>
        <v>0</v>
      </c>
      <c r="BC243" s="1">
        <f t="shared" si="24"/>
        <v>0</v>
      </c>
      <c r="BD243" s="1">
        <f t="shared" si="25"/>
        <v>0</v>
      </c>
      <c r="BE243" s="1">
        <f t="shared" si="26"/>
        <v>0</v>
      </c>
    </row>
    <row r="244" spans="2:57" ht="14.4" thickBot="1" x14ac:dyDescent="0.3">
      <c r="B244" s="4"/>
      <c r="C244" s="131"/>
      <c r="D244" s="132"/>
      <c r="E244" s="235"/>
      <c r="F244" s="250"/>
      <c r="G244" s="250"/>
      <c r="H244" s="236"/>
      <c r="I244" s="130"/>
      <c r="J244" s="235"/>
      <c r="K244" s="236"/>
      <c r="L244" s="130"/>
      <c r="M244" s="235"/>
      <c r="N244" s="236"/>
      <c r="O244" s="129"/>
      <c r="P244" s="246">
        <v>0</v>
      </c>
      <c r="Q244" s="247"/>
      <c r="R244" s="129"/>
      <c r="S244" s="243"/>
      <c r="T244" s="244"/>
      <c r="U244" s="244"/>
      <c r="V244" s="244"/>
      <c r="W244" s="245"/>
      <c r="X244" s="7"/>
      <c r="AX244" s="101"/>
      <c r="AY244" s="101"/>
      <c r="AZ244" s="102">
        <f t="shared" si="21"/>
        <v>0</v>
      </c>
      <c r="BA244" s="101">
        <f t="shared" si="22"/>
        <v>0</v>
      </c>
      <c r="BB244" s="103">
        <f t="shared" si="23"/>
        <v>0</v>
      </c>
      <c r="BC244" s="1">
        <f t="shared" si="24"/>
        <v>0</v>
      </c>
      <c r="BD244" s="1">
        <f t="shared" si="25"/>
        <v>0</v>
      </c>
      <c r="BE244" s="1">
        <f t="shared" si="26"/>
        <v>0</v>
      </c>
    </row>
    <row r="245" spans="2:57" ht="14.4" thickBot="1" x14ac:dyDescent="0.3">
      <c r="B245" s="4"/>
      <c r="C245" s="131"/>
      <c r="D245" s="132"/>
      <c r="E245" s="235"/>
      <c r="F245" s="250"/>
      <c r="G245" s="250"/>
      <c r="H245" s="236"/>
      <c r="I245" s="130"/>
      <c r="J245" s="235"/>
      <c r="K245" s="236"/>
      <c r="L245" s="130"/>
      <c r="M245" s="235"/>
      <c r="N245" s="236"/>
      <c r="O245" s="129"/>
      <c r="P245" s="246">
        <v>0</v>
      </c>
      <c r="Q245" s="247"/>
      <c r="R245" s="129"/>
      <c r="S245" s="243"/>
      <c r="T245" s="244"/>
      <c r="U245" s="244"/>
      <c r="V245" s="244"/>
      <c r="W245" s="245"/>
      <c r="X245" s="7"/>
      <c r="AX245" s="101"/>
      <c r="AY245" s="101"/>
      <c r="AZ245" s="102">
        <f t="shared" si="21"/>
        <v>0</v>
      </c>
      <c r="BA245" s="101">
        <f t="shared" si="22"/>
        <v>0</v>
      </c>
      <c r="BB245" s="103">
        <f t="shared" si="23"/>
        <v>0</v>
      </c>
      <c r="BC245" s="1">
        <f t="shared" si="24"/>
        <v>0</v>
      </c>
      <c r="BD245" s="1">
        <f t="shared" si="25"/>
        <v>0</v>
      </c>
      <c r="BE245" s="1">
        <f t="shared" si="26"/>
        <v>0</v>
      </c>
    </row>
    <row r="246" spans="2:57" ht="14.4" thickBot="1" x14ac:dyDescent="0.3">
      <c r="B246" s="4"/>
      <c r="C246" s="131"/>
      <c r="D246" s="132"/>
      <c r="E246" s="235"/>
      <c r="F246" s="250"/>
      <c r="G246" s="250"/>
      <c r="H246" s="236"/>
      <c r="I246" s="130"/>
      <c r="J246" s="235"/>
      <c r="K246" s="236"/>
      <c r="L246" s="130"/>
      <c r="M246" s="235"/>
      <c r="N246" s="236"/>
      <c r="O246" s="129"/>
      <c r="P246" s="246">
        <v>0</v>
      </c>
      <c r="Q246" s="247"/>
      <c r="R246" s="129"/>
      <c r="S246" s="243"/>
      <c r="T246" s="244"/>
      <c r="U246" s="244"/>
      <c r="V246" s="244"/>
      <c r="W246" s="245"/>
      <c r="X246" s="7"/>
      <c r="AX246" s="101"/>
      <c r="AY246" s="101"/>
      <c r="AZ246" s="102">
        <f t="shared" si="21"/>
        <v>0</v>
      </c>
      <c r="BA246" s="101">
        <f t="shared" si="22"/>
        <v>0</v>
      </c>
      <c r="BB246" s="103">
        <f t="shared" si="23"/>
        <v>0</v>
      </c>
      <c r="BC246" s="1">
        <f t="shared" si="24"/>
        <v>0</v>
      </c>
      <c r="BD246" s="1">
        <f t="shared" si="25"/>
        <v>0</v>
      </c>
      <c r="BE246" s="1">
        <f t="shared" si="26"/>
        <v>0</v>
      </c>
    </row>
    <row r="247" spans="2:57" ht="14.4" thickBot="1" x14ac:dyDescent="0.3">
      <c r="B247" s="4"/>
      <c r="C247" s="131"/>
      <c r="D247" s="132"/>
      <c r="E247" s="235"/>
      <c r="F247" s="250"/>
      <c r="G247" s="250"/>
      <c r="H247" s="236"/>
      <c r="I247" s="130"/>
      <c r="J247" s="235"/>
      <c r="K247" s="236"/>
      <c r="L247" s="130"/>
      <c r="M247" s="235"/>
      <c r="N247" s="236"/>
      <c r="O247" s="129"/>
      <c r="P247" s="246">
        <v>0</v>
      </c>
      <c r="Q247" s="247"/>
      <c r="R247" s="129"/>
      <c r="S247" s="243"/>
      <c r="T247" s="244"/>
      <c r="U247" s="244"/>
      <c r="V247" s="244"/>
      <c r="W247" s="245"/>
      <c r="X247" s="7"/>
      <c r="AX247" s="101"/>
      <c r="AY247" s="101"/>
      <c r="AZ247" s="102">
        <f t="shared" si="21"/>
        <v>0</v>
      </c>
      <c r="BA247" s="101">
        <f t="shared" si="22"/>
        <v>0</v>
      </c>
      <c r="BB247" s="103">
        <f t="shared" si="23"/>
        <v>0</v>
      </c>
      <c r="BC247" s="1">
        <f t="shared" si="24"/>
        <v>0</v>
      </c>
      <c r="BD247" s="1">
        <f t="shared" si="25"/>
        <v>0</v>
      </c>
      <c r="BE247" s="1">
        <f t="shared" si="26"/>
        <v>0</v>
      </c>
    </row>
    <row r="248" spans="2:57" ht="14.4" thickBot="1" x14ac:dyDescent="0.3">
      <c r="B248" s="4"/>
      <c r="C248" s="131"/>
      <c r="D248" s="132"/>
      <c r="E248" s="235"/>
      <c r="F248" s="250"/>
      <c r="G248" s="250"/>
      <c r="H248" s="236"/>
      <c r="I248" s="130"/>
      <c r="J248" s="235"/>
      <c r="K248" s="236"/>
      <c r="L248" s="130"/>
      <c r="M248" s="235"/>
      <c r="N248" s="236"/>
      <c r="O248" s="129"/>
      <c r="P248" s="246">
        <v>0</v>
      </c>
      <c r="Q248" s="247"/>
      <c r="R248" s="129"/>
      <c r="S248" s="243"/>
      <c r="T248" s="244"/>
      <c r="U248" s="244"/>
      <c r="V248" s="244"/>
      <c r="W248" s="245"/>
      <c r="X248" s="7"/>
      <c r="AX248" s="101"/>
      <c r="AY248" s="101"/>
      <c r="AZ248" s="102">
        <f t="shared" si="21"/>
        <v>0</v>
      </c>
      <c r="BA248" s="101">
        <f t="shared" si="22"/>
        <v>0</v>
      </c>
      <c r="BB248" s="103">
        <f t="shared" si="23"/>
        <v>0</v>
      </c>
      <c r="BC248" s="1">
        <f t="shared" si="24"/>
        <v>0</v>
      </c>
      <c r="BD248" s="1">
        <f t="shared" si="25"/>
        <v>0</v>
      </c>
      <c r="BE248" s="1">
        <f t="shared" si="26"/>
        <v>0</v>
      </c>
    </row>
    <row r="249" spans="2:57" ht="14.4" thickBot="1" x14ac:dyDescent="0.3">
      <c r="B249" s="4"/>
      <c r="C249" s="131"/>
      <c r="D249" s="132"/>
      <c r="E249" s="235"/>
      <c r="F249" s="250"/>
      <c r="G249" s="250"/>
      <c r="H249" s="236"/>
      <c r="I249" s="130"/>
      <c r="J249" s="235"/>
      <c r="K249" s="236"/>
      <c r="L249" s="130"/>
      <c r="M249" s="235"/>
      <c r="N249" s="236"/>
      <c r="O249" s="129"/>
      <c r="P249" s="246">
        <v>0</v>
      </c>
      <c r="Q249" s="247"/>
      <c r="R249" s="129"/>
      <c r="S249" s="243"/>
      <c r="T249" s="244"/>
      <c r="U249" s="244"/>
      <c r="V249" s="244"/>
      <c r="W249" s="245"/>
      <c r="X249" s="7"/>
      <c r="AX249" s="101"/>
      <c r="AY249" s="101"/>
      <c r="AZ249" s="102">
        <f t="shared" si="21"/>
        <v>0</v>
      </c>
      <c r="BA249" s="101">
        <f t="shared" si="22"/>
        <v>0</v>
      </c>
      <c r="BB249" s="103">
        <f t="shared" si="23"/>
        <v>0</v>
      </c>
      <c r="BC249" s="1">
        <f t="shared" si="24"/>
        <v>0</v>
      </c>
      <c r="BD249" s="1">
        <f t="shared" si="25"/>
        <v>0</v>
      </c>
      <c r="BE249" s="1">
        <f t="shared" si="26"/>
        <v>0</v>
      </c>
    </row>
    <row r="250" spans="2:57" ht="14.4" thickBot="1" x14ac:dyDescent="0.3">
      <c r="B250" s="4"/>
      <c r="C250" s="131"/>
      <c r="D250" s="132"/>
      <c r="E250" s="235"/>
      <c r="F250" s="250"/>
      <c r="G250" s="250"/>
      <c r="H250" s="236"/>
      <c r="I250" s="130"/>
      <c r="J250" s="235"/>
      <c r="K250" s="236"/>
      <c r="L250" s="130"/>
      <c r="M250" s="235"/>
      <c r="N250" s="236"/>
      <c r="O250" s="129"/>
      <c r="P250" s="246">
        <v>0</v>
      </c>
      <c r="Q250" s="247"/>
      <c r="R250" s="129"/>
      <c r="S250" s="243"/>
      <c r="T250" s="244"/>
      <c r="U250" s="244"/>
      <c r="V250" s="244"/>
      <c r="W250" s="245"/>
      <c r="X250" s="7"/>
      <c r="AX250" s="101"/>
      <c r="AY250" s="101"/>
      <c r="AZ250" s="102">
        <f t="shared" si="21"/>
        <v>0</v>
      </c>
      <c r="BA250" s="101">
        <f t="shared" si="22"/>
        <v>0</v>
      </c>
      <c r="BB250" s="103">
        <f t="shared" si="23"/>
        <v>0</v>
      </c>
      <c r="BC250" s="1">
        <f t="shared" si="24"/>
        <v>0</v>
      </c>
      <c r="BD250" s="1">
        <f t="shared" si="25"/>
        <v>0</v>
      </c>
      <c r="BE250" s="1">
        <f t="shared" si="26"/>
        <v>0</v>
      </c>
    </row>
    <row r="251" spans="2:57" ht="14.4" thickBot="1" x14ac:dyDescent="0.3">
      <c r="B251" s="4"/>
      <c r="C251" s="131"/>
      <c r="D251" s="132"/>
      <c r="E251" s="235"/>
      <c r="F251" s="250"/>
      <c r="G251" s="250"/>
      <c r="H251" s="236"/>
      <c r="I251" s="130"/>
      <c r="J251" s="235"/>
      <c r="K251" s="236"/>
      <c r="L251" s="130"/>
      <c r="M251" s="235"/>
      <c r="N251" s="236"/>
      <c r="O251" s="129"/>
      <c r="P251" s="246">
        <v>0</v>
      </c>
      <c r="Q251" s="247"/>
      <c r="R251" s="129"/>
      <c r="S251" s="243"/>
      <c r="T251" s="244"/>
      <c r="U251" s="244"/>
      <c r="V251" s="244"/>
      <c r="W251" s="245"/>
      <c r="X251" s="7"/>
      <c r="AX251" s="101"/>
      <c r="AY251" s="101"/>
      <c r="AZ251" s="102">
        <f t="shared" si="21"/>
        <v>0</v>
      </c>
      <c r="BA251" s="101">
        <f t="shared" si="22"/>
        <v>0</v>
      </c>
      <c r="BB251" s="103">
        <f t="shared" si="23"/>
        <v>0</v>
      </c>
      <c r="BC251" s="1">
        <f t="shared" si="24"/>
        <v>0</v>
      </c>
      <c r="BD251" s="1">
        <f t="shared" si="25"/>
        <v>0</v>
      </c>
      <c r="BE251" s="1">
        <f t="shared" si="26"/>
        <v>0</v>
      </c>
    </row>
    <row r="252" spans="2:57" ht="14.4" thickBot="1" x14ac:dyDescent="0.3">
      <c r="B252" s="4"/>
      <c r="C252" s="131"/>
      <c r="D252" s="132"/>
      <c r="E252" s="235"/>
      <c r="F252" s="250"/>
      <c r="G252" s="250"/>
      <c r="H252" s="236"/>
      <c r="I252" s="130"/>
      <c r="J252" s="235"/>
      <c r="K252" s="236"/>
      <c r="L252" s="130"/>
      <c r="M252" s="235"/>
      <c r="N252" s="236"/>
      <c r="O252" s="129"/>
      <c r="P252" s="246">
        <v>0</v>
      </c>
      <c r="Q252" s="247"/>
      <c r="R252" s="129"/>
      <c r="S252" s="243"/>
      <c r="T252" s="244"/>
      <c r="U252" s="244"/>
      <c r="V252" s="244"/>
      <c r="W252" s="245"/>
      <c r="X252" s="7"/>
      <c r="AX252" s="101"/>
      <c r="AY252" s="101"/>
      <c r="AZ252" s="102">
        <f t="shared" si="21"/>
        <v>0</v>
      </c>
      <c r="BA252" s="101">
        <f t="shared" si="22"/>
        <v>0</v>
      </c>
      <c r="BB252" s="103">
        <f t="shared" si="23"/>
        <v>0</v>
      </c>
      <c r="BC252" s="1">
        <f t="shared" si="24"/>
        <v>0</v>
      </c>
      <c r="BD252" s="1">
        <f t="shared" si="25"/>
        <v>0</v>
      </c>
      <c r="BE252" s="1">
        <f t="shared" si="26"/>
        <v>0</v>
      </c>
    </row>
    <row r="253" spans="2:57" ht="14.4" thickBot="1" x14ac:dyDescent="0.3">
      <c r="B253" s="4"/>
      <c r="C253" s="131"/>
      <c r="D253" s="132"/>
      <c r="E253" s="235"/>
      <c r="F253" s="250"/>
      <c r="G253" s="250"/>
      <c r="H253" s="236"/>
      <c r="I253" s="130"/>
      <c r="J253" s="235"/>
      <c r="K253" s="236"/>
      <c r="L253" s="130"/>
      <c r="M253" s="235"/>
      <c r="N253" s="236"/>
      <c r="O253" s="129"/>
      <c r="P253" s="246">
        <v>0</v>
      </c>
      <c r="Q253" s="247"/>
      <c r="R253" s="129"/>
      <c r="S253" s="243"/>
      <c r="T253" s="244"/>
      <c r="U253" s="244"/>
      <c r="V253" s="244"/>
      <c r="W253" s="245"/>
      <c r="X253" s="7"/>
      <c r="AX253" s="101"/>
      <c r="AY253" s="101"/>
      <c r="AZ253" s="102">
        <f t="shared" si="21"/>
        <v>0</v>
      </c>
      <c r="BA253" s="101">
        <f t="shared" si="22"/>
        <v>0</v>
      </c>
      <c r="BB253" s="103">
        <f t="shared" si="23"/>
        <v>0</v>
      </c>
      <c r="BC253" s="1">
        <f t="shared" si="24"/>
        <v>0</v>
      </c>
      <c r="BD253" s="1">
        <f t="shared" si="25"/>
        <v>0</v>
      </c>
      <c r="BE253" s="1">
        <f t="shared" si="26"/>
        <v>0</v>
      </c>
    </row>
    <row r="254" spans="2:57" ht="14.4" thickBot="1" x14ac:dyDescent="0.3">
      <c r="B254" s="4"/>
      <c r="C254" s="131"/>
      <c r="D254" s="132"/>
      <c r="E254" s="235"/>
      <c r="F254" s="250"/>
      <c r="G254" s="250"/>
      <c r="H254" s="236"/>
      <c r="I254" s="130"/>
      <c r="J254" s="235"/>
      <c r="K254" s="236"/>
      <c r="L254" s="130"/>
      <c r="M254" s="235"/>
      <c r="N254" s="236"/>
      <c r="O254" s="129"/>
      <c r="P254" s="246">
        <v>0</v>
      </c>
      <c r="Q254" s="247"/>
      <c r="R254" s="129"/>
      <c r="S254" s="243"/>
      <c r="T254" s="244"/>
      <c r="U254" s="244"/>
      <c r="V254" s="244"/>
      <c r="W254" s="245"/>
      <c r="X254" s="7"/>
      <c r="AX254" s="101"/>
      <c r="AY254" s="101"/>
      <c r="AZ254" s="102">
        <f t="shared" si="21"/>
        <v>0</v>
      </c>
      <c r="BA254" s="101">
        <f t="shared" si="22"/>
        <v>0</v>
      </c>
      <c r="BB254" s="103">
        <f t="shared" si="23"/>
        <v>0</v>
      </c>
      <c r="BC254" s="1">
        <f t="shared" si="24"/>
        <v>0</v>
      </c>
      <c r="BD254" s="1">
        <f t="shared" si="25"/>
        <v>0</v>
      </c>
      <c r="BE254" s="1">
        <f t="shared" si="26"/>
        <v>0</v>
      </c>
    </row>
    <row r="255" spans="2:57" ht="14.4" thickBot="1" x14ac:dyDescent="0.3">
      <c r="B255" s="4"/>
      <c r="C255" s="131"/>
      <c r="D255" s="132"/>
      <c r="E255" s="235"/>
      <c r="F255" s="250"/>
      <c r="G255" s="250"/>
      <c r="H255" s="236"/>
      <c r="I255" s="130"/>
      <c r="J255" s="235"/>
      <c r="K255" s="236"/>
      <c r="L255" s="130"/>
      <c r="M255" s="235"/>
      <c r="N255" s="236"/>
      <c r="O255" s="129"/>
      <c r="P255" s="246">
        <v>0</v>
      </c>
      <c r="Q255" s="247"/>
      <c r="R255" s="129"/>
      <c r="S255" s="243"/>
      <c r="T255" s="244"/>
      <c r="U255" s="244"/>
      <c r="V255" s="244"/>
      <c r="W255" s="245"/>
      <c r="X255" s="7"/>
      <c r="AX255" s="101"/>
      <c r="AY255" s="101"/>
      <c r="AZ255" s="102">
        <f t="shared" si="21"/>
        <v>0</v>
      </c>
      <c r="BA255" s="101">
        <f t="shared" si="22"/>
        <v>0</v>
      </c>
      <c r="BB255" s="103">
        <f t="shared" si="23"/>
        <v>0</v>
      </c>
      <c r="BC255" s="1">
        <f t="shared" si="24"/>
        <v>0</v>
      </c>
      <c r="BD255" s="1">
        <f t="shared" si="25"/>
        <v>0</v>
      </c>
      <c r="BE255" s="1">
        <f t="shared" si="26"/>
        <v>0</v>
      </c>
    </row>
    <row r="256" spans="2:57" ht="14.4" thickBot="1" x14ac:dyDescent="0.3">
      <c r="B256" s="4"/>
      <c r="C256" s="131"/>
      <c r="D256" s="132"/>
      <c r="E256" s="235"/>
      <c r="F256" s="250"/>
      <c r="G256" s="250"/>
      <c r="H256" s="236"/>
      <c r="I256" s="130"/>
      <c r="J256" s="235"/>
      <c r="K256" s="236"/>
      <c r="L256" s="130"/>
      <c r="M256" s="235"/>
      <c r="N256" s="236"/>
      <c r="O256" s="129"/>
      <c r="P256" s="246">
        <v>0</v>
      </c>
      <c r="Q256" s="247"/>
      <c r="R256" s="129"/>
      <c r="S256" s="243"/>
      <c r="T256" s="244"/>
      <c r="U256" s="244"/>
      <c r="V256" s="244"/>
      <c r="W256" s="245"/>
      <c r="X256" s="7"/>
      <c r="AX256" s="101"/>
      <c r="AY256" s="101"/>
      <c r="AZ256" s="102">
        <f t="shared" si="21"/>
        <v>0</v>
      </c>
      <c r="BA256" s="101">
        <f t="shared" si="22"/>
        <v>0</v>
      </c>
      <c r="BB256" s="103">
        <f t="shared" si="23"/>
        <v>0</v>
      </c>
      <c r="BC256" s="1">
        <f t="shared" si="24"/>
        <v>0</v>
      </c>
      <c r="BD256" s="1">
        <f t="shared" si="25"/>
        <v>0</v>
      </c>
      <c r="BE256" s="1">
        <f t="shared" si="26"/>
        <v>0</v>
      </c>
    </row>
    <row r="257" spans="2:57" ht="14.4" thickBot="1" x14ac:dyDescent="0.3">
      <c r="B257" s="4"/>
      <c r="C257" s="131"/>
      <c r="D257" s="132"/>
      <c r="E257" s="235"/>
      <c r="F257" s="250"/>
      <c r="G257" s="250"/>
      <c r="H257" s="236"/>
      <c r="I257" s="130"/>
      <c r="J257" s="235"/>
      <c r="K257" s="236"/>
      <c r="L257" s="130"/>
      <c r="M257" s="235"/>
      <c r="N257" s="236"/>
      <c r="O257" s="129"/>
      <c r="P257" s="246">
        <v>0</v>
      </c>
      <c r="Q257" s="247"/>
      <c r="R257" s="129"/>
      <c r="S257" s="243"/>
      <c r="T257" s="244"/>
      <c r="U257" s="244"/>
      <c r="V257" s="244"/>
      <c r="W257" s="245"/>
      <c r="X257" s="7"/>
      <c r="AX257" s="101"/>
      <c r="AY257" s="101"/>
      <c r="AZ257" s="102">
        <f t="shared" si="21"/>
        <v>0</v>
      </c>
      <c r="BA257" s="101">
        <f t="shared" si="22"/>
        <v>0</v>
      </c>
      <c r="BB257" s="103">
        <f t="shared" si="23"/>
        <v>0</v>
      </c>
      <c r="BC257" s="1">
        <f t="shared" si="24"/>
        <v>0</v>
      </c>
      <c r="BD257" s="1">
        <f t="shared" si="25"/>
        <v>0</v>
      </c>
      <c r="BE257" s="1">
        <f t="shared" si="26"/>
        <v>0</v>
      </c>
    </row>
    <row r="258" spans="2:57" ht="14.4" thickBot="1" x14ac:dyDescent="0.3">
      <c r="B258" s="4"/>
      <c r="C258" s="131"/>
      <c r="D258" s="132"/>
      <c r="E258" s="235"/>
      <c r="F258" s="250"/>
      <c r="G258" s="250"/>
      <c r="H258" s="236"/>
      <c r="I258" s="130"/>
      <c r="J258" s="235"/>
      <c r="K258" s="236"/>
      <c r="L258" s="130"/>
      <c r="M258" s="235"/>
      <c r="N258" s="236"/>
      <c r="O258" s="129"/>
      <c r="P258" s="246">
        <v>0</v>
      </c>
      <c r="Q258" s="247"/>
      <c r="R258" s="129"/>
      <c r="S258" s="243"/>
      <c r="T258" s="244"/>
      <c r="U258" s="244"/>
      <c r="V258" s="244"/>
      <c r="W258" s="245"/>
      <c r="X258" s="7"/>
      <c r="AX258" s="101"/>
      <c r="AY258" s="101"/>
      <c r="AZ258" s="102">
        <f t="shared" si="21"/>
        <v>0</v>
      </c>
      <c r="BA258" s="101">
        <f t="shared" si="22"/>
        <v>0</v>
      </c>
      <c r="BB258" s="103">
        <f t="shared" si="23"/>
        <v>0</v>
      </c>
      <c r="BC258" s="1">
        <f t="shared" si="24"/>
        <v>0</v>
      </c>
      <c r="BD258" s="1">
        <f t="shared" si="25"/>
        <v>0</v>
      </c>
      <c r="BE258" s="1">
        <f t="shared" si="26"/>
        <v>0</v>
      </c>
    </row>
    <row r="259" spans="2:57" ht="14.4" thickBot="1" x14ac:dyDescent="0.3">
      <c r="B259" s="4"/>
      <c r="C259" s="131"/>
      <c r="D259" s="132"/>
      <c r="E259" s="235"/>
      <c r="F259" s="250"/>
      <c r="G259" s="250"/>
      <c r="H259" s="236"/>
      <c r="I259" s="130"/>
      <c r="J259" s="235"/>
      <c r="K259" s="236"/>
      <c r="L259" s="130"/>
      <c r="M259" s="235"/>
      <c r="N259" s="236"/>
      <c r="O259" s="129"/>
      <c r="P259" s="246">
        <v>0</v>
      </c>
      <c r="Q259" s="247"/>
      <c r="R259" s="129"/>
      <c r="S259" s="243"/>
      <c r="T259" s="244"/>
      <c r="U259" s="244"/>
      <c r="V259" s="244"/>
      <c r="W259" s="245"/>
      <c r="X259" s="7"/>
      <c r="AX259" s="101"/>
      <c r="AY259" s="101"/>
      <c r="AZ259" s="102">
        <f t="shared" si="21"/>
        <v>0</v>
      </c>
      <c r="BA259" s="101">
        <f t="shared" si="22"/>
        <v>0</v>
      </c>
      <c r="BB259" s="103">
        <f t="shared" si="23"/>
        <v>0</v>
      </c>
      <c r="BC259" s="1">
        <f t="shared" si="24"/>
        <v>0</v>
      </c>
      <c r="BD259" s="1">
        <f t="shared" si="25"/>
        <v>0</v>
      </c>
      <c r="BE259" s="1">
        <f t="shared" si="26"/>
        <v>0</v>
      </c>
    </row>
    <row r="260" spans="2:57" ht="14.4" thickBot="1" x14ac:dyDescent="0.3">
      <c r="B260" s="4"/>
      <c r="C260" s="131"/>
      <c r="D260" s="132"/>
      <c r="E260" s="235"/>
      <c r="F260" s="250"/>
      <c r="G260" s="250"/>
      <c r="H260" s="236"/>
      <c r="I260" s="130"/>
      <c r="J260" s="235"/>
      <c r="K260" s="236"/>
      <c r="L260" s="130"/>
      <c r="M260" s="235"/>
      <c r="N260" s="236"/>
      <c r="O260" s="129"/>
      <c r="P260" s="246">
        <v>0</v>
      </c>
      <c r="Q260" s="247"/>
      <c r="R260" s="129"/>
      <c r="S260" s="243"/>
      <c r="T260" s="244"/>
      <c r="U260" s="244"/>
      <c r="V260" s="244"/>
      <c r="W260" s="245"/>
      <c r="X260" s="7"/>
      <c r="AX260" s="101"/>
      <c r="AY260" s="101"/>
      <c r="AZ260" s="102">
        <f t="shared" si="21"/>
        <v>0</v>
      </c>
      <c r="BA260" s="101">
        <f t="shared" si="22"/>
        <v>0</v>
      </c>
      <c r="BB260" s="103">
        <f t="shared" si="23"/>
        <v>0</v>
      </c>
      <c r="BC260" s="1">
        <f t="shared" si="24"/>
        <v>0</v>
      </c>
      <c r="BD260" s="1">
        <f t="shared" si="25"/>
        <v>0</v>
      </c>
      <c r="BE260" s="1">
        <f t="shared" si="26"/>
        <v>0</v>
      </c>
    </row>
    <row r="261" spans="2:57" ht="14.4" thickBot="1" x14ac:dyDescent="0.3">
      <c r="B261" s="4"/>
      <c r="C261" s="131"/>
      <c r="D261" s="132"/>
      <c r="E261" s="235"/>
      <c r="F261" s="250"/>
      <c r="G261" s="250"/>
      <c r="H261" s="236"/>
      <c r="I261" s="130"/>
      <c r="J261" s="235"/>
      <c r="K261" s="236"/>
      <c r="L261" s="130"/>
      <c r="M261" s="235"/>
      <c r="N261" s="236"/>
      <c r="O261" s="129"/>
      <c r="P261" s="246">
        <v>0</v>
      </c>
      <c r="Q261" s="247"/>
      <c r="R261" s="129"/>
      <c r="S261" s="243"/>
      <c r="T261" s="244"/>
      <c r="U261" s="244"/>
      <c r="V261" s="244"/>
      <c r="W261" s="245"/>
      <c r="X261" s="7"/>
      <c r="AX261" s="101"/>
      <c r="AY261" s="101"/>
      <c r="AZ261" s="102">
        <f t="shared" si="21"/>
        <v>0</v>
      </c>
      <c r="BA261" s="101">
        <f t="shared" si="22"/>
        <v>0</v>
      </c>
      <c r="BB261" s="103">
        <f t="shared" si="23"/>
        <v>0</v>
      </c>
      <c r="BC261" s="1">
        <f t="shared" si="24"/>
        <v>0</v>
      </c>
      <c r="BD261" s="1">
        <f t="shared" si="25"/>
        <v>0</v>
      </c>
      <c r="BE261" s="1">
        <f t="shared" si="26"/>
        <v>0</v>
      </c>
    </row>
    <row r="262" spans="2:57" ht="14.4" thickBot="1" x14ac:dyDescent="0.3">
      <c r="B262" s="4"/>
      <c r="C262" s="131"/>
      <c r="D262" s="132"/>
      <c r="E262" s="235"/>
      <c r="F262" s="250"/>
      <c r="G262" s="250"/>
      <c r="H262" s="236"/>
      <c r="I262" s="130"/>
      <c r="J262" s="235"/>
      <c r="K262" s="236"/>
      <c r="L262" s="130"/>
      <c r="M262" s="235"/>
      <c r="N262" s="236"/>
      <c r="O262" s="129"/>
      <c r="P262" s="246">
        <v>0</v>
      </c>
      <c r="Q262" s="247"/>
      <c r="R262" s="129"/>
      <c r="S262" s="243"/>
      <c r="T262" s="244"/>
      <c r="U262" s="244"/>
      <c r="V262" s="244"/>
      <c r="W262" s="245"/>
      <c r="X262" s="7"/>
      <c r="AX262" s="101"/>
      <c r="AY262" s="101"/>
      <c r="AZ262" s="102">
        <f t="shared" si="21"/>
        <v>0</v>
      </c>
      <c r="BA262" s="101">
        <f t="shared" si="22"/>
        <v>0</v>
      </c>
      <c r="BB262" s="103">
        <f t="shared" si="23"/>
        <v>0</v>
      </c>
      <c r="BC262" s="1">
        <f t="shared" si="24"/>
        <v>0</v>
      </c>
      <c r="BD262" s="1">
        <f t="shared" si="25"/>
        <v>0</v>
      </c>
      <c r="BE262" s="1">
        <f t="shared" si="26"/>
        <v>0</v>
      </c>
    </row>
    <row r="263" spans="2:57" ht="14.4" thickBot="1" x14ac:dyDescent="0.3">
      <c r="B263" s="4"/>
      <c r="C263" s="131"/>
      <c r="D263" s="132"/>
      <c r="E263" s="235"/>
      <c r="F263" s="250"/>
      <c r="G263" s="250"/>
      <c r="H263" s="236"/>
      <c r="I263" s="130"/>
      <c r="J263" s="235"/>
      <c r="K263" s="236"/>
      <c r="L263" s="130"/>
      <c r="M263" s="235"/>
      <c r="N263" s="236"/>
      <c r="O263" s="129"/>
      <c r="P263" s="246">
        <v>0</v>
      </c>
      <c r="Q263" s="247"/>
      <c r="R263" s="129"/>
      <c r="S263" s="243"/>
      <c r="T263" s="244"/>
      <c r="U263" s="244"/>
      <c r="V263" s="244"/>
      <c r="W263" s="245"/>
      <c r="X263" s="7"/>
      <c r="AX263" s="101"/>
      <c r="AY263" s="101"/>
      <c r="AZ263" s="102">
        <f t="shared" si="21"/>
        <v>0</v>
      </c>
      <c r="BA263" s="101">
        <f t="shared" si="22"/>
        <v>0</v>
      </c>
      <c r="BB263" s="103">
        <f t="shared" si="23"/>
        <v>0</v>
      </c>
      <c r="BC263" s="1">
        <f t="shared" si="24"/>
        <v>0</v>
      </c>
      <c r="BD263" s="1">
        <f t="shared" si="25"/>
        <v>0</v>
      </c>
      <c r="BE263" s="1">
        <f t="shared" si="26"/>
        <v>0</v>
      </c>
    </row>
    <row r="264" spans="2:57" ht="14.4" thickBot="1" x14ac:dyDescent="0.3">
      <c r="B264" s="4"/>
      <c r="C264" s="131"/>
      <c r="D264" s="132"/>
      <c r="E264" s="235"/>
      <c r="F264" s="250"/>
      <c r="G264" s="250"/>
      <c r="H264" s="236"/>
      <c r="I264" s="130"/>
      <c r="J264" s="235"/>
      <c r="K264" s="236"/>
      <c r="L264" s="130"/>
      <c r="M264" s="235"/>
      <c r="N264" s="236"/>
      <c r="O264" s="129"/>
      <c r="P264" s="246">
        <v>0</v>
      </c>
      <c r="Q264" s="247"/>
      <c r="R264" s="129"/>
      <c r="S264" s="243"/>
      <c r="T264" s="244"/>
      <c r="U264" s="244"/>
      <c r="V264" s="244"/>
      <c r="W264" s="245"/>
      <c r="X264" s="7"/>
      <c r="AX264" s="101"/>
      <c r="AY264" s="101"/>
      <c r="AZ264" s="102">
        <f t="shared" ref="AZ264:AZ327" si="27">+C264</f>
        <v>0</v>
      </c>
      <c r="BA264" s="101">
        <f t="shared" ref="BA264:BA327" si="28">+J264</f>
        <v>0</v>
      </c>
      <c r="BB264" s="103">
        <f t="shared" ref="BB264:BB327" si="29">+P264</f>
        <v>0</v>
      </c>
      <c r="BC264" s="1">
        <f t="shared" ref="BC264:BC327" si="30">SUMIFS($BB$71:$BB$371,$AZ$71:$AZ$371,$AX264,$BA$71:$BA$371,"Despesas")</f>
        <v>0</v>
      </c>
      <c r="BD264" s="1">
        <f t="shared" ref="BD264:BD327" si="31">SUMIFS($BB$71:$BB$371,$AZ$71:$AZ$371,$AX264,$BA$71:$BA$371,"Dívidas")</f>
        <v>0</v>
      </c>
      <c r="BE264" s="1">
        <f t="shared" ref="BE264:BE327" si="32">SUMIFS($BB$71:$BB$371,$AZ$71:$AZ$371,$AX264,$BA$71:$BA$371,"Investimentos")</f>
        <v>0</v>
      </c>
    </row>
    <row r="265" spans="2:57" ht="14.4" thickBot="1" x14ac:dyDescent="0.3">
      <c r="B265" s="4"/>
      <c r="C265" s="131"/>
      <c r="D265" s="132"/>
      <c r="E265" s="235"/>
      <c r="F265" s="250"/>
      <c r="G265" s="250"/>
      <c r="H265" s="236"/>
      <c r="I265" s="130"/>
      <c r="J265" s="235"/>
      <c r="K265" s="236"/>
      <c r="L265" s="130"/>
      <c r="M265" s="235"/>
      <c r="N265" s="236"/>
      <c r="O265" s="129"/>
      <c r="P265" s="246">
        <v>0</v>
      </c>
      <c r="Q265" s="247"/>
      <c r="R265" s="129"/>
      <c r="S265" s="243"/>
      <c r="T265" s="244"/>
      <c r="U265" s="244"/>
      <c r="V265" s="244"/>
      <c r="W265" s="245"/>
      <c r="X265" s="7"/>
      <c r="AX265" s="101"/>
      <c r="AY265" s="101"/>
      <c r="AZ265" s="102">
        <f t="shared" si="27"/>
        <v>0</v>
      </c>
      <c r="BA265" s="101">
        <f t="shared" si="28"/>
        <v>0</v>
      </c>
      <c r="BB265" s="103">
        <f t="shared" si="29"/>
        <v>0</v>
      </c>
      <c r="BC265" s="1">
        <f t="shared" si="30"/>
        <v>0</v>
      </c>
      <c r="BD265" s="1">
        <f t="shared" si="31"/>
        <v>0</v>
      </c>
      <c r="BE265" s="1">
        <f t="shared" si="32"/>
        <v>0</v>
      </c>
    </row>
    <row r="266" spans="2:57" ht="14.4" thickBot="1" x14ac:dyDescent="0.3">
      <c r="B266" s="4"/>
      <c r="C266" s="131"/>
      <c r="D266" s="132"/>
      <c r="E266" s="235"/>
      <c r="F266" s="250"/>
      <c r="G266" s="250"/>
      <c r="H266" s="236"/>
      <c r="I266" s="130"/>
      <c r="J266" s="235"/>
      <c r="K266" s="236"/>
      <c r="L266" s="130"/>
      <c r="M266" s="235"/>
      <c r="N266" s="236"/>
      <c r="O266" s="129"/>
      <c r="P266" s="246">
        <v>0</v>
      </c>
      <c r="Q266" s="247"/>
      <c r="R266" s="129"/>
      <c r="S266" s="243"/>
      <c r="T266" s="244"/>
      <c r="U266" s="244"/>
      <c r="V266" s="244"/>
      <c r="W266" s="245"/>
      <c r="X266" s="7"/>
      <c r="AX266" s="101"/>
      <c r="AY266" s="101"/>
      <c r="AZ266" s="102">
        <f t="shared" si="27"/>
        <v>0</v>
      </c>
      <c r="BA266" s="101">
        <f t="shared" si="28"/>
        <v>0</v>
      </c>
      <c r="BB266" s="103">
        <f t="shared" si="29"/>
        <v>0</v>
      </c>
      <c r="BC266" s="1">
        <f t="shared" si="30"/>
        <v>0</v>
      </c>
      <c r="BD266" s="1">
        <f t="shared" si="31"/>
        <v>0</v>
      </c>
      <c r="BE266" s="1">
        <f t="shared" si="32"/>
        <v>0</v>
      </c>
    </row>
    <row r="267" spans="2:57" ht="14.4" thickBot="1" x14ac:dyDescent="0.3">
      <c r="B267" s="4"/>
      <c r="C267" s="131"/>
      <c r="D267" s="132"/>
      <c r="E267" s="235"/>
      <c r="F267" s="250"/>
      <c r="G267" s="250"/>
      <c r="H267" s="236"/>
      <c r="I267" s="130"/>
      <c r="J267" s="235"/>
      <c r="K267" s="236"/>
      <c r="L267" s="130"/>
      <c r="M267" s="235"/>
      <c r="N267" s="236"/>
      <c r="O267" s="129"/>
      <c r="P267" s="246">
        <v>0</v>
      </c>
      <c r="Q267" s="247"/>
      <c r="R267" s="129"/>
      <c r="S267" s="243"/>
      <c r="T267" s="244"/>
      <c r="U267" s="244"/>
      <c r="V267" s="244"/>
      <c r="W267" s="245"/>
      <c r="X267" s="7"/>
      <c r="AX267" s="101"/>
      <c r="AY267" s="101"/>
      <c r="AZ267" s="102">
        <f t="shared" si="27"/>
        <v>0</v>
      </c>
      <c r="BA267" s="101">
        <f t="shared" si="28"/>
        <v>0</v>
      </c>
      <c r="BB267" s="103">
        <f t="shared" si="29"/>
        <v>0</v>
      </c>
      <c r="BC267" s="1">
        <f t="shared" si="30"/>
        <v>0</v>
      </c>
      <c r="BD267" s="1">
        <f t="shared" si="31"/>
        <v>0</v>
      </c>
      <c r="BE267" s="1">
        <f t="shared" si="32"/>
        <v>0</v>
      </c>
    </row>
    <row r="268" spans="2:57" ht="14.4" thickBot="1" x14ac:dyDescent="0.3">
      <c r="B268" s="4"/>
      <c r="C268" s="131"/>
      <c r="D268" s="132"/>
      <c r="E268" s="235"/>
      <c r="F268" s="250"/>
      <c r="G268" s="250"/>
      <c r="H268" s="236"/>
      <c r="I268" s="130"/>
      <c r="J268" s="235"/>
      <c r="K268" s="236"/>
      <c r="L268" s="130"/>
      <c r="M268" s="235"/>
      <c r="N268" s="236"/>
      <c r="O268" s="129"/>
      <c r="P268" s="246">
        <v>0</v>
      </c>
      <c r="Q268" s="247"/>
      <c r="R268" s="129"/>
      <c r="S268" s="243"/>
      <c r="T268" s="244"/>
      <c r="U268" s="244"/>
      <c r="V268" s="244"/>
      <c r="W268" s="245"/>
      <c r="X268" s="7"/>
      <c r="AX268" s="101"/>
      <c r="AY268" s="101"/>
      <c r="AZ268" s="102">
        <f t="shared" si="27"/>
        <v>0</v>
      </c>
      <c r="BA268" s="101">
        <f t="shared" si="28"/>
        <v>0</v>
      </c>
      <c r="BB268" s="103">
        <f t="shared" si="29"/>
        <v>0</v>
      </c>
      <c r="BC268" s="1">
        <f t="shared" si="30"/>
        <v>0</v>
      </c>
      <c r="BD268" s="1">
        <f t="shared" si="31"/>
        <v>0</v>
      </c>
      <c r="BE268" s="1">
        <f t="shared" si="32"/>
        <v>0</v>
      </c>
    </row>
    <row r="269" spans="2:57" ht="14.4" thickBot="1" x14ac:dyDescent="0.3">
      <c r="B269" s="4"/>
      <c r="C269" s="131"/>
      <c r="D269" s="132"/>
      <c r="E269" s="235"/>
      <c r="F269" s="250"/>
      <c r="G269" s="250"/>
      <c r="H269" s="236"/>
      <c r="I269" s="130"/>
      <c r="J269" s="235"/>
      <c r="K269" s="236"/>
      <c r="L269" s="130"/>
      <c r="M269" s="235"/>
      <c r="N269" s="236"/>
      <c r="O269" s="129"/>
      <c r="P269" s="246">
        <v>0</v>
      </c>
      <c r="Q269" s="247"/>
      <c r="R269" s="129"/>
      <c r="S269" s="243"/>
      <c r="T269" s="244"/>
      <c r="U269" s="244"/>
      <c r="V269" s="244"/>
      <c r="W269" s="245"/>
      <c r="X269" s="7"/>
      <c r="AX269" s="101"/>
      <c r="AY269" s="101"/>
      <c r="AZ269" s="102">
        <f t="shared" si="27"/>
        <v>0</v>
      </c>
      <c r="BA269" s="101">
        <f t="shared" si="28"/>
        <v>0</v>
      </c>
      <c r="BB269" s="103">
        <f t="shared" si="29"/>
        <v>0</v>
      </c>
      <c r="BC269" s="1">
        <f t="shared" si="30"/>
        <v>0</v>
      </c>
      <c r="BD269" s="1">
        <f t="shared" si="31"/>
        <v>0</v>
      </c>
      <c r="BE269" s="1">
        <f t="shared" si="32"/>
        <v>0</v>
      </c>
    </row>
    <row r="270" spans="2:57" ht="14.4" thickBot="1" x14ac:dyDescent="0.3">
      <c r="B270" s="4"/>
      <c r="C270" s="131"/>
      <c r="D270" s="132"/>
      <c r="E270" s="235"/>
      <c r="F270" s="250"/>
      <c r="G270" s="250"/>
      <c r="H270" s="236"/>
      <c r="I270" s="130"/>
      <c r="J270" s="235"/>
      <c r="K270" s="236"/>
      <c r="L270" s="130"/>
      <c r="M270" s="235"/>
      <c r="N270" s="236"/>
      <c r="O270" s="129"/>
      <c r="P270" s="246">
        <v>0</v>
      </c>
      <c r="Q270" s="247"/>
      <c r="R270" s="129"/>
      <c r="S270" s="243"/>
      <c r="T270" s="244"/>
      <c r="U270" s="244"/>
      <c r="V270" s="244"/>
      <c r="W270" s="245"/>
      <c r="X270" s="7"/>
      <c r="AX270" s="101"/>
      <c r="AY270" s="101"/>
      <c r="AZ270" s="102">
        <f t="shared" si="27"/>
        <v>0</v>
      </c>
      <c r="BA270" s="101">
        <f t="shared" si="28"/>
        <v>0</v>
      </c>
      <c r="BB270" s="103">
        <f t="shared" si="29"/>
        <v>0</v>
      </c>
      <c r="BC270" s="1">
        <f t="shared" si="30"/>
        <v>0</v>
      </c>
      <c r="BD270" s="1">
        <f t="shared" si="31"/>
        <v>0</v>
      </c>
      <c r="BE270" s="1">
        <f t="shared" si="32"/>
        <v>0</v>
      </c>
    </row>
    <row r="271" spans="2:57" ht="14.4" thickBot="1" x14ac:dyDescent="0.3">
      <c r="B271" s="4"/>
      <c r="C271" s="131"/>
      <c r="D271" s="132"/>
      <c r="E271" s="235"/>
      <c r="F271" s="250"/>
      <c r="G271" s="250"/>
      <c r="H271" s="236"/>
      <c r="I271" s="130"/>
      <c r="J271" s="235"/>
      <c r="K271" s="236"/>
      <c r="L271" s="130"/>
      <c r="M271" s="235"/>
      <c r="N271" s="236"/>
      <c r="O271" s="129"/>
      <c r="P271" s="246">
        <v>0</v>
      </c>
      <c r="Q271" s="247"/>
      <c r="R271" s="129"/>
      <c r="S271" s="243"/>
      <c r="T271" s="244"/>
      <c r="U271" s="244"/>
      <c r="V271" s="244"/>
      <c r="W271" s="245"/>
      <c r="X271" s="7"/>
      <c r="AX271" s="101"/>
      <c r="AY271" s="101"/>
      <c r="AZ271" s="102">
        <f t="shared" si="27"/>
        <v>0</v>
      </c>
      <c r="BA271" s="101">
        <f t="shared" si="28"/>
        <v>0</v>
      </c>
      <c r="BB271" s="103">
        <f t="shared" si="29"/>
        <v>0</v>
      </c>
      <c r="BC271" s="1">
        <f t="shared" si="30"/>
        <v>0</v>
      </c>
      <c r="BD271" s="1">
        <f t="shared" si="31"/>
        <v>0</v>
      </c>
      <c r="BE271" s="1">
        <f t="shared" si="32"/>
        <v>0</v>
      </c>
    </row>
    <row r="272" spans="2:57" ht="14.4" thickBot="1" x14ac:dyDescent="0.3">
      <c r="B272" s="4"/>
      <c r="C272" s="131"/>
      <c r="D272" s="132"/>
      <c r="E272" s="235"/>
      <c r="F272" s="250"/>
      <c r="G272" s="250"/>
      <c r="H272" s="236"/>
      <c r="I272" s="130"/>
      <c r="J272" s="235"/>
      <c r="K272" s="236"/>
      <c r="L272" s="130"/>
      <c r="M272" s="235"/>
      <c r="N272" s="236"/>
      <c r="O272" s="129"/>
      <c r="P272" s="246">
        <v>0</v>
      </c>
      <c r="Q272" s="247"/>
      <c r="R272" s="129"/>
      <c r="S272" s="243"/>
      <c r="T272" s="244"/>
      <c r="U272" s="244"/>
      <c r="V272" s="244"/>
      <c r="W272" s="245"/>
      <c r="X272" s="7"/>
      <c r="AX272" s="101"/>
      <c r="AY272" s="101"/>
      <c r="AZ272" s="102">
        <f t="shared" si="27"/>
        <v>0</v>
      </c>
      <c r="BA272" s="101">
        <f t="shared" si="28"/>
        <v>0</v>
      </c>
      <c r="BB272" s="103">
        <f t="shared" si="29"/>
        <v>0</v>
      </c>
      <c r="BC272" s="1">
        <f t="shared" si="30"/>
        <v>0</v>
      </c>
      <c r="BD272" s="1">
        <f t="shared" si="31"/>
        <v>0</v>
      </c>
      <c r="BE272" s="1">
        <f t="shared" si="32"/>
        <v>0</v>
      </c>
    </row>
    <row r="273" spans="2:57" ht="14.4" thickBot="1" x14ac:dyDescent="0.3">
      <c r="B273" s="4"/>
      <c r="C273" s="131"/>
      <c r="D273" s="132"/>
      <c r="E273" s="235"/>
      <c r="F273" s="250"/>
      <c r="G273" s="250"/>
      <c r="H273" s="236"/>
      <c r="I273" s="130"/>
      <c r="J273" s="235"/>
      <c r="K273" s="236"/>
      <c r="L273" s="130"/>
      <c r="M273" s="235"/>
      <c r="N273" s="236"/>
      <c r="O273" s="129"/>
      <c r="P273" s="246">
        <v>0</v>
      </c>
      <c r="Q273" s="247"/>
      <c r="R273" s="129"/>
      <c r="S273" s="243"/>
      <c r="T273" s="244"/>
      <c r="U273" s="244"/>
      <c r="V273" s="244"/>
      <c r="W273" s="245"/>
      <c r="X273" s="7"/>
      <c r="AX273" s="101"/>
      <c r="AY273" s="101"/>
      <c r="AZ273" s="102">
        <f t="shared" si="27"/>
        <v>0</v>
      </c>
      <c r="BA273" s="101">
        <f t="shared" si="28"/>
        <v>0</v>
      </c>
      <c r="BB273" s="103">
        <f t="shared" si="29"/>
        <v>0</v>
      </c>
      <c r="BC273" s="1">
        <f t="shared" si="30"/>
        <v>0</v>
      </c>
      <c r="BD273" s="1">
        <f t="shared" si="31"/>
        <v>0</v>
      </c>
      <c r="BE273" s="1">
        <f t="shared" si="32"/>
        <v>0</v>
      </c>
    </row>
    <row r="274" spans="2:57" ht="14.4" thickBot="1" x14ac:dyDescent="0.3">
      <c r="B274" s="4"/>
      <c r="C274" s="131"/>
      <c r="D274" s="132"/>
      <c r="E274" s="235"/>
      <c r="F274" s="250"/>
      <c r="G274" s="250"/>
      <c r="H274" s="236"/>
      <c r="I274" s="130"/>
      <c r="J274" s="235"/>
      <c r="K274" s="236"/>
      <c r="L274" s="130"/>
      <c r="M274" s="235"/>
      <c r="N274" s="236"/>
      <c r="O274" s="129"/>
      <c r="P274" s="246">
        <v>0</v>
      </c>
      <c r="Q274" s="247"/>
      <c r="R274" s="129"/>
      <c r="S274" s="243"/>
      <c r="T274" s="244"/>
      <c r="U274" s="244"/>
      <c r="V274" s="244"/>
      <c r="W274" s="245"/>
      <c r="X274" s="7"/>
      <c r="AX274" s="101"/>
      <c r="AY274" s="101"/>
      <c r="AZ274" s="102">
        <f t="shared" si="27"/>
        <v>0</v>
      </c>
      <c r="BA274" s="101">
        <f t="shared" si="28"/>
        <v>0</v>
      </c>
      <c r="BB274" s="103">
        <f t="shared" si="29"/>
        <v>0</v>
      </c>
      <c r="BC274" s="1">
        <f t="shared" si="30"/>
        <v>0</v>
      </c>
      <c r="BD274" s="1">
        <f t="shared" si="31"/>
        <v>0</v>
      </c>
      <c r="BE274" s="1">
        <f t="shared" si="32"/>
        <v>0</v>
      </c>
    </row>
    <row r="275" spans="2:57" ht="14.4" thickBot="1" x14ac:dyDescent="0.3">
      <c r="B275" s="4"/>
      <c r="C275" s="131"/>
      <c r="D275" s="132"/>
      <c r="E275" s="235"/>
      <c r="F275" s="250"/>
      <c r="G275" s="250"/>
      <c r="H275" s="236"/>
      <c r="I275" s="130"/>
      <c r="J275" s="235"/>
      <c r="K275" s="236"/>
      <c r="L275" s="130"/>
      <c r="M275" s="235"/>
      <c r="N275" s="236"/>
      <c r="O275" s="129"/>
      <c r="P275" s="246">
        <v>0</v>
      </c>
      <c r="Q275" s="247"/>
      <c r="R275" s="129"/>
      <c r="S275" s="243"/>
      <c r="T275" s="244"/>
      <c r="U275" s="244"/>
      <c r="V275" s="244"/>
      <c r="W275" s="245"/>
      <c r="X275" s="7"/>
      <c r="AX275" s="101"/>
      <c r="AY275" s="101"/>
      <c r="AZ275" s="102">
        <f t="shared" si="27"/>
        <v>0</v>
      </c>
      <c r="BA275" s="101">
        <f t="shared" si="28"/>
        <v>0</v>
      </c>
      <c r="BB275" s="103">
        <f t="shared" si="29"/>
        <v>0</v>
      </c>
      <c r="BC275" s="1">
        <f t="shared" si="30"/>
        <v>0</v>
      </c>
      <c r="BD275" s="1">
        <f t="shared" si="31"/>
        <v>0</v>
      </c>
      <c r="BE275" s="1">
        <f t="shared" si="32"/>
        <v>0</v>
      </c>
    </row>
    <row r="276" spans="2:57" ht="14.4" thickBot="1" x14ac:dyDescent="0.3">
      <c r="B276" s="4"/>
      <c r="C276" s="131"/>
      <c r="D276" s="132"/>
      <c r="E276" s="235"/>
      <c r="F276" s="250"/>
      <c r="G276" s="250"/>
      <c r="H276" s="236"/>
      <c r="I276" s="130"/>
      <c r="J276" s="235"/>
      <c r="K276" s="236"/>
      <c r="L276" s="130"/>
      <c r="M276" s="235"/>
      <c r="N276" s="236"/>
      <c r="O276" s="129"/>
      <c r="P276" s="246">
        <v>0</v>
      </c>
      <c r="Q276" s="247"/>
      <c r="R276" s="129"/>
      <c r="S276" s="243"/>
      <c r="T276" s="244"/>
      <c r="U276" s="244"/>
      <c r="V276" s="244"/>
      <c r="W276" s="245"/>
      <c r="X276" s="7"/>
      <c r="AX276" s="101"/>
      <c r="AY276" s="101"/>
      <c r="AZ276" s="102">
        <f t="shared" si="27"/>
        <v>0</v>
      </c>
      <c r="BA276" s="101">
        <f t="shared" si="28"/>
        <v>0</v>
      </c>
      <c r="BB276" s="103">
        <f t="shared" si="29"/>
        <v>0</v>
      </c>
      <c r="BC276" s="1">
        <f t="shared" si="30"/>
        <v>0</v>
      </c>
      <c r="BD276" s="1">
        <f t="shared" si="31"/>
        <v>0</v>
      </c>
      <c r="BE276" s="1">
        <f t="shared" si="32"/>
        <v>0</v>
      </c>
    </row>
    <row r="277" spans="2:57" ht="14.4" thickBot="1" x14ac:dyDescent="0.3">
      <c r="B277" s="4"/>
      <c r="C277" s="131"/>
      <c r="D277" s="132"/>
      <c r="E277" s="235"/>
      <c r="F277" s="250"/>
      <c r="G277" s="250"/>
      <c r="H277" s="236"/>
      <c r="I277" s="130"/>
      <c r="J277" s="235"/>
      <c r="K277" s="236"/>
      <c r="L277" s="130"/>
      <c r="M277" s="235"/>
      <c r="N277" s="236"/>
      <c r="O277" s="129"/>
      <c r="P277" s="246">
        <v>0</v>
      </c>
      <c r="Q277" s="247"/>
      <c r="R277" s="129"/>
      <c r="S277" s="243"/>
      <c r="T277" s="244"/>
      <c r="U277" s="244"/>
      <c r="V277" s="244"/>
      <c r="W277" s="245"/>
      <c r="X277" s="7"/>
      <c r="AX277" s="101"/>
      <c r="AY277" s="101"/>
      <c r="AZ277" s="102">
        <f t="shared" si="27"/>
        <v>0</v>
      </c>
      <c r="BA277" s="101">
        <f t="shared" si="28"/>
        <v>0</v>
      </c>
      <c r="BB277" s="103">
        <f t="shared" si="29"/>
        <v>0</v>
      </c>
      <c r="BC277" s="1">
        <f t="shared" si="30"/>
        <v>0</v>
      </c>
      <c r="BD277" s="1">
        <f t="shared" si="31"/>
        <v>0</v>
      </c>
      <c r="BE277" s="1">
        <f t="shared" si="32"/>
        <v>0</v>
      </c>
    </row>
    <row r="278" spans="2:57" ht="14.4" thickBot="1" x14ac:dyDescent="0.3">
      <c r="B278" s="4"/>
      <c r="C278" s="131"/>
      <c r="D278" s="132"/>
      <c r="E278" s="235"/>
      <c r="F278" s="250"/>
      <c r="G278" s="250"/>
      <c r="H278" s="236"/>
      <c r="I278" s="130"/>
      <c r="J278" s="235"/>
      <c r="K278" s="236"/>
      <c r="L278" s="130"/>
      <c r="M278" s="235"/>
      <c r="N278" s="236"/>
      <c r="O278" s="129"/>
      <c r="P278" s="246">
        <v>0</v>
      </c>
      <c r="Q278" s="247"/>
      <c r="R278" s="129"/>
      <c r="S278" s="243"/>
      <c r="T278" s="244"/>
      <c r="U278" s="244"/>
      <c r="V278" s="244"/>
      <c r="W278" s="245"/>
      <c r="X278" s="7"/>
      <c r="AX278" s="101"/>
      <c r="AY278" s="101"/>
      <c r="AZ278" s="102">
        <f t="shared" si="27"/>
        <v>0</v>
      </c>
      <c r="BA278" s="101">
        <f t="shared" si="28"/>
        <v>0</v>
      </c>
      <c r="BB278" s="103">
        <f t="shared" si="29"/>
        <v>0</v>
      </c>
      <c r="BC278" s="1">
        <f t="shared" si="30"/>
        <v>0</v>
      </c>
      <c r="BD278" s="1">
        <f t="shared" si="31"/>
        <v>0</v>
      </c>
      <c r="BE278" s="1">
        <f t="shared" si="32"/>
        <v>0</v>
      </c>
    </row>
    <row r="279" spans="2:57" ht="14.4" thickBot="1" x14ac:dyDescent="0.3">
      <c r="B279" s="4"/>
      <c r="C279" s="131"/>
      <c r="D279" s="132"/>
      <c r="E279" s="235"/>
      <c r="F279" s="250"/>
      <c r="G279" s="250"/>
      <c r="H279" s="236"/>
      <c r="I279" s="130"/>
      <c r="J279" s="235"/>
      <c r="K279" s="236"/>
      <c r="L279" s="130"/>
      <c r="M279" s="235"/>
      <c r="N279" s="236"/>
      <c r="O279" s="129"/>
      <c r="P279" s="246">
        <v>0</v>
      </c>
      <c r="Q279" s="247"/>
      <c r="R279" s="129"/>
      <c r="S279" s="243"/>
      <c r="T279" s="244"/>
      <c r="U279" s="244"/>
      <c r="V279" s="244"/>
      <c r="W279" s="245"/>
      <c r="X279" s="7"/>
      <c r="AX279" s="101"/>
      <c r="AY279" s="101"/>
      <c r="AZ279" s="102">
        <f t="shared" si="27"/>
        <v>0</v>
      </c>
      <c r="BA279" s="101">
        <f t="shared" si="28"/>
        <v>0</v>
      </c>
      <c r="BB279" s="103">
        <f t="shared" si="29"/>
        <v>0</v>
      </c>
      <c r="BC279" s="1">
        <f t="shared" si="30"/>
        <v>0</v>
      </c>
      <c r="BD279" s="1">
        <f t="shared" si="31"/>
        <v>0</v>
      </c>
      <c r="BE279" s="1">
        <f t="shared" si="32"/>
        <v>0</v>
      </c>
    </row>
    <row r="280" spans="2:57" ht="14.4" thickBot="1" x14ac:dyDescent="0.3">
      <c r="B280" s="4"/>
      <c r="C280" s="131"/>
      <c r="D280" s="132"/>
      <c r="E280" s="235"/>
      <c r="F280" s="250"/>
      <c r="G280" s="250"/>
      <c r="H280" s="236"/>
      <c r="I280" s="130"/>
      <c r="J280" s="235"/>
      <c r="K280" s="236"/>
      <c r="L280" s="130"/>
      <c r="M280" s="235"/>
      <c r="N280" s="236"/>
      <c r="O280" s="129"/>
      <c r="P280" s="246">
        <v>0</v>
      </c>
      <c r="Q280" s="247"/>
      <c r="R280" s="129"/>
      <c r="S280" s="243"/>
      <c r="T280" s="244"/>
      <c r="U280" s="244"/>
      <c r="V280" s="244"/>
      <c r="W280" s="245"/>
      <c r="X280" s="7"/>
      <c r="AX280" s="101"/>
      <c r="AY280" s="101"/>
      <c r="AZ280" s="102">
        <f t="shared" si="27"/>
        <v>0</v>
      </c>
      <c r="BA280" s="101">
        <f t="shared" si="28"/>
        <v>0</v>
      </c>
      <c r="BB280" s="103">
        <f t="shared" si="29"/>
        <v>0</v>
      </c>
      <c r="BC280" s="1">
        <f t="shared" si="30"/>
        <v>0</v>
      </c>
      <c r="BD280" s="1">
        <f t="shared" si="31"/>
        <v>0</v>
      </c>
      <c r="BE280" s="1">
        <f t="shared" si="32"/>
        <v>0</v>
      </c>
    </row>
    <row r="281" spans="2:57" ht="14.4" thickBot="1" x14ac:dyDescent="0.3">
      <c r="B281" s="4"/>
      <c r="C281" s="131"/>
      <c r="D281" s="132"/>
      <c r="E281" s="235"/>
      <c r="F281" s="250"/>
      <c r="G281" s="250"/>
      <c r="H281" s="236"/>
      <c r="I281" s="130"/>
      <c r="J281" s="235"/>
      <c r="K281" s="236"/>
      <c r="L281" s="130"/>
      <c r="M281" s="235"/>
      <c r="N281" s="236"/>
      <c r="O281" s="129"/>
      <c r="P281" s="246">
        <v>0</v>
      </c>
      <c r="Q281" s="247"/>
      <c r="R281" s="129"/>
      <c r="S281" s="243"/>
      <c r="T281" s="244"/>
      <c r="U281" s="244"/>
      <c r="V281" s="244"/>
      <c r="W281" s="245"/>
      <c r="X281" s="7"/>
      <c r="AX281" s="101"/>
      <c r="AY281" s="101"/>
      <c r="AZ281" s="102">
        <f t="shared" si="27"/>
        <v>0</v>
      </c>
      <c r="BA281" s="101">
        <f t="shared" si="28"/>
        <v>0</v>
      </c>
      <c r="BB281" s="103">
        <f t="shared" si="29"/>
        <v>0</v>
      </c>
      <c r="BC281" s="1">
        <f t="shared" si="30"/>
        <v>0</v>
      </c>
      <c r="BD281" s="1">
        <f t="shared" si="31"/>
        <v>0</v>
      </c>
      <c r="BE281" s="1">
        <f t="shared" si="32"/>
        <v>0</v>
      </c>
    </row>
    <row r="282" spans="2:57" ht="14.4" thickBot="1" x14ac:dyDescent="0.3">
      <c r="B282" s="4"/>
      <c r="C282" s="131"/>
      <c r="D282" s="132"/>
      <c r="E282" s="235"/>
      <c r="F282" s="250"/>
      <c r="G282" s="250"/>
      <c r="H282" s="236"/>
      <c r="I282" s="130"/>
      <c r="J282" s="235"/>
      <c r="K282" s="236"/>
      <c r="L282" s="130"/>
      <c r="M282" s="235"/>
      <c r="N282" s="236"/>
      <c r="O282" s="129"/>
      <c r="P282" s="246">
        <v>0</v>
      </c>
      <c r="Q282" s="247"/>
      <c r="R282" s="129"/>
      <c r="S282" s="243"/>
      <c r="T282" s="244"/>
      <c r="U282" s="244"/>
      <c r="V282" s="244"/>
      <c r="W282" s="245"/>
      <c r="X282" s="7"/>
      <c r="AX282" s="101"/>
      <c r="AY282" s="101"/>
      <c r="AZ282" s="102">
        <f t="shared" si="27"/>
        <v>0</v>
      </c>
      <c r="BA282" s="101">
        <f t="shared" si="28"/>
        <v>0</v>
      </c>
      <c r="BB282" s="103">
        <f t="shared" si="29"/>
        <v>0</v>
      </c>
      <c r="BC282" s="1">
        <f t="shared" si="30"/>
        <v>0</v>
      </c>
      <c r="BD282" s="1">
        <f t="shared" si="31"/>
        <v>0</v>
      </c>
      <c r="BE282" s="1">
        <f t="shared" si="32"/>
        <v>0</v>
      </c>
    </row>
    <row r="283" spans="2:57" ht="14.4" thickBot="1" x14ac:dyDescent="0.3">
      <c r="B283" s="4"/>
      <c r="C283" s="131"/>
      <c r="D283" s="132"/>
      <c r="E283" s="235"/>
      <c r="F283" s="250"/>
      <c r="G283" s="250"/>
      <c r="H283" s="236"/>
      <c r="I283" s="130"/>
      <c r="J283" s="235"/>
      <c r="K283" s="236"/>
      <c r="L283" s="130"/>
      <c r="M283" s="235"/>
      <c r="N283" s="236"/>
      <c r="O283" s="129"/>
      <c r="P283" s="246">
        <v>0</v>
      </c>
      <c r="Q283" s="247"/>
      <c r="R283" s="129"/>
      <c r="S283" s="243"/>
      <c r="T283" s="244"/>
      <c r="U283" s="244"/>
      <c r="V283" s="244"/>
      <c r="W283" s="245"/>
      <c r="X283" s="7"/>
      <c r="AX283" s="101"/>
      <c r="AY283" s="101"/>
      <c r="AZ283" s="102">
        <f t="shared" si="27"/>
        <v>0</v>
      </c>
      <c r="BA283" s="101">
        <f t="shared" si="28"/>
        <v>0</v>
      </c>
      <c r="BB283" s="103">
        <f t="shared" si="29"/>
        <v>0</v>
      </c>
      <c r="BC283" s="1">
        <f t="shared" si="30"/>
        <v>0</v>
      </c>
      <c r="BD283" s="1">
        <f t="shared" si="31"/>
        <v>0</v>
      </c>
      <c r="BE283" s="1">
        <f t="shared" si="32"/>
        <v>0</v>
      </c>
    </row>
    <row r="284" spans="2:57" ht="14.4" thickBot="1" x14ac:dyDescent="0.3">
      <c r="B284" s="4"/>
      <c r="C284" s="131"/>
      <c r="D284" s="132"/>
      <c r="E284" s="235"/>
      <c r="F284" s="250"/>
      <c r="G284" s="250"/>
      <c r="H284" s="236"/>
      <c r="I284" s="130"/>
      <c r="J284" s="235"/>
      <c r="K284" s="236"/>
      <c r="L284" s="130"/>
      <c r="M284" s="235"/>
      <c r="N284" s="236"/>
      <c r="O284" s="129"/>
      <c r="P284" s="246">
        <v>0</v>
      </c>
      <c r="Q284" s="247"/>
      <c r="R284" s="129"/>
      <c r="S284" s="243"/>
      <c r="T284" s="244"/>
      <c r="U284" s="244"/>
      <c r="V284" s="244"/>
      <c r="W284" s="245"/>
      <c r="X284" s="7"/>
      <c r="AX284" s="101"/>
      <c r="AY284" s="101"/>
      <c r="AZ284" s="102">
        <f t="shared" si="27"/>
        <v>0</v>
      </c>
      <c r="BA284" s="101">
        <f t="shared" si="28"/>
        <v>0</v>
      </c>
      <c r="BB284" s="103">
        <f t="shared" si="29"/>
        <v>0</v>
      </c>
      <c r="BC284" s="1">
        <f t="shared" si="30"/>
        <v>0</v>
      </c>
      <c r="BD284" s="1">
        <f t="shared" si="31"/>
        <v>0</v>
      </c>
      <c r="BE284" s="1">
        <f t="shared" si="32"/>
        <v>0</v>
      </c>
    </row>
    <row r="285" spans="2:57" ht="14.4" thickBot="1" x14ac:dyDescent="0.3">
      <c r="B285" s="4"/>
      <c r="C285" s="131"/>
      <c r="D285" s="132"/>
      <c r="E285" s="235"/>
      <c r="F285" s="250"/>
      <c r="G285" s="250"/>
      <c r="H285" s="236"/>
      <c r="I285" s="130"/>
      <c r="J285" s="235"/>
      <c r="K285" s="236"/>
      <c r="L285" s="130"/>
      <c r="M285" s="235"/>
      <c r="N285" s="236"/>
      <c r="O285" s="129"/>
      <c r="P285" s="246">
        <v>0</v>
      </c>
      <c r="Q285" s="247"/>
      <c r="R285" s="129"/>
      <c r="S285" s="243"/>
      <c r="T285" s="244"/>
      <c r="U285" s="244"/>
      <c r="V285" s="244"/>
      <c r="W285" s="245"/>
      <c r="X285" s="7"/>
      <c r="AX285" s="101"/>
      <c r="AY285" s="101"/>
      <c r="AZ285" s="102">
        <f t="shared" si="27"/>
        <v>0</v>
      </c>
      <c r="BA285" s="101">
        <f t="shared" si="28"/>
        <v>0</v>
      </c>
      <c r="BB285" s="103">
        <f t="shared" si="29"/>
        <v>0</v>
      </c>
      <c r="BC285" s="1">
        <f t="shared" si="30"/>
        <v>0</v>
      </c>
      <c r="BD285" s="1">
        <f t="shared" si="31"/>
        <v>0</v>
      </c>
      <c r="BE285" s="1">
        <f t="shared" si="32"/>
        <v>0</v>
      </c>
    </row>
    <row r="286" spans="2:57" ht="14.4" thickBot="1" x14ac:dyDescent="0.3">
      <c r="B286" s="4"/>
      <c r="C286" s="131"/>
      <c r="D286" s="132"/>
      <c r="E286" s="235"/>
      <c r="F286" s="250"/>
      <c r="G286" s="250"/>
      <c r="H286" s="236"/>
      <c r="I286" s="130"/>
      <c r="J286" s="235"/>
      <c r="K286" s="236"/>
      <c r="L286" s="130"/>
      <c r="M286" s="235"/>
      <c r="N286" s="236"/>
      <c r="O286" s="129"/>
      <c r="P286" s="246">
        <v>0</v>
      </c>
      <c r="Q286" s="247"/>
      <c r="R286" s="129"/>
      <c r="S286" s="243"/>
      <c r="T286" s="244"/>
      <c r="U286" s="244"/>
      <c r="V286" s="244"/>
      <c r="W286" s="245"/>
      <c r="X286" s="7"/>
      <c r="AX286" s="101"/>
      <c r="AY286" s="101"/>
      <c r="AZ286" s="102">
        <f t="shared" si="27"/>
        <v>0</v>
      </c>
      <c r="BA286" s="101">
        <f t="shared" si="28"/>
        <v>0</v>
      </c>
      <c r="BB286" s="103">
        <f t="shared" si="29"/>
        <v>0</v>
      </c>
      <c r="BC286" s="1">
        <f t="shared" si="30"/>
        <v>0</v>
      </c>
      <c r="BD286" s="1">
        <f t="shared" si="31"/>
        <v>0</v>
      </c>
      <c r="BE286" s="1">
        <f t="shared" si="32"/>
        <v>0</v>
      </c>
    </row>
    <row r="287" spans="2:57" ht="14.4" thickBot="1" x14ac:dyDescent="0.3">
      <c r="B287" s="4"/>
      <c r="C287" s="131"/>
      <c r="D287" s="132"/>
      <c r="E287" s="235"/>
      <c r="F287" s="250"/>
      <c r="G287" s="250"/>
      <c r="H287" s="236"/>
      <c r="I287" s="130"/>
      <c r="J287" s="235"/>
      <c r="K287" s="236"/>
      <c r="L287" s="130"/>
      <c r="M287" s="235"/>
      <c r="N287" s="236"/>
      <c r="O287" s="129"/>
      <c r="P287" s="246">
        <v>0</v>
      </c>
      <c r="Q287" s="247"/>
      <c r="R287" s="129"/>
      <c r="S287" s="243"/>
      <c r="T287" s="244"/>
      <c r="U287" s="244"/>
      <c r="V287" s="244"/>
      <c r="W287" s="245"/>
      <c r="X287" s="7"/>
      <c r="AX287" s="101"/>
      <c r="AY287" s="101"/>
      <c r="AZ287" s="102">
        <f t="shared" si="27"/>
        <v>0</v>
      </c>
      <c r="BA287" s="101">
        <f t="shared" si="28"/>
        <v>0</v>
      </c>
      <c r="BB287" s="103">
        <f t="shared" si="29"/>
        <v>0</v>
      </c>
      <c r="BC287" s="1">
        <f t="shared" si="30"/>
        <v>0</v>
      </c>
      <c r="BD287" s="1">
        <f t="shared" si="31"/>
        <v>0</v>
      </c>
      <c r="BE287" s="1">
        <f t="shared" si="32"/>
        <v>0</v>
      </c>
    </row>
    <row r="288" spans="2:57" ht="14.4" thickBot="1" x14ac:dyDescent="0.3">
      <c r="B288" s="4"/>
      <c r="C288" s="131"/>
      <c r="D288" s="132"/>
      <c r="E288" s="235"/>
      <c r="F288" s="250"/>
      <c r="G288" s="250"/>
      <c r="H288" s="236"/>
      <c r="I288" s="130"/>
      <c r="J288" s="235"/>
      <c r="K288" s="236"/>
      <c r="L288" s="130"/>
      <c r="M288" s="235"/>
      <c r="N288" s="236"/>
      <c r="O288" s="129"/>
      <c r="P288" s="246">
        <v>0</v>
      </c>
      <c r="Q288" s="247"/>
      <c r="R288" s="129"/>
      <c r="S288" s="243"/>
      <c r="T288" s="244"/>
      <c r="U288" s="244"/>
      <c r="V288" s="244"/>
      <c r="W288" s="245"/>
      <c r="X288" s="7"/>
      <c r="AX288" s="101"/>
      <c r="AY288" s="101"/>
      <c r="AZ288" s="102">
        <f t="shared" si="27"/>
        <v>0</v>
      </c>
      <c r="BA288" s="101">
        <f t="shared" si="28"/>
        <v>0</v>
      </c>
      <c r="BB288" s="103">
        <f t="shared" si="29"/>
        <v>0</v>
      </c>
      <c r="BC288" s="1">
        <f t="shared" si="30"/>
        <v>0</v>
      </c>
      <c r="BD288" s="1">
        <f t="shared" si="31"/>
        <v>0</v>
      </c>
      <c r="BE288" s="1">
        <f t="shared" si="32"/>
        <v>0</v>
      </c>
    </row>
    <row r="289" spans="2:57" ht="14.4" thickBot="1" x14ac:dyDescent="0.3">
      <c r="B289" s="4"/>
      <c r="C289" s="131"/>
      <c r="D289" s="132"/>
      <c r="E289" s="235"/>
      <c r="F289" s="250"/>
      <c r="G289" s="250"/>
      <c r="H289" s="236"/>
      <c r="I289" s="130"/>
      <c r="J289" s="235"/>
      <c r="K289" s="236"/>
      <c r="L289" s="130"/>
      <c r="M289" s="235"/>
      <c r="N289" s="236"/>
      <c r="O289" s="129"/>
      <c r="P289" s="246">
        <v>0</v>
      </c>
      <c r="Q289" s="247"/>
      <c r="R289" s="129"/>
      <c r="S289" s="243"/>
      <c r="T289" s="244"/>
      <c r="U289" s="244"/>
      <c r="V289" s="244"/>
      <c r="W289" s="245"/>
      <c r="X289" s="7"/>
      <c r="AX289" s="101"/>
      <c r="AY289" s="101"/>
      <c r="AZ289" s="102">
        <f t="shared" si="27"/>
        <v>0</v>
      </c>
      <c r="BA289" s="101">
        <f t="shared" si="28"/>
        <v>0</v>
      </c>
      <c r="BB289" s="103">
        <f t="shared" si="29"/>
        <v>0</v>
      </c>
      <c r="BC289" s="1">
        <f t="shared" si="30"/>
        <v>0</v>
      </c>
      <c r="BD289" s="1">
        <f t="shared" si="31"/>
        <v>0</v>
      </c>
      <c r="BE289" s="1">
        <f t="shared" si="32"/>
        <v>0</v>
      </c>
    </row>
    <row r="290" spans="2:57" ht="14.4" thickBot="1" x14ac:dyDescent="0.3">
      <c r="B290" s="4"/>
      <c r="C290" s="131"/>
      <c r="D290" s="132"/>
      <c r="E290" s="235"/>
      <c r="F290" s="250"/>
      <c r="G290" s="250"/>
      <c r="H290" s="236"/>
      <c r="I290" s="130"/>
      <c r="J290" s="235"/>
      <c r="K290" s="236"/>
      <c r="L290" s="130"/>
      <c r="M290" s="235"/>
      <c r="N290" s="236"/>
      <c r="O290" s="129"/>
      <c r="P290" s="246">
        <v>0</v>
      </c>
      <c r="Q290" s="247"/>
      <c r="R290" s="129"/>
      <c r="S290" s="243"/>
      <c r="T290" s="244"/>
      <c r="U290" s="244"/>
      <c r="V290" s="244"/>
      <c r="W290" s="245"/>
      <c r="X290" s="7"/>
      <c r="AX290" s="101"/>
      <c r="AY290" s="101"/>
      <c r="AZ290" s="102">
        <f t="shared" si="27"/>
        <v>0</v>
      </c>
      <c r="BA290" s="101">
        <f t="shared" si="28"/>
        <v>0</v>
      </c>
      <c r="BB290" s="103">
        <f t="shared" si="29"/>
        <v>0</v>
      </c>
      <c r="BC290" s="1">
        <f t="shared" si="30"/>
        <v>0</v>
      </c>
      <c r="BD290" s="1">
        <f t="shared" si="31"/>
        <v>0</v>
      </c>
      <c r="BE290" s="1">
        <f t="shared" si="32"/>
        <v>0</v>
      </c>
    </row>
    <row r="291" spans="2:57" ht="14.4" thickBot="1" x14ac:dyDescent="0.3">
      <c r="B291" s="4"/>
      <c r="C291" s="131"/>
      <c r="D291" s="132"/>
      <c r="E291" s="235"/>
      <c r="F291" s="250"/>
      <c r="G291" s="250"/>
      <c r="H291" s="236"/>
      <c r="I291" s="130"/>
      <c r="J291" s="235"/>
      <c r="K291" s="236"/>
      <c r="L291" s="130"/>
      <c r="M291" s="235"/>
      <c r="N291" s="236"/>
      <c r="O291" s="129"/>
      <c r="P291" s="246">
        <v>0</v>
      </c>
      <c r="Q291" s="247"/>
      <c r="R291" s="129"/>
      <c r="S291" s="243"/>
      <c r="T291" s="244"/>
      <c r="U291" s="244"/>
      <c r="V291" s="244"/>
      <c r="W291" s="245"/>
      <c r="X291" s="7"/>
      <c r="AX291" s="101"/>
      <c r="AY291" s="101"/>
      <c r="AZ291" s="102">
        <f t="shared" si="27"/>
        <v>0</v>
      </c>
      <c r="BA291" s="101">
        <f t="shared" si="28"/>
        <v>0</v>
      </c>
      <c r="BB291" s="103">
        <f t="shared" si="29"/>
        <v>0</v>
      </c>
      <c r="BC291" s="1">
        <f t="shared" si="30"/>
        <v>0</v>
      </c>
      <c r="BD291" s="1">
        <f t="shared" si="31"/>
        <v>0</v>
      </c>
      <c r="BE291" s="1">
        <f t="shared" si="32"/>
        <v>0</v>
      </c>
    </row>
    <row r="292" spans="2:57" ht="14.4" thickBot="1" x14ac:dyDescent="0.3">
      <c r="B292" s="4"/>
      <c r="C292" s="131"/>
      <c r="D292" s="132"/>
      <c r="E292" s="235"/>
      <c r="F292" s="250"/>
      <c r="G292" s="250"/>
      <c r="H292" s="236"/>
      <c r="I292" s="130"/>
      <c r="J292" s="235"/>
      <c r="K292" s="236"/>
      <c r="L292" s="130"/>
      <c r="M292" s="235"/>
      <c r="N292" s="236"/>
      <c r="O292" s="129"/>
      <c r="P292" s="246">
        <v>0</v>
      </c>
      <c r="Q292" s="247"/>
      <c r="R292" s="129"/>
      <c r="S292" s="243"/>
      <c r="T292" s="244"/>
      <c r="U292" s="244"/>
      <c r="V292" s="244"/>
      <c r="W292" s="245"/>
      <c r="X292" s="7"/>
      <c r="AX292" s="101"/>
      <c r="AY292" s="101"/>
      <c r="AZ292" s="102">
        <f t="shared" si="27"/>
        <v>0</v>
      </c>
      <c r="BA292" s="101">
        <f t="shared" si="28"/>
        <v>0</v>
      </c>
      <c r="BB292" s="103">
        <f t="shared" si="29"/>
        <v>0</v>
      </c>
      <c r="BC292" s="1">
        <f t="shared" si="30"/>
        <v>0</v>
      </c>
      <c r="BD292" s="1">
        <f t="shared" si="31"/>
        <v>0</v>
      </c>
      <c r="BE292" s="1">
        <f t="shared" si="32"/>
        <v>0</v>
      </c>
    </row>
    <row r="293" spans="2:57" ht="14.4" thickBot="1" x14ac:dyDescent="0.3">
      <c r="B293" s="4"/>
      <c r="C293" s="131"/>
      <c r="D293" s="132"/>
      <c r="E293" s="235"/>
      <c r="F293" s="250"/>
      <c r="G293" s="250"/>
      <c r="H293" s="236"/>
      <c r="I293" s="130"/>
      <c r="J293" s="235"/>
      <c r="K293" s="236"/>
      <c r="L293" s="130"/>
      <c r="M293" s="235"/>
      <c r="N293" s="236"/>
      <c r="O293" s="129"/>
      <c r="P293" s="246">
        <v>0</v>
      </c>
      <c r="Q293" s="247"/>
      <c r="R293" s="129"/>
      <c r="S293" s="243"/>
      <c r="T293" s="244"/>
      <c r="U293" s="244"/>
      <c r="V293" s="244"/>
      <c r="W293" s="245"/>
      <c r="X293" s="7"/>
      <c r="AX293" s="101"/>
      <c r="AY293" s="101"/>
      <c r="AZ293" s="102">
        <f t="shared" si="27"/>
        <v>0</v>
      </c>
      <c r="BA293" s="101">
        <f t="shared" si="28"/>
        <v>0</v>
      </c>
      <c r="BB293" s="103">
        <f t="shared" si="29"/>
        <v>0</v>
      </c>
      <c r="BC293" s="1">
        <f t="shared" si="30"/>
        <v>0</v>
      </c>
      <c r="BD293" s="1">
        <f t="shared" si="31"/>
        <v>0</v>
      </c>
      <c r="BE293" s="1">
        <f t="shared" si="32"/>
        <v>0</v>
      </c>
    </row>
    <row r="294" spans="2:57" ht="14.4" thickBot="1" x14ac:dyDescent="0.3">
      <c r="B294" s="4"/>
      <c r="C294" s="131"/>
      <c r="D294" s="132"/>
      <c r="E294" s="235"/>
      <c r="F294" s="250"/>
      <c r="G294" s="250"/>
      <c r="H294" s="236"/>
      <c r="I294" s="130"/>
      <c r="J294" s="235"/>
      <c r="K294" s="236"/>
      <c r="L294" s="130"/>
      <c r="M294" s="235"/>
      <c r="N294" s="236"/>
      <c r="O294" s="129"/>
      <c r="P294" s="246">
        <v>0</v>
      </c>
      <c r="Q294" s="247"/>
      <c r="R294" s="129"/>
      <c r="S294" s="243"/>
      <c r="T294" s="244"/>
      <c r="U294" s="244"/>
      <c r="V294" s="244"/>
      <c r="W294" s="245"/>
      <c r="X294" s="7"/>
      <c r="AX294" s="101"/>
      <c r="AY294" s="101"/>
      <c r="AZ294" s="102">
        <f t="shared" si="27"/>
        <v>0</v>
      </c>
      <c r="BA294" s="101">
        <f t="shared" si="28"/>
        <v>0</v>
      </c>
      <c r="BB294" s="103">
        <f t="shared" si="29"/>
        <v>0</v>
      </c>
      <c r="BC294" s="1">
        <f t="shared" si="30"/>
        <v>0</v>
      </c>
      <c r="BD294" s="1">
        <f t="shared" si="31"/>
        <v>0</v>
      </c>
      <c r="BE294" s="1">
        <f t="shared" si="32"/>
        <v>0</v>
      </c>
    </row>
    <row r="295" spans="2:57" ht="14.4" thickBot="1" x14ac:dyDescent="0.3">
      <c r="B295" s="4"/>
      <c r="C295" s="131"/>
      <c r="D295" s="132"/>
      <c r="E295" s="235"/>
      <c r="F295" s="250"/>
      <c r="G295" s="250"/>
      <c r="H295" s="236"/>
      <c r="I295" s="130"/>
      <c r="J295" s="235"/>
      <c r="K295" s="236"/>
      <c r="L295" s="130"/>
      <c r="M295" s="235"/>
      <c r="N295" s="236"/>
      <c r="O295" s="129"/>
      <c r="P295" s="246">
        <v>0</v>
      </c>
      <c r="Q295" s="247"/>
      <c r="R295" s="129"/>
      <c r="S295" s="243"/>
      <c r="T295" s="244"/>
      <c r="U295" s="244"/>
      <c r="V295" s="244"/>
      <c r="W295" s="245"/>
      <c r="X295" s="7"/>
      <c r="AX295" s="101"/>
      <c r="AY295" s="101"/>
      <c r="AZ295" s="102">
        <f t="shared" si="27"/>
        <v>0</v>
      </c>
      <c r="BA295" s="101">
        <f t="shared" si="28"/>
        <v>0</v>
      </c>
      <c r="BB295" s="103">
        <f t="shared" si="29"/>
        <v>0</v>
      </c>
      <c r="BC295" s="1">
        <f t="shared" si="30"/>
        <v>0</v>
      </c>
      <c r="BD295" s="1">
        <f t="shared" si="31"/>
        <v>0</v>
      </c>
      <c r="BE295" s="1">
        <f t="shared" si="32"/>
        <v>0</v>
      </c>
    </row>
    <row r="296" spans="2:57" ht="14.4" thickBot="1" x14ac:dyDescent="0.3">
      <c r="B296" s="4"/>
      <c r="C296" s="131"/>
      <c r="D296" s="132"/>
      <c r="E296" s="235"/>
      <c r="F296" s="250"/>
      <c r="G296" s="250"/>
      <c r="H296" s="236"/>
      <c r="I296" s="130"/>
      <c r="J296" s="235"/>
      <c r="K296" s="236"/>
      <c r="L296" s="130"/>
      <c r="M296" s="235"/>
      <c r="N296" s="236"/>
      <c r="O296" s="129"/>
      <c r="P296" s="246">
        <v>0</v>
      </c>
      <c r="Q296" s="247"/>
      <c r="R296" s="129"/>
      <c r="S296" s="243"/>
      <c r="T296" s="244"/>
      <c r="U296" s="244"/>
      <c r="V296" s="244"/>
      <c r="W296" s="245"/>
      <c r="X296" s="7"/>
      <c r="AX296" s="101"/>
      <c r="AY296" s="101"/>
      <c r="AZ296" s="102">
        <f t="shared" si="27"/>
        <v>0</v>
      </c>
      <c r="BA296" s="101">
        <f t="shared" si="28"/>
        <v>0</v>
      </c>
      <c r="BB296" s="103">
        <f t="shared" si="29"/>
        <v>0</v>
      </c>
      <c r="BC296" s="1">
        <f t="shared" si="30"/>
        <v>0</v>
      </c>
      <c r="BD296" s="1">
        <f t="shared" si="31"/>
        <v>0</v>
      </c>
      <c r="BE296" s="1">
        <f t="shared" si="32"/>
        <v>0</v>
      </c>
    </row>
    <row r="297" spans="2:57" ht="14.4" thickBot="1" x14ac:dyDescent="0.3">
      <c r="B297" s="4"/>
      <c r="C297" s="131"/>
      <c r="D297" s="132"/>
      <c r="E297" s="235"/>
      <c r="F297" s="250"/>
      <c r="G297" s="250"/>
      <c r="H297" s="236"/>
      <c r="I297" s="130"/>
      <c r="J297" s="235"/>
      <c r="K297" s="236"/>
      <c r="L297" s="130"/>
      <c r="M297" s="235"/>
      <c r="N297" s="236"/>
      <c r="O297" s="129"/>
      <c r="P297" s="246">
        <v>0</v>
      </c>
      <c r="Q297" s="247"/>
      <c r="R297" s="129"/>
      <c r="S297" s="243"/>
      <c r="T297" s="244"/>
      <c r="U297" s="244"/>
      <c r="V297" s="244"/>
      <c r="W297" s="245"/>
      <c r="X297" s="7"/>
      <c r="AX297" s="101"/>
      <c r="AY297" s="101"/>
      <c r="AZ297" s="102">
        <f t="shared" si="27"/>
        <v>0</v>
      </c>
      <c r="BA297" s="101">
        <f t="shared" si="28"/>
        <v>0</v>
      </c>
      <c r="BB297" s="103">
        <f t="shared" si="29"/>
        <v>0</v>
      </c>
      <c r="BC297" s="1">
        <f t="shared" si="30"/>
        <v>0</v>
      </c>
      <c r="BD297" s="1">
        <f t="shared" si="31"/>
        <v>0</v>
      </c>
      <c r="BE297" s="1">
        <f t="shared" si="32"/>
        <v>0</v>
      </c>
    </row>
    <row r="298" spans="2:57" ht="14.4" thickBot="1" x14ac:dyDescent="0.3">
      <c r="B298" s="4"/>
      <c r="C298" s="131"/>
      <c r="D298" s="132"/>
      <c r="E298" s="235"/>
      <c r="F298" s="250"/>
      <c r="G298" s="250"/>
      <c r="H298" s="236"/>
      <c r="I298" s="130"/>
      <c r="J298" s="235"/>
      <c r="K298" s="236"/>
      <c r="L298" s="130"/>
      <c r="M298" s="235"/>
      <c r="N298" s="236"/>
      <c r="O298" s="129"/>
      <c r="P298" s="246">
        <v>0</v>
      </c>
      <c r="Q298" s="247"/>
      <c r="R298" s="129"/>
      <c r="S298" s="243"/>
      <c r="T298" s="244"/>
      <c r="U298" s="244"/>
      <c r="V298" s="244"/>
      <c r="W298" s="245"/>
      <c r="X298" s="7"/>
      <c r="AX298" s="101"/>
      <c r="AY298" s="101"/>
      <c r="AZ298" s="102">
        <f t="shared" si="27"/>
        <v>0</v>
      </c>
      <c r="BA298" s="101">
        <f t="shared" si="28"/>
        <v>0</v>
      </c>
      <c r="BB298" s="103">
        <f t="shared" si="29"/>
        <v>0</v>
      </c>
      <c r="BC298" s="1">
        <f t="shared" si="30"/>
        <v>0</v>
      </c>
      <c r="BD298" s="1">
        <f t="shared" si="31"/>
        <v>0</v>
      </c>
      <c r="BE298" s="1">
        <f t="shared" si="32"/>
        <v>0</v>
      </c>
    </row>
    <row r="299" spans="2:57" ht="14.4" thickBot="1" x14ac:dyDescent="0.3">
      <c r="B299" s="4"/>
      <c r="C299" s="131"/>
      <c r="D299" s="132"/>
      <c r="E299" s="235"/>
      <c r="F299" s="250"/>
      <c r="G299" s="250"/>
      <c r="H299" s="236"/>
      <c r="I299" s="130"/>
      <c r="J299" s="235"/>
      <c r="K299" s="236"/>
      <c r="L299" s="130"/>
      <c r="M299" s="235"/>
      <c r="N299" s="236"/>
      <c r="O299" s="129"/>
      <c r="P299" s="246">
        <v>0</v>
      </c>
      <c r="Q299" s="247"/>
      <c r="R299" s="129"/>
      <c r="S299" s="243"/>
      <c r="T299" s="244"/>
      <c r="U299" s="244"/>
      <c r="V299" s="244"/>
      <c r="W299" s="245"/>
      <c r="X299" s="7"/>
      <c r="AX299" s="101"/>
      <c r="AY299" s="101"/>
      <c r="AZ299" s="102">
        <f t="shared" si="27"/>
        <v>0</v>
      </c>
      <c r="BA299" s="101">
        <f t="shared" si="28"/>
        <v>0</v>
      </c>
      <c r="BB299" s="103">
        <f t="shared" si="29"/>
        <v>0</v>
      </c>
      <c r="BC299" s="1">
        <f t="shared" si="30"/>
        <v>0</v>
      </c>
      <c r="BD299" s="1">
        <f t="shared" si="31"/>
        <v>0</v>
      </c>
      <c r="BE299" s="1">
        <f t="shared" si="32"/>
        <v>0</v>
      </c>
    </row>
    <row r="300" spans="2:57" ht="14.4" thickBot="1" x14ac:dyDescent="0.3">
      <c r="B300" s="4"/>
      <c r="C300" s="131"/>
      <c r="D300" s="132"/>
      <c r="E300" s="235"/>
      <c r="F300" s="250"/>
      <c r="G300" s="250"/>
      <c r="H300" s="236"/>
      <c r="I300" s="130"/>
      <c r="J300" s="235"/>
      <c r="K300" s="236"/>
      <c r="L300" s="130"/>
      <c r="M300" s="235"/>
      <c r="N300" s="236"/>
      <c r="O300" s="129"/>
      <c r="P300" s="246">
        <v>0</v>
      </c>
      <c r="Q300" s="247"/>
      <c r="R300" s="129"/>
      <c r="S300" s="243"/>
      <c r="T300" s="244"/>
      <c r="U300" s="244"/>
      <c r="V300" s="244"/>
      <c r="W300" s="245"/>
      <c r="X300" s="7"/>
      <c r="AX300" s="101"/>
      <c r="AY300" s="101"/>
      <c r="AZ300" s="102">
        <f t="shared" si="27"/>
        <v>0</v>
      </c>
      <c r="BA300" s="101">
        <f t="shared" si="28"/>
        <v>0</v>
      </c>
      <c r="BB300" s="103">
        <f t="shared" si="29"/>
        <v>0</v>
      </c>
      <c r="BC300" s="1">
        <f t="shared" si="30"/>
        <v>0</v>
      </c>
      <c r="BD300" s="1">
        <f t="shared" si="31"/>
        <v>0</v>
      </c>
      <c r="BE300" s="1">
        <f t="shared" si="32"/>
        <v>0</v>
      </c>
    </row>
    <row r="301" spans="2:57" ht="14.4" thickBot="1" x14ac:dyDescent="0.3">
      <c r="B301" s="4"/>
      <c r="C301" s="131"/>
      <c r="D301" s="132"/>
      <c r="E301" s="235"/>
      <c r="F301" s="250"/>
      <c r="G301" s="250"/>
      <c r="H301" s="236"/>
      <c r="I301" s="130"/>
      <c r="J301" s="235"/>
      <c r="K301" s="236"/>
      <c r="L301" s="130"/>
      <c r="M301" s="235"/>
      <c r="N301" s="236"/>
      <c r="O301" s="129"/>
      <c r="P301" s="246">
        <v>0</v>
      </c>
      <c r="Q301" s="247"/>
      <c r="R301" s="129"/>
      <c r="S301" s="243"/>
      <c r="T301" s="244"/>
      <c r="U301" s="244"/>
      <c r="V301" s="244"/>
      <c r="W301" s="245"/>
      <c r="X301" s="7"/>
      <c r="AX301" s="101"/>
      <c r="AY301" s="101"/>
      <c r="AZ301" s="102">
        <f t="shared" si="27"/>
        <v>0</v>
      </c>
      <c r="BA301" s="101">
        <f t="shared" si="28"/>
        <v>0</v>
      </c>
      <c r="BB301" s="103">
        <f t="shared" si="29"/>
        <v>0</v>
      </c>
      <c r="BC301" s="1">
        <f t="shared" si="30"/>
        <v>0</v>
      </c>
      <c r="BD301" s="1">
        <f t="shared" si="31"/>
        <v>0</v>
      </c>
      <c r="BE301" s="1">
        <f t="shared" si="32"/>
        <v>0</v>
      </c>
    </row>
    <row r="302" spans="2:57" ht="14.4" thickBot="1" x14ac:dyDescent="0.3">
      <c r="B302" s="4"/>
      <c r="C302" s="131"/>
      <c r="D302" s="132"/>
      <c r="E302" s="235"/>
      <c r="F302" s="250"/>
      <c r="G302" s="250"/>
      <c r="H302" s="236"/>
      <c r="I302" s="130"/>
      <c r="J302" s="235"/>
      <c r="K302" s="236"/>
      <c r="L302" s="130"/>
      <c r="M302" s="235"/>
      <c r="N302" s="236"/>
      <c r="O302" s="129"/>
      <c r="P302" s="246">
        <v>0</v>
      </c>
      <c r="Q302" s="247"/>
      <c r="R302" s="129"/>
      <c r="S302" s="243"/>
      <c r="T302" s="244"/>
      <c r="U302" s="244"/>
      <c r="V302" s="244"/>
      <c r="W302" s="245"/>
      <c r="X302" s="7"/>
      <c r="AX302" s="101"/>
      <c r="AY302" s="101"/>
      <c r="AZ302" s="102">
        <f t="shared" si="27"/>
        <v>0</v>
      </c>
      <c r="BA302" s="101">
        <f t="shared" si="28"/>
        <v>0</v>
      </c>
      <c r="BB302" s="103">
        <f t="shared" si="29"/>
        <v>0</v>
      </c>
      <c r="BC302" s="1">
        <f t="shared" si="30"/>
        <v>0</v>
      </c>
      <c r="BD302" s="1">
        <f t="shared" si="31"/>
        <v>0</v>
      </c>
      <c r="BE302" s="1">
        <f t="shared" si="32"/>
        <v>0</v>
      </c>
    </row>
    <row r="303" spans="2:57" ht="14.4" thickBot="1" x14ac:dyDescent="0.3">
      <c r="B303" s="4"/>
      <c r="C303" s="131"/>
      <c r="D303" s="132"/>
      <c r="E303" s="235"/>
      <c r="F303" s="250"/>
      <c r="G303" s="250"/>
      <c r="H303" s="236"/>
      <c r="I303" s="130"/>
      <c r="J303" s="235"/>
      <c r="K303" s="236"/>
      <c r="L303" s="130"/>
      <c r="M303" s="235"/>
      <c r="N303" s="236"/>
      <c r="O303" s="129"/>
      <c r="P303" s="246">
        <v>0</v>
      </c>
      <c r="Q303" s="247"/>
      <c r="R303" s="129"/>
      <c r="S303" s="243"/>
      <c r="T303" s="244"/>
      <c r="U303" s="244"/>
      <c r="V303" s="244"/>
      <c r="W303" s="245"/>
      <c r="X303" s="7"/>
      <c r="AX303" s="101"/>
      <c r="AY303" s="101"/>
      <c r="AZ303" s="102">
        <f t="shared" si="27"/>
        <v>0</v>
      </c>
      <c r="BA303" s="101">
        <f t="shared" si="28"/>
        <v>0</v>
      </c>
      <c r="BB303" s="103">
        <f t="shared" si="29"/>
        <v>0</v>
      </c>
      <c r="BC303" s="1">
        <f t="shared" si="30"/>
        <v>0</v>
      </c>
      <c r="BD303" s="1">
        <f t="shared" si="31"/>
        <v>0</v>
      </c>
      <c r="BE303" s="1">
        <f t="shared" si="32"/>
        <v>0</v>
      </c>
    </row>
    <row r="304" spans="2:57" ht="14.4" thickBot="1" x14ac:dyDescent="0.3">
      <c r="B304" s="4"/>
      <c r="C304" s="131"/>
      <c r="D304" s="132"/>
      <c r="E304" s="235"/>
      <c r="F304" s="250"/>
      <c r="G304" s="250"/>
      <c r="H304" s="236"/>
      <c r="I304" s="130"/>
      <c r="J304" s="235"/>
      <c r="K304" s="236"/>
      <c r="L304" s="130"/>
      <c r="M304" s="235"/>
      <c r="N304" s="236"/>
      <c r="O304" s="129"/>
      <c r="P304" s="246">
        <v>0</v>
      </c>
      <c r="Q304" s="247"/>
      <c r="R304" s="129"/>
      <c r="S304" s="243"/>
      <c r="T304" s="244"/>
      <c r="U304" s="244"/>
      <c r="V304" s="244"/>
      <c r="W304" s="245"/>
      <c r="X304" s="7"/>
      <c r="AX304" s="101"/>
      <c r="AY304" s="101"/>
      <c r="AZ304" s="102">
        <f t="shared" si="27"/>
        <v>0</v>
      </c>
      <c r="BA304" s="101">
        <f t="shared" si="28"/>
        <v>0</v>
      </c>
      <c r="BB304" s="103">
        <f t="shared" si="29"/>
        <v>0</v>
      </c>
      <c r="BC304" s="1">
        <f t="shared" si="30"/>
        <v>0</v>
      </c>
      <c r="BD304" s="1">
        <f t="shared" si="31"/>
        <v>0</v>
      </c>
      <c r="BE304" s="1">
        <f t="shared" si="32"/>
        <v>0</v>
      </c>
    </row>
    <row r="305" spans="2:57" ht="14.4" thickBot="1" x14ac:dyDescent="0.3">
      <c r="B305" s="4"/>
      <c r="C305" s="131"/>
      <c r="D305" s="132"/>
      <c r="E305" s="235"/>
      <c r="F305" s="250"/>
      <c r="G305" s="250"/>
      <c r="H305" s="236"/>
      <c r="I305" s="130"/>
      <c r="J305" s="235"/>
      <c r="K305" s="236"/>
      <c r="L305" s="130"/>
      <c r="M305" s="235"/>
      <c r="N305" s="236"/>
      <c r="O305" s="129"/>
      <c r="P305" s="246">
        <v>0</v>
      </c>
      <c r="Q305" s="247"/>
      <c r="R305" s="129"/>
      <c r="S305" s="243"/>
      <c r="T305" s="244"/>
      <c r="U305" s="244"/>
      <c r="V305" s="244"/>
      <c r="W305" s="245"/>
      <c r="X305" s="7"/>
      <c r="AX305" s="101"/>
      <c r="AY305" s="101"/>
      <c r="AZ305" s="102">
        <f t="shared" si="27"/>
        <v>0</v>
      </c>
      <c r="BA305" s="101">
        <f t="shared" si="28"/>
        <v>0</v>
      </c>
      <c r="BB305" s="103">
        <f t="shared" si="29"/>
        <v>0</v>
      </c>
      <c r="BC305" s="1">
        <f t="shared" si="30"/>
        <v>0</v>
      </c>
      <c r="BD305" s="1">
        <f t="shared" si="31"/>
        <v>0</v>
      </c>
      <c r="BE305" s="1">
        <f t="shared" si="32"/>
        <v>0</v>
      </c>
    </row>
    <row r="306" spans="2:57" ht="14.4" thickBot="1" x14ac:dyDescent="0.3">
      <c r="B306" s="4"/>
      <c r="C306" s="131"/>
      <c r="D306" s="132"/>
      <c r="E306" s="235"/>
      <c r="F306" s="250"/>
      <c r="G306" s="250"/>
      <c r="H306" s="236"/>
      <c r="I306" s="130"/>
      <c r="J306" s="235"/>
      <c r="K306" s="236"/>
      <c r="L306" s="130"/>
      <c r="M306" s="235"/>
      <c r="N306" s="236"/>
      <c r="O306" s="129"/>
      <c r="P306" s="246">
        <v>0</v>
      </c>
      <c r="Q306" s="247"/>
      <c r="R306" s="129"/>
      <c r="S306" s="243"/>
      <c r="T306" s="244"/>
      <c r="U306" s="244"/>
      <c r="V306" s="244"/>
      <c r="W306" s="245"/>
      <c r="X306" s="7"/>
      <c r="AX306" s="101"/>
      <c r="AY306" s="101"/>
      <c r="AZ306" s="102">
        <f t="shared" si="27"/>
        <v>0</v>
      </c>
      <c r="BA306" s="101">
        <f t="shared" si="28"/>
        <v>0</v>
      </c>
      <c r="BB306" s="103">
        <f t="shared" si="29"/>
        <v>0</v>
      </c>
      <c r="BC306" s="1">
        <f t="shared" si="30"/>
        <v>0</v>
      </c>
      <c r="BD306" s="1">
        <f t="shared" si="31"/>
        <v>0</v>
      </c>
      <c r="BE306" s="1">
        <f t="shared" si="32"/>
        <v>0</v>
      </c>
    </row>
    <row r="307" spans="2:57" ht="14.4" thickBot="1" x14ac:dyDescent="0.3">
      <c r="B307" s="4"/>
      <c r="C307" s="131"/>
      <c r="D307" s="132"/>
      <c r="E307" s="235"/>
      <c r="F307" s="250"/>
      <c r="G307" s="250"/>
      <c r="H307" s="236"/>
      <c r="I307" s="130"/>
      <c r="J307" s="235"/>
      <c r="K307" s="236"/>
      <c r="L307" s="130"/>
      <c r="M307" s="235"/>
      <c r="N307" s="236"/>
      <c r="O307" s="129"/>
      <c r="P307" s="246">
        <v>0</v>
      </c>
      <c r="Q307" s="247"/>
      <c r="R307" s="129"/>
      <c r="S307" s="243"/>
      <c r="T307" s="244"/>
      <c r="U307" s="244"/>
      <c r="V307" s="244"/>
      <c r="W307" s="245"/>
      <c r="X307" s="7"/>
      <c r="AX307" s="101"/>
      <c r="AY307" s="101"/>
      <c r="AZ307" s="102">
        <f t="shared" si="27"/>
        <v>0</v>
      </c>
      <c r="BA307" s="101">
        <f t="shared" si="28"/>
        <v>0</v>
      </c>
      <c r="BB307" s="103">
        <f t="shared" si="29"/>
        <v>0</v>
      </c>
      <c r="BC307" s="1">
        <f t="shared" si="30"/>
        <v>0</v>
      </c>
      <c r="BD307" s="1">
        <f t="shared" si="31"/>
        <v>0</v>
      </c>
      <c r="BE307" s="1">
        <f t="shared" si="32"/>
        <v>0</v>
      </c>
    </row>
    <row r="308" spans="2:57" ht="14.4" thickBot="1" x14ac:dyDescent="0.3">
      <c r="B308" s="4"/>
      <c r="C308" s="131"/>
      <c r="D308" s="132"/>
      <c r="E308" s="235"/>
      <c r="F308" s="250"/>
      <c r="G308" s="250"/>
      <c r="H308" s="236"/>
      <c r="I308" s="130"/>
      <c r="J308" s="235"/>
      <c r="K308" s="236"/>
      <c r="L308" s="130"/>
      <c r="M308" s="235"/>
      <c r="N308" s="236"/>
      <c r="O308" s="129"/>
      <c r="P308" s="246">
        <v>0</v>
      </c>
      <c r="Q308" s="247"/>
      <c r="R308" s="129"/>
      <c r="S308" s="243"/>
      <c r="T308" s="244"/>
      <c r="U308" s="244"/>
      <c r="V308" s="244"/>
      <c r="W308" s="245"/>
      <c r="X308" s="7"/>
      <c r="AX308" s="101"/>
      <c r="AY308" s="101"/>
      <c r="AZ308" s="102">
        <f t="shared" si="27"/>
        <v>0</v>
      </c>
      <c r="BA308" s="101">
        <f t="shared" si="28"/>
        <v>0</v>
      </c>
      <c r="BB308" s="103">
        <f t="shared" si="29"/>
        <v>0</v>
      </c>
      <c r="BC308" s="1">
        <f t="shared" si="30"/>
        <v>0</v>
      </c>
      <c r="BD308" s="1">
        <f t="shared" si="31"/>
        <v>0</v>
      </c>
      <c r="BE308" s="1">
        <f t="shared" si="32"/>
        <v>0</v>
      </c>
    </row>
    <row r="309" spans="2:57" ht="14.4" thickBot="1" x14ac:dyDescent="0.3">
      <c r="B309" s="4"/>
      <c r="C309" s="131"/>
      <c r="D309" s="132"/>
      <c r="E309" s="235"/>
      <c r="F309" s="250"/>
      <c r="G309" s="250"/>
      <c r="H309" s="236"/>
      <c r="I309" s="130"/>
      <c r="J309" s="235"/>
      <c r="K309" s="236"/>
      <c r="L309" s="130"/>
      <c r="M309" s="235"/>
      <c r="N309" s="236"/>
      <c r="O309" s="129"/>
      <c r="P309" s="246">
        <v>0</v>
      </c>
      <c r="Q309" s="247"/>
      <c r="R309" s="129"/>
      <c r="S309" s="243"/>
      <c r="T309" s="244"/>
      <c r="U309" s="244"/>
      <c r="V309" s="244"/>
      <c r="W309" s="245"/>
      <c r="X309" s="7"/>
      <c r="AX309" s="101"/>
      <c r="AY309" s="101"/>
      <c r="AZ309" s="102">
        <f t="shared" si="27"/>
        <v>0</v>
      </c>
      <c r="BA309" s="101">
        <f t="shared" si="28"/>
        <v>0</v>
      </c>
      <c r="BB309" s="103">
        <f t="shared" si="29"/>
        <v>0</v>
      </c>
      <c r="BC309" s="1">
        <f t="shared" si="30"/>
        <v>0</v>
      </c>
      <c r="BD309" s="1">
        <f t="shared" si="31"/>
        <v>0</v>
      </c>
      <c r="BE309" s="1">
        <f t="shared" si="32"/>
        <v>0</v>
      </c>
    </row>
    <row r="310" spans="2:57" ht="14.4" thickBot="1" x14ac:dyDescent="0.3">
      <c r="B310" s="4"/>
      <c r="C310" s="131"/>
      <c r="D310" s="132"/>
      <c r="E310" s="235"/>
      <c r="F310" s="250"/>
      <c r="G310" s="250"/>
      <c r="H310" s="236"/>
      <c r="I310" s="130"/>
      <c r="J310" s="235"/>
      <c r="K310" s="236"/>
      <c r="L310" s="130"/>
      <c r="M310" s="235"/>
      <c r="N310" s="236"/>
      <c r="O310" s="129"/>
      <c r="P310" s="246">
        <v>0</v>
      </c>
      <c r="Q310" s="247"/>
      <c r="R310" s="129"/>
      <c r="S310" s="243"/>
      <c r="T310" s="244"/>
      <c r="U310" s="244"/>
      <c r="V310" s="244"/>
      <c r="W310" s="245"/>
      <c r="X310" s="7"/>
      <c r="AX310" s="101"/>
      <c r="AY310" s="101"/>
      <c r="AZ310" s="102">
        <f t="shared" si="27"/>
        <v>0</v>
      </c>
      <c r="BA310" s="101">
        <f t="shared" si="28"/>
        <v>0</v>
      </c>
      <c r="BB310" s="103">
        <f t="shared" si="29"/>
        <v>0</v>
      </c>
      <c r="BC310" s="1">
        <f t="shared" si="30"/>
        <v>0</v>
      </c>
      <c r="BD310" s="1">
        <f t="shared" si="31"/>
        <v>0</v>
      </c>
      <c r="BE310" s="1">
        <f t="shared" si="32"/>
        <v>0</v>
      </c>
    </row>
    <row r="311" spans="2:57" ht="14.4" thickBot="1" x14ac:dyDescent="0.3">
      <c r="B311" s="4"/>
      <c r="C311" s="131"/>
      <c r="D311" s="132"/>
      <c r="E311" s="235"/>
      <c r="F311" s="250"/>
      <c r="G311" s="250"/>
      <c r="H311" s="236"/>
      <c r="I311" s="130"/>
      <c r="J311" s="235"/>
      <c r="K311" s="236"/>
      <c r="L311" s="130"/>
      <c r="M311" s="235"/>
      <c r="N311" s="236"/>
      <c r="O311" s="129"/>
      <c r="P311" s="246">
        <v>0</v>
      </c>
      <c r="Q311" s="247"/>
      <c r="R311" s="129"/>
      <c r="S311" s="243"/>
      <c r="T311" s="244"/>
      <c r="U311" s="244"/>
      <c r="V311" s="244"/>
      <c r="W311" s="245"/>
      <c r="X311" s="7"/>
      <c r="AX311" s="101"/>
      <c r="AY311" s="101"/>
      <c r="AZ311" s="102">
        <f t="shared" si="27"/>
        <v>0</v>
      </c>
      <c r="BA311" s="101">
        <f t="shared" si="28"/>
        <v>0</v>
      </c>
      <c r="BB311" s="103">
        <f t="shared" si="29"/>
        <v>0</v>
      </c>
      <c r="BC311" s="1">
        <f t="shared" si="30"/>
        <v>0</v>
      </c>
      <c r="BD311" s="1">
        <f t="shared" si="31"/>
        <v>0</v>
      </c>
      <c r="BE311" s="1">
        <f t="shared" si="32"/>
        <v>0</v>
      </c>
    </row>
    <row r="312" spans="2:57" ht="14.4" thickBot="1" x14ac:dyDescent="0.3">
      <c r="B312" s="4"/>
      <c r="C312" s="131"/>
      <c r="D312" s="132"/>
      <c r="E312" s="235"/>
      <c r="F312" s="250"/>
      <c r="G312" s="250"/>
      <c r="H312" s="236"/>
      <c r="I312" s="130"/>
      <c r="J312" s="235"/>
      <c r="K312" s="236"/>
      <c r="L312" s="130"/>
      <c r="M312" s="235"/>
      <c r="N312" s="236"/>
      <c r="O312" s="129"/>
      <c r="P312" s="246">
        <v>0</v>
      </c>
      <c r="Q312" s="247"/>
      <c r="R312" s="129"/>
      <c r="S312" s="243"/>
      <c r="T312" s="244"/>
      <c r="U312" s="244"/>
      <c r="V312" s="244"/>
      <c r="W312" s="245"/>
      <c r="X312" s="7"/>
      <c r="AX312" s="101"/>
      <c r="AY312" s="101"/>
      <c r="AZ312" s="102">
        <f t="shared" si="27"/>
        <v>0</v>
      </c>
      <c r="BA312" s="101">
        <f t="shared" si="28"/>
        <v>0</v>
      </c>
      <c r="BB312" s="103">
        <f t="shared" si="29"/>
        <v>0</v>
      </c>
      <c r="BC312" s="1">
        <f t="shared" si="30"/>
        <v>0</v>
      </c>
      <c r="BD312" s="1">
        <f t="shared" si="31"/>
        <v>0</v>
      </c>
      <c r="BE312" s="1">
        <f t="shared" si="32"/>
        <v>0</v>
      </c>
    </row>
    <row r="313" spans="2:57" ht="14.4" thickBot="1" x14ac:dyDescent="0.3">
      <c r="B313" s="4"/>
      <c r="C313" s="131"/>
      <c r="D313" s="132"/>
      <c r="E313" s="235"/>
      <c r="F313" s="250"/>
      <c r="G313" s="250"/>
      <c r="H313" s="236"/>
      <c r="I313" s="130"/>
      <c r="J313" s="235"/>
      <c r="K313" s="236"/>
      <c r="L313" s="130"/>
      <c r="M313" s="235"/>
      <c r="N313" s="236"/>
      <c r="O313" s="129"/>
      <c r="P313" s="246">
        <v>0</v>
      </c>
      <c r="Q313" s="247"/>
      <c r="R313" s="129"/>
      <c r="S313" s="243"/>
      <c r="T313" s="244"/>
      <c r="U313" s="244"/>
      <c r="V313" s="244"/>
      <c r="W313" s="245"/>
      <c r="X313" s="7"/>
      <c r="AX313" s="101"/>
      <c r="AY313" s="101"/>
      <c r="AZ313" s="102">
        <f t="shared" si="27"/>
        <v>0</v>
      </c>
      <c r="BA313" s="101">
        <f t="shared" si="28"/>
        <v>0</v>
      </c>
      <c r="BB313" s="103">
        <f t="shared" si="29"/>
        <v>0</v>
      </c>
      <c r="BC313" s="1">
        <f t="shared" si="30"/>
        <v>0</v>
      </c>
      <c r="BD313" s="1">
        <f t="shared" si="31"/>
        <v>0</v>
      </c>
      <c r="BE313" s="1">
        <f t="shared" si="32"/>
        <v>0</v>
      </c>
    </row>
    <row r="314" spans="2:57" ht="14.4" thickBot="1" x14ac:dyDescent="0.3">
      <c r="B314" s="4"/>
      <c r="C314" s="131"/>
      <c r="D314" s="132"/>
      <c r="E314" s="235"/>
      <c r="F314" s="250"/>
      <c r="G314" s="250"/>
      <c r="H314" s="236"/>
      <c r="I314" s="130"/>
      <c r="J314" s="235"/>
      <c r="K314" s="236"/>
      <c r="L314" s="130"/>
      <c r="M314" s="235"/>
      <c r="N314" s="236"/>
      <c r="O314" s="129"/>
      <c r="P314" s="246">
        <v>0</v>
      </c>
      <c r="Q314" s="247"/>
      <c r="R314" s="129"/>
      <c r="S314" s="243"/>
      <c r="T314" s="244"/>
      <c r="U314" s="244"/>
      <c r="V314" s="244"/>
      <c r="W314" s="245"/>
      <c r="X314" s="7"/>
      <c r="AX314" s="101"/>
      <c r="AY314" s="101"/>
      <c r="AZ314" s="102">
        <f t="shared" si="27"/>
        <v>0</v>
      </c>
      <c r="BA314" s="101">
        <f t="shared" si="28"/>
        <v>0</v>
      </c>
      <c r="BB314" s="103">
        <f t="shared" si="29"/>
        <v>0</v>
      </c>
      <c r="BC314" s="1">
        <f t="shared" si="30"/>
        <v>0</v>
      </c>
      <c r="BD314" s="1">
        <f t="shared" si="31"/>
        <v>0</v>
      </c>
      <c r="BE314" s="1">
        <f t="shared" si="32"/>
        <v>0</v>
      </c>
    </row>
    <row r="315" spans="2:57" ht="14.4" thickBot="1" x14ac:dyDescent="0.3">
      <c r="B315" s="4"/>
      <c r="C315" s="131"/>
      <c r="D315" s="132"/>
      <c r="E315" s="235"/>
      <c r="F315" s="250"/>
      <c r="G315" s="250"/>
      <c r="H315" s="236"/>
      <c r="I315" s="130"/>
      <c r="J315" s="235"/>
      <c r="K315" s="236"/>
      <c r="L315" s="130"/>
      <c r="M315" s="235"/>
      <c r="N315" s="236"/>
      <c r="O315" s="129"/>
      <c r="P315" s="246">
        <v>0</v>
      </c>
      <c r="Q315" s="247"/>
      <c r="R315" s="129"/>
      <c r="S315" s="243"/>
      <c r="T315" s="244"/>
      <c r="U315" s="244"/>
      <c r="V315" s="244"/>
      <c r="W315" s="245"/>
      <c r="X315" s="7"/>
      <c r="AX315" s="101"/>
      <c r="AY315" s="101"/>
      <c r="AZ315" s="102">
        <f t="shared" si="27"/>
        <v>0</v>
      </c>
      <c r="BA315" s="101">
        <f t="shared" si="28"/>
        <v>0</v>
      </c>
      <c r="BB315" s="103">
        <f t="shared" si="29"/>
        <v>0</v>
      </c>
      <c r="BC315" s="1">
        <f t="shared" si="30"/>
        <v>0</v>
      </c>
      <c r="BD315" s="1">
        <f t="shared" si="31"/>
        <v>0</v>
      </c>
      <c r="BE315" s="1">
        <f t="shared" si="32"/>
        <v>0</v>
      </c>
    </row>
    <row r="316" spans="2:57" ht="14.4" thickBot="1" x14ac:dyDescent="0.3">
      <c r="B316" s="4"/>
      <c r="C316" s="131"/>
      <c r="D316" s="132"/>
      <c r="E316" s="235"/>
      <c r="F316" s="250"/>
      <c r="G316" s="250"/>
      <c r="H316" s="236"/>
      <c r="I316" s="130"/>
      <c r="J316" s="235"/>
      <c r="K316" s="236"/>
      <c r="L316" s="130"/>
      <c r="M316" s="235"/>
      <c r="N316" s="236"/>
      <c r="O316" s="129"/>
      <c r="P316" s="246">
        <v>0</v>
      </c>
      <c r="Q316" s="247"/>
      <c r="R316" s="129"/>
      <c r="S316" s="243"/>
      <c r="T316" s="244"/>
      <c r="U316" s="244"/>
      <c r="V316" s="244"/>
      <c r="W316" s="245"/>
      <c r="X316" s="7"/>
      <c r="AX316" s="101"/>
      <c r="AY316" s="101"/>
      <c r="AZ316" s="102">
        <f t="shared" si="27"/>
        <v>0</v>
      </c>
      <c r="BA316" s="101">
        <f t="shared" si="28"/>
        <v>0</v>
      </c>
      <c r="BB316" s="103">
        <f t="shared" si="29"/>
        <v>0</v>
      </c>
      <c r="BC316" s="1">
        <f t="shared" si="30"/>
        <v>0</v>
      </c>
      <c r="BD316" s="1">
        <f t="shared" si="31"/>
        <v>0</v>
      </c>
      <c r="BE316" s="1">
        <f t="shared" si="32"/>
        <v>0</v>
      </c>
    </row>
    <row r="317" spans="2:57" ht="14.4" thickBot="1" x14ac:dyDescent="0.3">
      <c r="B317" s="4"/>
      <c r="C317" s="131"/>
      <c r="D317" s="132"/>
      <c r="E317" s="235"/>
      <c r="F317" s="250"/>
      <c r="G317" s="250"/>
      <c r="H317" s="236"/>
      <c r="I317" s="130"/>
      <c r="J317" s="235"/>
      <c r="K317" s="236"/>
      <c r="L317" s="130"/>
      <c r="M317" s="235"/>
      <c r="N317" s="236"/>
      <c r="O317" s="129"/>
      <c r="P317" s="246">
        <v>0</v>
      </c>
      <c r="Q317" s="247"/>
      <c r="R317" s="129"/>
      <c r="S317" s="243"/>
      <c r="T317" s="244"/>
      <c r="U317" s="244"/>
      <c r="V317" s="244"/>
      <c r="W317" s="245"/>
      <c r="X317" s="7"/>
      <c r="AX317" s="101"/>
      <c r="AY317" s="101"/>
      <c r="AZ317" s="102">
        <f t="shared" si="27"/>
        <v>0</v>
      </c>
      <c r="BA317" s="101">
        <f t="shared" si="28"/>
        <v>0</v>
      </c>
      <c r="BB317" s="103">
        <f t="shared" si="29"/>
        <v>0</v>
      </c>
      <c r="BC317" s="1">
        <f t="shared" si="30"/>
        <v>0</v>
      </c>
      <c r="BD317" s="1">
        <f t="shared" si="31"/>
        <v>0</v>
      </c>
      <c r="BE317" s="1">
        <f t="shared" si="32"/>
        <v>0</v>
      </c>
    </row>
    <row r="318" spans="2:57" ht="14.4" thickBot="1" x14ac:dyDescent="0.3">
      <c r="B318" s="4"/>
      <c r="C318" s="131"/>
      <c r="D318" s="132"/>
      <c r="E318" s="235"/>
      <c r="F318" s="250"/>
      <c r="G318" s="250"/>
      <c r="H318" s="236"/>
      <c r="I318" s="130"/>
      <c r="J318" s="235"/>
      <c r="K318" s="236"/>
      <c r="L318" s="130"/>
      <c r="M318" s="235"/>
      <c r="N318" s="236"/>
      <c r="O318" s="129"/>
      <c r="P318" s="246">
        <v>0</v>
      </c>
      <c r="Q318" s="247"/>
      <c r="R318" s="129"/>
      <c r="S318" s="243"/>
      <c r="T318" s="244"/>
      <c r="U318" s="244"/>
      <c r="V318" s="244"/>
      <c r="W318" s="245"/>
      <c r="X318" s="7"/>
      <c r="AX318" s="101"/>
      <c r="AY318" s="101"/>
      <c r="AZ318" s="102">
        <f t="shared" si="27"/>
        <v>0</v>
      </c>
      <c r="BA318" s="101">
        <f t="shared" si="28"/>
        <v>0</v>
      </c>
      <c r="BB318" s="103">
        <f t="shared" si="29"/>
        <v>0</v>
      </c>
      <c r="BC318" s="1">
        <f t="shared" si="30"/>
        <v>0</v>
      </c>
      <c r="BD318" s="1">
        <f t="shared" si="31"/>
        <v>0</v>
      </c>
      <c r="BE318" s="1">
        <f t="shared" si="32"/>
        <v>0</v>
      </c>
    </row>
    <row r="319" spans="2:57" ht="14.4" thickBot="1" x14ac:dyDescent="0.3">
      <c r="B319" s="4"/>
      <c r="C319" s="131"/>
      <c r="D319" s="132"/>
      <c r="E319" s="235"/>
      <c r="F319" s="250"/>
      <c r="G319" s="250"/>
      <c r="H319" s="236"/>
      <c r="I319" s="130"/>
      <c r="J319" s="235"/>
      <c r="K319" s="236"/>
      <c r="L319" s="130"/>
      <c r="M319" s="235"/>
      <c r="N319" s="236"/>
      <c r="O319" s="129"/>
      <c r="P319" s="246">
        <v>0</v>
      </c>
      <c r="Q319" s="247"/>
      <c r="R319" s="129"/>
      <c r="S319" s="243"/>
      <c r="T319" s="244"/>
      <c r="U319" s="244"/>
      <c r="V319" s="244"/>
      <c r="W319" s="245"/>
      <c r="X319" s="7"/>
      <c r="AX319" s="101"/>
      <c r="AY319" s="101"/>
      <c r="AZ319" s="102">
        <f t="shared" si="27"/>
        <v>0</v>
      </c>
      <c r="BA319" s="101">
        <f t="shared" si="28"/>
        <v>0</v>
      </c>
      <c r="BB319" s="103">
        <f t="shared" si="29"/>
        <v>0</v>
      </c>
      <c r="BC319" s="1">
        <f t="shared" si="30"/>
        <v>0</v>
      </c>
      <c r="BD319" s="1">
        <f t="shared" si="31"/>
        <v>0</v>
      </c>
      <c r="BE319" s="1">
        <f t="shared" si="32"/>
        <v>0</v>
      </c>
    </row>
    <row r="320" spans="2:57" ht="14.4" thickBot="1" x14ac:dyDescent="0.3">
      <c r="B320" s="4"/>
      <c r="C320" s="131"/>
      <c r="D320" s="132"/>
      <c r="E320" s="235"/>
      <c r="F320" s="250"/>
      <c r="G320" s="250"/>
      <c r="H320" s="236"/>
      <c r="I320" s="130"/>
      <c r="J320" s="235"/>
      <c r="K320" s="236"/>
      <c r="L320" s="130"/>
      <c r="M320" s="235"/>
      <c r="N320" s="236"/>
      <c r="O320" s="129"/>
      <c r="P320" s="246">
        <v>0</v>
      </c>
      <c r="Q320" s="247"/>
      <c r="R320" s="129"/>
      <c r="S320" s="243"/>
      <c r="T320" s="244"/>
      <c r="U320" s="244"/>
      <c r="V320" s="244"/>
      <c r="W320" s="245"/>
      <c r="X320" s="7"/>
      <c r="AX320" s="101"/>
      <c r="AY320" s="101"/>
      <c r="AZ320" s="102">
        <f t="shared" si="27"/>
        <v>0</v>
      </c>
      <c r="BA320" s="101">
        <f t="shared" si="28"/>
        <v>0</v>
      </c>
      <c r="BB320" s="103">
        <f t="shared" si="29"/>
        <v>0</v>
      </c>
      <c r="BC320" s="1">
        <f t="shared" si="30"/>
        <v>0</v>
      </c>
      <c r="BD320" s="1">
        <f t="shared" si="31"/>
        <v>0</v>
      </c>
      <c r="BE320" s="1">
        <f t="shared" si="32"/>
        <v>0</v>
      </c>
    </row>
    <row r="321" spans="2:57" ht="14.4" thickBot="1" x14ac:dyDescent="0.3">
      <c r="B321" s="4"/>
      <c r="C321" s="131"/>
      <c r="D321" s="132"/>
      <c r="E321" s="235"/>
      <c r="F321" s="250"/>
      <c r="G321" s="250"/>
      <c r="H321" s="236"/>
      <c r="I321" s="130"/>
      <c r="J321" s="235"/>
      <c r="K321" s="236"/>
      <c r="L321" s="130"/>
      <c r="M321" s="235"/>
      <c r="N321" s="236"/>
      <c r="O321" s="129"/>
      <c r="P321" s="246">
        <v>0</v>
      </c>
      <c r="Q321" s="247"/>
      <c r="R321" s="129"/>
      <c r="S321" s="243"/>
      <c r="T321" s="244"/>
      <c r="U321" s="244"/>
      <c r="V321" s="244"/>
      <c r="W321" s="245"/>
      <c r="X321" s="7"/>
      <c r="AX321" s="101"/>
      <c r="AY321" s="101"/>
      <c r="AZ321" s="102">
        <f t="shared" si="27"/>
        <v>0</v>
      </c>
      <c r="BA321" s="101">
        <f t="shared" si="28"/>
        <v>0</v>
      </c>
      <c r="BB321" s="103">
        <f t="shared" si="29"/>
        <v>0</v>
      </c>
      <c r="BC321" s="1">
        <f t="shared" si="30"/>
        <v>0</v>
      </c>
      <c r="BD321" s="1">
        <f t="shared" si="31"/>
        <v>0</v>
      </c>
      <c r="BE321" s="1">
        <f t="shared" si="32"/>
        <v>0</v>
      </c>
    </row>
    <row r="322" spans="2:57" ht="14.4" thickBot="1" x14ac:dyDescent="0.3">
      <c r="B322" s="4"/>
      <c r="C322" s="131"/>
      <c r="D322" s="132"/>
      <c r="E322" s="235"/>
      <c r="F322" s="250"/>
      <c r="G322" s="250"/>
      <c r="H322" s="236"/>
      <c r="I322" s="130"/>
      <c r="J322" s="235"/>
      <c r="K322" s="236"/>
      <c r="L322" s="130"/>
      <c r="M322" s="235"/>
      <c r="N322" s="236"/>
      <c r="O322" s="129"/>
      <c r="P322" s="246">
        <v>0</v>
      </c>
      <c r="Q322" s="247"/>
      <c r="R322" s="129"/>
      <c r="S322" s="243"/>
      <c r="T322" s="244"/>
      <c r="U322" s="244"/>
      <c r="V322" s="244"/>
      <c r="W322" s="245"/>
      <c r="X322" s="7"/>
      <c r="AX322" s="101"/>
      <c r="AY322" s="101"/>
      <c r="AZ322" s="102">
        <f t="shared" si="27"/>
        <v>0</v>
      </c>
      <c r="BA322" s="101">
        <f t="shared" si="28"/>
        <v>0</v>
      </c>
      <c r="BB322" s="103">
        <f t="shared" si="29"/>
        <v>0</v>
      </c>
      <c r="BC322" s="1">
        <f t="shared" si="30"/>
        <v>0</v>
      </c>
      <c r="BD322" s="1">
        <f t="shared" si="31"/>
        <v>0</v>
      </c>
      <c r="BE322" s="1">
        <f t="shared" si="32"/>
        <v>0</v>
      </c>
    </row>
    <row r="323" spans="2:57" ht="14.4" thickBot="1" x14ac:dyDescent="0.3">
      <c r="B323" s="4"/>
      <c r="C323" s="131"/>
      <c r="D323" s="132"/>
      <c r="E323" s="235"/>
      <c r="F323" s="250"/>
      <c r="G323" s="250"/>
      <c r="H323" s="236"/>
      <c r="I323" s="130"/>
      <c r="J323" s="235"/>
      <c r="K323" s="236"/>
      <c r="L323" s="130"/>
      <c r="M323" s="235"/>
      <c r="N323" s="236"/>
      <c r="O323" s="129"/>
      <c r="P323" s="246">
        <v>0</v>
      </c>
      <c r="Q323" s="247"/>
      <c r="R323" s="129"/>
      <c r="S323" s="243"/>
      <c r="T323" s="244"/>
      <c r="U323" s="244"/>
      <c r="V323" s="244"/>
      <c r="W323" s="245"/>
      <c r="X323" s="7"/>
      <c r="AX323" s="101"/>
      <c r="AY323" s="101"/>
      <c r="AZ323" s="102">
        <f t="shared" si="27"/>
        <v>0</v>
      </c>
      <c r="BA323" s="101">
        <f t="shared" si="28"/>
        <v>0</v>
      </c>
      <c r="BB323" s="103">
        <f t="shared" si="29"/>
        <v>0</v>
      </c>
      <c r="BC323" s="1">
        <f t="shared" si="30"/>
        <v>0</v>
      </c>
      <c r="BD323" s="1">
        <f t="shared" si="31"/>
        <v>0</v>
      </c>
      <c r="BE323" s="1">
        <f t="shared" si="32"/>
        <v>0</v>
      </c>
    </row>
    <row r="324" spans="2:57" ht="14.4" thickBot="1" x14ac:dyDescent="0.3">
      <c r="B324" s="4"/>
      <c r="C324" s="131"/>
      <c r="D324" s="132"/>
      <c r="E324" s="235"/>
      <c r="F324" s="250"/>
      <c r="G324" s="250"/>
      <c r="H324" s="236"/>
      <c r="I324" s="130"/>
      <c r="J324" s="235"/>
      <c r="K324" s="236"/>
      <c r="L324" s="130"/>
      <c r="M324" s="235"/>
      <c r="N324" s="236"/>
      <c r="O324" s="129"/>
      <c r="P324" s="246">
        <v>0</v>
      </c>
      <c r="Q324" s="247"/>
      <c r="R324" s="129"/>
      <c r="S324" s="243"/>
      <c r="T324" s="244"/>
      <c r="U324" s="244"/>
      <c r="V324" s="244"/>
      <c r="W324" s="245"/>
      <c r="X324" s="7"/>
      <c r="AX324" s="101"/>
      <c r="AY324" s="101"/>
      <c r="AZ324" s="102">
        <f t="shared" si="27"/>
        <v>0</v>
      </c>
      <c r="BA324" s="101">
        <f t="shared" si="28"/>
        <v>0</v>
      </c>
      <c r="BB324" s="103">
        <f t="shared" si="29"/>
        <v>0</v>
      </c>
      <c r="BC324" s="1">
        <f t="shared" si="30"/>
        <v>0</v>
      </c>
      <c r="BD324" s="1">
        <f t="shared" si="31"/>
        <v>0</v>
      </c>
      <c r="BE324" s="1">
        <f t="shared" si="32"/>
        <v>0</v>
      </c>
    </row>
    <row r="325" spans="2:57" ht="14.4" thickBot="1" x14ac:dyDescent="0.3">
      <c r="B325" s="4"/>
      <c r="C325" s="131"/>
      <c r="D325" s="132"/>
      <c r="E325" s="235"/>
      <c r="F325" s="250"/>
      <c r="G325" s="250"/>
      <c r="H325" s="236"/>
      <c r="I325" s="130"/>
      <c r="J325" s="235"/>
      <c r="K325" s="236"/>
      <c r="L325" s="130"/>
      <c r="M325" s="235"/>
      <c r="N325" s="236"/>
      <c r="O325" s="129"/>
      <c r="P325" s="246">
        <v>0</v>
      </c>
      <c r="Q325" s="247"/>
      <c r="R325" s="129"/>
      <c r="S325" s="243"/>
      <c r="T325" s="244"/>
      <c r="U325" s="244"/>
      <c r="V325" s="244"/>
      <c r="W325" s="245"/>
      <c r="X325" s="7"/>
      <c r="AX325" s="101"/>
      <c r="AY325" s="101"/>
      <c r="AZ325" s="102">
        <f t="shared" si="27"/>
        <v>0</v>
      </c>
      <c r="BA325" s="101">
        <f t="shared" si="28"/>
        <v>0</v>
      </c>
      <c r="BB325" s="103">
        <f t="shared" si="29"/>
        <v>0</v>
      </c>
      <c r="BC325" s="1">
        <f t="shared" si="30"/>
        <v>0</v>
      </c>
      <c r="BD325" s="1">
        <f t="shared" si="31"/>
        <v>0</v>
      </c>
      <c r="BE325" s="1">
        <f t="shared" si="32"/>
        <v>0</v>
      </c>
    </row>
    <row r="326" spans="2:57" ht="14.4" thickBot="1" x14ac:dyDescent="0.3">
      <c r="B326" s="4"/>
      <c r="C326" s="131"/>
      <c r="D326" s="132"/>
      <c r="E326" s="235"/>
      <c r="F326" s="250"/>
      <c r="G326" s="250"/>
      <c r="H326" s="236"/>
      <c r="I326" s="130"/>
      <c r="J326" s="235"/>
      <c r="K326" s="236"/>
      <c r="L326" s="130"/>
      <c r="M326" s="235"/>
      <c r="N326" s="236"/>
      <c r="O326" s="129"/>
      <c r="P326" s="246">
        <v>0</v>
      </c>
      <c r="Q326" s="247"/>
      <c r="R326" s="129"/>
      <c r="S326" s="243"/>
      <c r="T326" s="244"/>
      <c r="U326" s="244"/>
      <c r="V326" s="244"/>
      <c r="W326" s="245"/>
      <c r="X326" s="7"/>
      <c r="AX326" s="101"/>
      <c r="AY326" s="101"/>
      <c r="AZ326" s="102">
        <f t="shared" si="27"/>
        <v>0</v>
      </c>
      <c r="BA326" s="101">
        <f t="shared" si="28"/>
        <v>0</v>
      </c>
      <c r="BB326" s="103">
        <f t="shared" si="29"/>
        <v>0</v>
      </c>
      <c r="BC326" s="1">
        <f t="shared" si="30"/>
        <v>0</v>
      </c>
      <c r="BD326" s="1">
        <f t="shared" si="31"/>
        <v>0</v>
      </c>
      <c r="BE326" s="1">
        <f t="shared" si="32"/>
        <v>0</v>
      </c>
    </row>
    <row r="327" spans="2:57" ht="14.4" thickBot="1" x14ac:dyDescent="0.3">
      <c r="B327" s="4"/>
      <c r="C327" s="131"/>
      <c r="D327" s="132"/>
      <c r="E327" s="235"/>
      <c r="F327" s="250"/>
      <c r="G327" s="250"/>
      <c r="H327" s="236"/>
      <c r="I327" s="130"/>
      <c r="J327" s="235"/>
      <c r="K327" s="236"/>
      <c r="L327" s="130"/>
      <c r="M327" s="235"/>
      <c r="N327" s="236"/>
      <c r="O327" s="129"/>
      <c r="P327" s="246">
        <v>0</v>
      </c>
      <c r="Q327" s="247"/>
      <c r="R327" s="129"/>
      <c r="S327" s="243"/>
      <c r="T327" s="244"/>
      <c r="U327" s="244"/>
      <c r="V327" s="244"/>
      <c r="W327" s="245"/>
      <c r="X327" s="7"/>
      <c r="AX327" s="101"/>
      <c r="AY327" s="101"/>
      <c r="AZ327" s="102">
        <f t="shared" si="27"/>
        <v>0</v>
      </c>
      <c r="BA327" s="101">
        <f t="shared" si="28"/>
        <v>0</v>
      </c>
      <c r="BB327" s="103">
        <f t="shared" si="29"/>
        <v>0</v>
      </c>
      <c r="BC327" s="1">
        <f t="shared" si="30"/>
        <v>0</v>
      </c>
      <c r="BD327" s="1">
        <f t="shared" si="31"/>
        <v>0</v>
      </c>
      <c r="BE327" s="1">
        <f t="shared" si="32"/>
        <v>0</v>
      </c>
    </row>
    <row r="328" spans="2:57" ht="14.4" thickBot="1" x14ac:dyDescent="0.3">
      <c r="B328" s="4"/>
      <c r="C328" s="131"/>
      <c r="D328" s="132"/>
      <c r="E328" s="235"/>
      <c r="F328" s="250"/>
      <c r="G328" s="250"/>
      <c r="H328" s="236"/>
      <c r="I328" s="130"/>
      <c r="J328" s="235"/>
      <c r="K328" s="236"/>
      <c r="L328" s="130"/>
      <c r="M328" s="235"/>
      <c r="N328" s="236"/>
      <c r="O328" s="129"/>
      <c r="P328" s="246">
        <v>0</v>
      </c>
      <c r="Q328" s="247"/>
      <c r="R328" s="129"/>
      <c r="S328" s="243"/>
      <c r="T328" s="244"/>
      <c r="U328" s="244"/>
      <c r="V328" s="244"/>
      <c r="W328" s="245"/>
      <c r="X328" s="7"/>
      <c r="AX328" s="101"/>
      <c r="AY328" s="101"/>
      <c r="AZ328" s="102">
        <f t="shared" ref="AZ328:AZ371" si="33">+C328</f>
        <v>0</v>
      </c>
      <c r="BA328" s="101">
        <f t="shared" ref="BA328:BA371" si="34">+J328</f>
        <v>0</v>
      </c>
      <c r="BB328" s="103">
        <f t="shared" ref="BB328:BB371" si="35">+P328</f>
        <v>0</v>
      </c>
      <c r="BC328" s="1">
        <f t="shared" ref="BC328:BC371" si="36">SUMIFS($BB$71:$BB$371,$AZ$71:$AZ$371,$AX328,$BA$71:$BA$371,"Despesas")</f>
        <v>0</v>
      </c>
      <c r="BD328" s="1">
        <f t="shared" ref="BD328:BD371" si="37">SUMIFS($BB$71:$BB$371,$AZ$71:$AZ$371,$AX328,$BA$71:$BA$371,"Dívidas")</f>
        <v>0</v>
      </c>
      <c r="BE328" s="1">
        <f t="shared" ref="BE328:BE371" si="38">SUMIFS($BB$71:$BB$371,$AZ$71:$AZ$371,$AX328,$BA$71:$BA$371,"Investimentos")</f>
        <v>0</v>
      </c>
    </row>
    <row r="329" spans="2:57" ht="14.4" thickBot="1" x14ac:dyDescent="0.3">
      <c r="B329" s="4"/>
      <c r="C329" s="131"/>
      <c r="D329" s="132"/>
      <c r="E329" s="235"/>
      <c r="F329" s="250"/>
      <c r="G329" s="250"/>
      <c r="H329" s="236"/>
      <c r="I329" s="130"/>
      <c r="J329" s="235"/>
      <c r="K329" s="236"/>
      <c r="L329" s="130"/>
      <c r="M329" s="235"/>
      <c r="N329" s="236"/>
      <c r="O329" s="129"/>
      <c r="P329" s="246">
        <v>0</v>
      </c>
      <c r="Q329" s="247"/>
      <c r="R329" s="129"/>
      <c r="S329" s="243"/>
      <c r="T329" s="244"/>
      <c r="U329" s="244"/>
      <c r="V329" s="244"/>
      <c r="W329" s="245"/>
      <c r="X329" s="7"/>
      <c r="AX329" s="101"/>
      <c r="AY329" s="101"/>
      <c r="AZ329" s="102">
        <f t="shared" si="33"/>
        <v>0</v>
      </c>
      <c r="BA329" s="101">
        <f t="shared" si="34"/>
        <v>0</v>
      </c>
      <c r="BB329" s="103">
        <f t="shared" si="35"/>
        <v>0</v>
      </c>
      <c r="BC329" s="1">
        <f t="shared" si="36"/>
        <v>0</v>
      </c>
      <c r="BD329" s="1">
        <f t="shared" si="37"/>
        <v>0</v>
      </c>
      <c r="BE329" s="1">
        <f t="shared" si="38"/>
        <v>0</v>
      </c>
    </row>
    <row r="330" spans="2:57" ht="14.4" thickBot="1" x14ac:dyDescent="0.3">
      <c r="B330" s="4"/>
      <c r="C330" s="131"/>
      <c r="D330" s="132"/>
      <c r="E330" s="235"/>
      <c r="F330" s="250"/>
      <c r="G330" s="250"/>
      <c r="H330" s="236"/>
      <c r="I330" s="130"/>
      <c r="J330" s="235"/>
      <c r="K330" s="236"/>
      <c r="L330" s="130"/>
      <c r="M330" s="235"/>
      <c r="N330" s="236"/>
      <c r="O330" s="129"/>
      <c r="P330" s="246">
        <v>0</v>
      </c>
      <c r="Q330" s="247"/>
      <c r="R330" s="129"/>
      <c r="S330" s="243"/>
      <c r="T330" s="244"/>
      <c r="U330" s="244"/>
      <c r="V330" s="244"/>
      <c r="W330" s="245"/>
      <c r="X330" s="7"/>
      <c r="AX330" s="101"/>
      <c r="AY330" s="101"/>
      <c r="AZ330" s="102">
        <f t="shared" si="33"/>
        <v>0</v>
      </c>
      <c r="BA330" s="101">
        <f t="shared" si="34"/>
        <v>0</v>
      </c>
      <c r="BB330" s="103">
        <f t="shared" si="35"/>
        <v>0</v>
      </c>
      <c r="BC330" s="1">
        <f t="shared" si="36"/>
        <v>0</v>
      </c>
      <c r="BD330" s="1">
        <f t="shared" si="37"/>
        <v>0</v>
      </c>
      <c r="BE330" s="1">
        <f t="shared" si="38"/>
        <v>0</v>
      </c>
    </row>
    <row r="331" spans="2:57" ht="14.4" thickBot="1" x14ac:dyDescent="0.3">
      <c r="B331" s="4"/>
      <c r="C331" s="131"/>
      <c r="D331" s="132"/>
      <c r="E331" s="235"/>
      <c r="F331" s="250"/>
      <c r="G331" s="250"/>
      <c r="H331" s="236"/>
      <c r="I331" s="130"/>
      <c r="J331" s="235"/>
      <c r="K331" s="236"/>
      <c r="L331" s="130"/>
      <c r="M331" s="235"/>
      <c r="N331" s="236"/>
      <c r="O331" s="129"/>
      <c r="P331" s="246">
        <v>0</v>
      </c>
      <c r="Q331" s="247"/>
      <c r="R331" s="129"/>
      <c r="S331" s="243"/>
      <c r="T331" s="244"/>
      <c r="U331" s="244"/>
      <c r="V331" s="244"/>
      <c r="W331" s="245"/>
      <c r="X331" s="7"/>
      <c r="AX331" s="101"/>
      <c r="AY331" s="101"/>
      <c r="AZ331" s="102">
        <f t="shared" si="33"/>
        <v>0</v>
      </c>
      <c r="BA331" s="101">
        <f t="shared" si="34"/>
        <v>0</v>
      </c>
      <c r="BB331" s="103">
        <f t="shared" si="35"/>
        <v>0</v>
      </c>
      <c r="BC331" s="1">
        <f t="shared" si="36"/>
        <v>0</v>
      </c>
      <c r="BD331" s="1">
        <f t="shared" si="37"/>
        <v>0</v>
      </c>
      <c r="BE331" s="1">
        <f t="shared" si="38"/>
        <v>0</v>
      </c>
    </row>
    <row r="332" spans="2:57" ht="14.4" thickBot="1" x14ac:dyDescent="0.3">
      <c r="B332" s="4"/>
      <c r="C332" s="131"/>
      <c r="D332" s="132"/>
      <c r="E332" s="235"/>
      <c r="F332" s="250"/>
      <c r="G332" s="250"/>
      <c r="H332" s="236"/>
      <c r="I332" s="130"/>
      <c r="J332" s="235"/>
      <c r="K332" s="236"/>
      <c r="L332" s="130"/>
      <c r="M332" s="235"/>
      <c r="N332" s="236"/>
      <c r="O332" s="129"/>
      <c r="P332" s="246">
        <v>0</v>
      </c>
      <c r="Q332" s="247"/>
      <c r="R332" s="129"/>
      <c r="S332" s="243"/>
      <c r="T332" s="244"/>
      <c r="U332" s="244"/>
      <c r="V332" s="244"/>
      <c r="W332" s="245"/>
      <c r="X332" s="7"/>
      <c r="AX332" s="101"/>
      <c r="AY332" s="101"/>
      <c r="AZ332" s="102">
        <f t="shared" si="33"/>
        <v>0</v>
      </c>
      <c r="BA332" s="101">
        <f t="shared" si="34"/>
        <v>0</v>
      </c>
      <c r="BB332" s="103">
        <f t="shared" si="35"/>
        <v>0</v>
      </c>
      <c r="BC332" s="1">
        <f t="shared" si="36"/>
        <v>0</v>
      </c>
      <c r="BD332" s="1">
        <f t="shared" si="37"/>
        <v>0</v>
      </c>
      <c r="BE332" s="1">
        <f t="shared" si="38"/>
        <v>0</v>
      </c>
    </row>
    <row r="333" spans="2:57" ht="14.4" thickBot="1" x14ac:dyDescent="0.3">
      <c r="B333" s="4"/>
      <c r="C333" s="131"/>
      <c r="D333" s="132"/>
      <c r="E333" s="235"/>
      <c r="F333" s="250"/>
      <c r="G333" s="250"/>
      <c r="H333" s="236"/>
      <c r="I333" s="130"/>
      <c r="J333" s="235"/>
      <c r="K333" s="236"/>
      <c r="L333" s="130"/>
      <c r="M333" s="235"/>
      <c r="N333" s="236"/>
      <c r="O333" s="129"/>
      <c r="P333" s="246">
        <v>0</v>
      </c>
      <c r="Q333" s="247"/>
      <c r="R333" s="129"/>
      <c r="S333" s="243"/>
      <c r="T333" s="244"/>
      <c r="U333" s="244"/>
      <c r="V333" s="244"/>
      <c r="W333" s="245"/>
      <c r="X333" s="7"/>
      <c r="AX333" s="101"/>
      <c r="AY333" s="101"/>
      <c r="AZ333" s="102">
        <f t="shared" si="33"/>
        <v>0</v>
      </c>
      <c r="BA333" s="101">
        <f t="shared" si="34"/>
        <v>0</v>
      </c>
      <c r="BB333" s="103">
        <f t="shared" si="35"/>
        <v>0</v>
      </c>
      <c r="BC333" s="1">
        <f t="shared" si="36"/>
        <v>0</v>
      </c>
      <c r="BD333" s="1">
        <f t="shared" si="37"/>
        <v>0</v>
      </c>
      <c r="BE333" s="1">
        <f t="shared" si="38"/>
        <v>0</v>
      </c>
    </row>
    <row r="334" spans="2:57" ht="14.4" thickBot="1" x14ac:dyDescent="0.3">
      <c r="B334" s="4"/>
      <c r="C334" s="131"/>
      <c r="D334" s="132"/>
      <c r="E334" s="235"/>
      <c r="F334" s="250"/>
      <c r="G334" s="250"/>
      <c r="H334" s="236"/>
      <c r="I334" s="130"/>
      <c r="J334" s="235"/>
      <c r="K334" s="236"/>
      <c r="L334" s="130"/>
      <c r="M334" s="235"/>
      <c r="N334" s="236"/>
      <c r="O334" s="129"/>
      <c r="P334" s="246">
        <v>0</v>
      </c>
      <c r="Q334" s="247"/>
      <c r="R334" s="129"/>
      <c r="S334" s="243"/>
      <c r="T334" s="244"/>
      <c r="U334" s="244"/>
      <c r="V334" s="244"/>
      <c r="W334" s="245"/>
      <c r="X334" s="7"/>
      <c r="AX334" s="101"/>
      <c r="AY334" s="101"/>
      <c r="AZ334" s="102">
        <f t="shared" si="33"/>
        <v>0</v>
      </c>
      <c r="BA334" s="101">
        <f t="shared" si="34"/>
        <v>0</v>
      </c>
      <c r="BB334" s="103">
        <f t="shared" si="35"/>
        <v>0</v>
      </c>
      <c r="BC334" s="1">
        <f t="shared" si="36"/>
        <v>0</v>
      </c>
      <c r="BD334" s="1">
        <f t="shared" si="37"/>
        <v>0</v>
      </c>
      <c r="BE334" s="1">
        <f t="shared" si="38"/>
        <v>0</v>
      </c>
    </row>
    <row r="335" spans="2:57" ht="14.4" thickBot="1" x14ac:dyDescent="0.3">
      <c r="B335" s="4"/>
      <c r="C335" s="131"/>
      <c r="D335" s="132"/>
      <c r="E335" s="235"/>
      <c r="F335" s="250"/>
      <c r="G335" s="250"/>
      <c r="H335" s="236"/>
      <c r="I335" s="130"/>
      <c r="J335" s="235"/>
      <c r="K335" s="236"/>
      <c r="L335" s="130"/>
      <c r="M335" s="235"/>
      <c r="N335" s="236"/>
      <c r="O335" s="129"/>
      <c r="P335" s="246">
        <v>0</v>
      </c>
      <c r="Q335" s="247"/>
      <c r="R335" s="129"/>
      <c r="S335" s="243"/>
      <c r="T335" s="244"/>
      <c r="U335" s="244"/>
      <c r="V335" s="244"/>
      <c r="W335" s="245"/>
      <c r="X335" s="7"/>
      <c r="AX335" s="101"/>
      <c r="AY335" s="101"/>
      <c r="AZ335" s="102">
        <f t="shared" si="33"/>
        <v>0</v>
      </c>
      <c r="BA335" s="101">
        <f t="shared" si="34"/>
        <v>0</v>
      </c>
      <c r="BB335" s="103">
        <f t="shared" si="35"/>
        <v>0</v>
      </c>
      <c r="BC335" s="1">
        <f t="shared" si="36"/>
        <v>0</v>
      </c>
      <c r="BD335" s="1">
        <f t="shared" si="37"/>
        <v>0</v>
      </c>
      <c r="BE335" s="1">
        <f t="shared" si="38"/>
        <v>0</v>
      </c>
    </row>
    <row r="336" spans="2:57" ht="14.4" thickBot="1" x14ac:dyDescent="0.3">
      <c r="B336" s="4"/>
      <c r="C336" s="131"/>
      <c r="D336" s="132"/>
      <c r="E336" s="235"/>
      <c r="F336" s="250"/>
      <c r="G336" s="250"/>
      <c r="H336" s="236"/>
      <c r="I336" s="130"/>
      <c r="J336" s="235"/>
      <c r="K336" s="236"/>
      <c r="L336" s="130"/>
      <c r="M336" s="235"/>
      <c r="N336" s="236"/>
      <c r="O336" s="129"/>
      <c r="P336" s="246">
        <v>0</v>
      </c>
      <c r="Q336" s="247"/>
      <c r="R336" s="129"/>
      <c r="S336" s="243"/>
      <c r="T336" s="244"/>
      <c r="U336" s="244"/>
      <c r="V336" s="244"/>
      <c r="W336" s="245"/>
      <c r="X336" s="7"/>
      <c r="AX336" s="101"/>
      <c r="AY336" s="101"/>
      <c r="AZ336" s="102">
        <f t="shared" si="33"/>
        <v>0</v>
      </c>
      <c r="BA336" s="101">
        <f t="shared" si="34"/>
        <v>0</v>
      </c>
      <c r="BB336" s="103">
        <f t="shared" si="35"/>
        <v>0</v>
      </c>
      <c r="BC336" s="1">
        <f t="shared" si="36"/>
        <v>0</v>
      </c>
      <c r="BD336" s="1">
        <f t="shared" si="37"/>
        <v>0</v>
      </c>
      <c r="BE336" s="1">
        <f t="shared" si="38"/>
        <v>0</v>
      </c>
    </row>
    <row r="337" spans="2:57" ht="14.4" thickBot="1" x14ac:dyDescent="0.3">
      <c r="B337" s="4"/>
      <c r="C337" s="131"/>
      <c r="D337" s="132"/>
      <c r="E337" s="235"/>
      <c r="F337" s="250"/>
      <c r="G337" s="250"/>
      <c r="H337" s="236"/>
      <c r="I337" s="130"/>
      <c r="J337" s="235"/>
      <c r="K337" s="236"/>
      <c r="L337" s="130"/>
      <c r="M337" s="235"/>
      <c r="N337" s="236"/>
      <c r="O337" s="129"/>
      <c r="P337" s="246">
        <v>0</v>
      </c>
      <c r="Q337" s="247"/>
      <c r="R337" s="129"/>
      <c r="S337" s="243"/>
      <c r="T337" s="244"/>
      <c r="U337" s="244"/>
      <c r="V337" s="244"/>
      <c r="W337" s="245"/>
      <c r="X337" s="7"/>
      <c r="AX337" s="101"/>
      <c r="AY337" s="101"/>
      <c r="AZ337" s="102">
        <f t="shared" si="33"/>
        <v>0</v>
      </c>
      <c r="BA337" s="101">
        <f t="shared" si="34"/>
        <v>0</v>
      </c>
      <c r="BB337" s="103">
        <f t="shared" si="35"/>
        <v>0</v>
      </c>
      <c r="BC337" s="1">
        <f t="shared" si="36"/>
        <v>0</v>
      </c>
      <c r="BD337" s="1">
        <f t="shared" si="37"/>
        <v>0</v>
      </c>
      <c r="BE337" s="1">
        <f t="shared" si="38"/>
        <v>0</v>
      </c>
    </row>
    <row r="338" spans="2:57" ht="14.4" thickBot="1" x14ac:dyDescent="0.3">
      <c r="B338" s="4"/>
      <c r="C338" s="131"/>
      <c r="D338" s="132"/>
      <c r="E338" s="235"/>
      <c r="F338" s="250"/>
      <c r="G338" s="250"/>
      <c r="H338" s="236"/>
      <c r="I338" s="130"/>
      <c r="J338" s="235"/>
      <c r="K338" s="236"/>
      <c r="L338" s="130"/>
      <c r="M338" s="235"/>
      <c r="N338" s="236"/>
      <c r="O338" s="129"/>
      <c r="P338" s="246">
        <v>0</v>
      </c>
      <c r="Q338" s="247"/>
      <c r="R338" s="129"/>
      <c r="S338" s="243"/>
      <c r="T338" s="244"/>
      <c r="U338" s="244"/>
      <c r="V338" s="244"/>
      <c r="W338" s="245"/>
      <c r="X338" s="7"/>
      <c r="AX338" s="101"/>
      <c r="AY338" s="101"/>
      <c r="AZ338" s="102">
        <f t="shared" si="33"/>
        <v>0</v>
      </c>
      <c r="BA338" s="101">
        <f t="shared" si="34"/>
        <v>0</v>
      </c>
      <c r="BB338" s="103">
        <f t="shared" si="35"/>
        <v>0</v>
      </c>
      <c r="BC338" s="1">
        <f t="shared" si="36"/>
        <v>0</v>
      </c>
      <c r="BD338" s="1">
        <f t="shared" si="37"/>
        <v>0</v>
      </c>
      <c r="BE338" s="1">
        <f t="shared" si="38"/>
        <v>0</v>
      </c>
    </row>
    <row r="339" spans="2:57" ht="14.4" thickBot="1" x14ac:dyDescent="0.3">
      <c r="B339" s="4"/>
      <c r="C339" s="131"/>
      <c r="D339" s="132"/>
      <c r="E339" s="235"/>
      <c r="F339" s="250"/>
      <c r="G339" s="250"/>
      <c r="H339" s="236"/>
      <c r="I339" s="130"/>
      <c r="J339" s="235"/>
      <c r="K339" s="236"/>
      <c r="L339" s="130"/>
      <c r="M339" s="235"/>
      <c r="N339" s="236"/>
      <c r="O339" s="129"/>
      <c r="P339" s="246">
        <v>0</v>
      </c>
      <c r="Q339" s="247"/>
      <c r="R339" s="129"/>
      <c r="S339" s="243"/>
      <c r="T339" s="244"/>
      <c r="U339" s="244"/>
      <c r="V339" s="244"/>
      <c r="W339" s="245"/>
      <c r="X339" s="7"/>
      <c r="AX339" s="101"/>
      <c r="AY339" s="101"/>
      <c r="AZ339" s="102">
        <f t="shared" si="33"/>
        <v>0</v>
      </c>
      <c r="BA339" s="101">
        <f t="shared" si="34"/>
        <v>0</v>
      </c>
      <c r="BB339" s="103">
        <f t="shared" si="35"/>
        <v>0</v>
      </c>
      <c r="BC339" s="1">
        <f t="shared" si="36"/>
        <v>0</v>
      </c>
      <c r="BD339" s="1">
        <f t="shared" si="37"/>
        <v>0</v>
      </c>
      <c r="BE339" s="1">
        <f t="shared" si="38"/>
        <v>0</v>
      </c>
    </row>
    <row r="340" spans="2:57" ht="14.4" thickBot="1" x14ac:dyDescent="0.3">
      <c r="B340" s="4"/>
      <c r="C340" s="131"/>
      <c r="D340" s="132"/>
      <c r="E340" s="235"/>
      <c r="F340" s="250"/>
      <c r="G340" s="250"/>
      <c r="H340" s="236"/>
      <c r="I340" s="130"/>
      <c r="J340" s="235"/>
      <c r="K340" s="236"/>
      <c r="L340" s="130"/>
      <c r="M340" s="235"/>
      <c r="N340" s="236"/>
      <c r="O340" s="129"/>
      <c r="P340" s="246">
        <v>0</v>
      </c>
      <c r="Q340" s="247"/>
      <c r="R340" s="129"/>
      <c r="S340" s="243"/>
      <c r="T340" s="244"/>
      <c r="U340" s="244"/>
      <c r="V340" s="244"/>
      <c r="W340" s="245"/>
      <c r="X340" s="7"/>
      <c r="AX340" s="101"/>
      <c r="AY340" s="101"/>
      <c r="AZ340" s="102">
        <f t="shared" si="33"/>
        <v>0</v>
      </c>
      <c r="BA340" s="101">
        <f t="shared" si="34"/>
        <v>0</v>
      </c>
      <c r="BB340" s="103">
        <f t="shared" si="35"/>
        <v>0</v>
      </c>
      <c r="BC340" s="1">
        <f t="shared" si="36"/>
        <v>0</v>
      </c>
      <c r="BD340" s="1">
        <f t="shared" si="37"/>
        <v>0</v>
      </c>
      <c r="BE340" s="1">
        <f t="shared" si="38"/>
        <v>0</v>
      </c>
    </row>
    <row r="341" spans="2:57" ht="14.4" thickBot="1" x14ac:dyDescent="0.3">
      <c r="B341" s="4"/>
      <c r="C341" s="131"/>
      <c r="D341" s="132"/>
      <c r="E341" s="235"/>
      <c r="F341" s="250"/>
      <c r="G341" s="250"/>
      <c r="H341" s="236"/>
      <c r="I341" s="130"/>
      <c r="J341" s="235"/>
      <c r="K341" s="236"/>
      <c r="L341" s="130"/>
      <c r="M341" s="235"/>
      <c r="N341" s="236"/>
      <c r="O341" s="129"/>
      <c r="P341" s="246">
        <v>0</v>
      </c>
      <c r="Q341" s="247"/>
      <c r="R341" s="129"/>
      <c r="S341" s="243"/>
      <c r="T341" s="244"/>
      <c r="U341" s="244"/>
      <c r="V341" s="244"/>
      <c r="W341" s="245"/>
      <c r="X341" s="7"/>
      <c r="AX341" s="101"/>
      <c r="AY341" s="101"/>
      <c r="AZ341" s="102">
        <f t="shared" si="33"/>
        <v>0</v>
      </c>
      <c r="BA341" s="101">
        <f t="shared" si="34"/>
        <v>0</v>
      </c>
      <c r="BB341" s="103">
        <f t="shared" si="35"/>
        <v>0</v>
      </c>
      <c r="BC341" s="1">
        <f t="shared" si="36"/>
        <v>0</v>
      </c>
      <c r="BD341" s="1">
        <f t="shared" si="37"/>
        <v>0</v>
      </c>
      <c r="BE341" s="1">
        <f t="shared" si="38"/>
        <v>0</v>
      </c>
    </row>
    <row r="342" spans="2:57" ht="14.4" thickBot="1" x14ac:dyDescent="0.3">
      <c r="B342" s="4"/>
      <c r="C342" s="131"/>
      <c r="D342" s="132"/>
      <c r="E342" s="235"/>
      <c r="F342" s="250"/>
      <c r="G342" s="250"/>
      <c r="H342" s="236"/>
      <c r="I342" s="130"/>
      <c r="J342" s="235"/>
      <c r="K342" s="236"/>
      <c r="L342" s="130"/>
      <c r="M342" s="235"/>
      <c r="N342" s="236"/>
      <c r="O342" s="129"/>
      <c r="P342" s="246">
        <v>0</v>
      </c>
      <c r="Q342" s="247"/>
      <c r="R342" s="129"/>
      <c r="S342" s="243"/>
      <c r="T342" s="244"/>
      <c r="U342" s="244"/>
      <c r="V342" s="244"/>
      <c r="W342" s="245"/>
      <c r="X342" s="7"/>
      <c r="AX342" s="101"/>
      <c r="AY342" s="101"/>
      <c r="AZ342" s="102">
        <f t="shared" si="33"/>
        <v>0</v>
      </c>
      <c r="BA342" s="101">
        <f t="shared" si="34"/>
        <v>0</v>
      </c>
      <c r="BB342" s="103">
        <f t="shared" si="35"/>
        <v>0</v>
      </c>
      <c r="BC342" s="1">
        <f t="shared" si="36"/>
        <v>0</v>
      </c>
      <c r="BD342" s="1">
        <f t="shared" si="37"/>
        <v>0</v>
      </c>
      <c r="BE342" s="1">
        <f t="shared" si="38"/>
        <v>0</v>
      </c>
    </row>
    <row r="343" spans="2:57" ht="14.4" thickBot="1" x14ac:dyDescent="0.3">
      <c r="B343" s="4"/>
      <c r="C343" s="131"/>
      <c r="D343" s="132"/>
      <c r="E343" s="235"/>
      <c r="F343" s="250"/>
      <c r="G343" s="250"/>
      <c r="H343" s="236"/>
      <c r="I343" s="130"/>
      <c r="J343" s="235"/>
      <c r="K343" s="236"/>
      <c r="L343" s="130"/>
      <c r="M343" s="235"/>
      <c r="N343" s="236"/>
      <c r="O343" s="129"/>
      <c r="P343" s="246">
        <v>0</v>
      </c>
      <c r="Q343" s="247"/>
      <c r="R343" s="129"/>
      <c r="S343" s="243"/>
      <c r="T343" s="244"/>
      <c r="U343" s="244"/>
      <c r="V343" s="244"/>
      <c r="W343" s="245"/>
      <c r="X343" s="7"/>
      <c r="AX343" s="101"/>
      <c r="AY343" s="101"/>
      <c r="AZ343" s="102">
        <f t="shared" si="33"/>
        <v>0</v>
      </c>
      <c r="BA343" s="101">
        <f t="shared" si="34"/>
        <v>0</v>
      </c>
      <c r="BB343" s="103">
        <f t="shared" si="35"/>
        <v>0</v>
      </c>
      <c r="BC343" s="1">
        <f t="shared" si="36"/>
        <v>0</v>
      </c>
      <c r="BD343" s="1">
        <f t="shared" si="37"/>
        <v>0</v>
      </c>
      <c r="BE343" s="1">
        <f t="shared" si="38"/>
        <v>0</v>
      </c>
    </row>
    <row r="344" spans="2:57" ht="14.4" thickBot="1" x14ac:dyDescent="0.3">
      <c r="B344" s="4"/>
      <c r="C344" s="131"/>
      <c r="D344" s="132"/>
      <c r="E344" s="235"/>
      <c r="F344" s="250"/>
      <c r="G344" s="250"/>
      <c r="H344" s="236"/>
      <c r="I344" s="130"/>
      <c r="J344" s="235"/>
      <c r="K344" s="236"/>
      <c r="L344" s="130"/>
      <c r="M344" s="235"/>
      <c r="N344" s="236"/>
      <c r="O344" s="129"/>
      <c r="P344" s="246">
        <v>0</v>
      </c>
      <c r="Q344" s="247"/>
      <c r="R344" s="129"/>
      <c r="S344" s="243"/>
      <c r="T344" s="244"/>
      <c r="U344" s="244"/>
      <c r="V344" s="244"/>
      <c r="W344" s="245"/>
      <c r="X344" s="7"/>
      <c r="AX344" s="101"/>
      <c r="AY344" s="101"/>
      <c r="AZ344" s="102">
        <f t="shared" si="33"/>
        <v>0</v>
      </c>
      <c r="BA344" s="101">
        <f t="shared" si="34"/>
        <v>0</v>
      </c>
      <c r="BB344" s="103">
        <f t="shared" si="35"/>
        <v>0</v>
      </c>
      <c r="BC344" s="1">
        <f t="shared" si="36"/>
        <v>0</v>
      </c>
      <c r="BD344" s="1">
        <f t="shared" si="37"/>
        <v>0</v>
      </c>
      <c r="BE344" s="1">
        <f t="shared" si="38"/>
        <v>0</v>
      </c>
    </row>
    <row r="345" spans="2:57" ht="14.4" thickBot="1" x14ac:dyDescent="0.3">
      <c r="B345" s="4"/>
      <c r="C345" s="131"/>
      <c r="D345" s="132"/>
      <c r="E345" s="235"/>
      <c r="F345" s="250"/>
      <c r="G345" s="250"/>
      <c r="H345" s="236"/>
      <c r="I345" s="130"/>
      <c r="J345" s="235"/>
      <c r="K345" s="236"/>
      <c r="L345" s="130"/>
      <c r="M345" s="235"/>
      <c r="N345" s="236"/>
      <c r="O345" s="129"/>
      <c r="P345" s="246">
        <v>0</v>
      </c>
      <c r="Q345" s="247"/>
      <c r="R345" s="129"/>
      <c r="S345" s="243"/>
      <c r="T345" s="244"/>
      <c r="U345" s="244"/>
      <c r="V345" s="244"/>
      <c r="W345" s="245"/>
      <c r="X345" s="7"/>
      <c r="AX345" s="101"/>
      <c r="AY345" s="101"/>
      <c r="AZ345" s="102">
        <f t="shared" si="33"/>
        <v>0</v>
      </c>
      <c r="BA345" s="101">
        <f t="shared" si="34"/>
        <v>0</v>
      </c>
      <c r="BB345" s="103">
        <f t="shared" si="35"/>
        <v>0</v>
      </c>
      <c r="BC345" s="1">
        <f t="shared" si="36"/>
        <v>0</v>
      </c>
      <c r="BD345" s="1">
        <f t="shared" si="37"/>
        <v>0</v>
      </c>
      <c r="BE345" s="1">
        <f t="shared" si="38"/>
        <v>0</v>
      </c>
    </row>
    <row r="346" spans="2:57" ht="14.4" thickBot="1" x14ac:dyDescent="0.3">
      <c r="B346" s="4"/>
      <c r="C346" s="131"/>
      <c r="D346" s="132"/>
      <c r="E346" s="235"/>
      <c r="F346" s="250"/>
      <c r="G346" s="250"/>
      <c r="H346" s="236"/>
      <c r="I346" s="130"/>
      <c r="J346" s="235"/>
      <c r="K346" s="236"/>
      <c r="L346" s="130"/>
      <c r="M346" s="235"/>
      <c r="N346" s="236"/>
      <c r="O346" s="129"/>
      <c r="P346" s="246">
        <v>0</v>
      </c>
      <c r="Q346" s="247"/>
      <c r="R346" s="129"/>
      <c r="S346" s="243"/>
      <c r="T346" s="244"/>
      <c r="U346" s="244"/>
      <c r="V346" s="244"/>
      <c r="W346" s="245"/>
      <c r="X346" s="7"/>
      <c r="AX346" s="101"/>
      <c r="AY346" s="101"/>
      <c r="AZ346" s="102">
        <f t="shared" si="33"/>
        <v>0</v>
      </c>
      <c r="BA346" s="101">
        <f t="shared" si="34"/>
        <v>0</v>
      </c>
      <c r="BB346" s="103">
        <f t="shared" si="35"/>
        <v>0</v>
      </c>
      <c r="BC346" s="1">
        <f t="shared" si="36"/>
        <v>0</v>
      </c>
      <c r="BD346" s="1">
        <f t="shared" si="37"/>
        <v>0</v>
      </c>
      <c r="BE346" s="1">
        <f t="shared" si="38"/>
        <v>0</v>
      </c>
    </row>
    <row r="347" spans="2:57" ht="14.4" thickBot="1" x14ac:dyDescent="0.3">
      <c r="B347" s="4"/>
      <c r="C347" s="131"/>
      <c r="D347" s="132"/>
      <c r="E347" s="235"/>
      <c r="F347" s="250"/>
      <c r="G347" s="250"/>
      <c r="H347" s="236"/>
      <c r="I347" s="130"/>
      <c r="J347" s="235"/>
      <c r="K347" s="236"/>
      <c r="L347" s="130"/>
      <c r="M347" s="235"/>
      <c r="N347" s="236"/>
      <c r="O347" s="129"/>
      <c r="P347" s="246">
        <v>0</v>
      </c>
      <c r="Q347" s="247"/>
      <c r="R347" s="129"/>
      <c r="S347" s="243"/>
      <c r="T347" s="244"/>
      <c r="U347" s="244"/>
      <c r="V347" s="244"/>
      <c r="W347" s="245"/>
      <c r="X347" s="7"/>
      <c r="AX347" s="101"/>
      <c r="AY347" s="101"/>
      <c r="AZ347" s="102">
        <f t="shared" si="33"/>
        <v>0</v>
      </c>
      <c r="BA347" s="101">
        <f t="shared" si="34"/>
        <v>0</v>
      </c>
      <c r="BB347" s="103">
        <f t="shared" si="35"/>
        <v>0</v>
      </c>
      <c r="BC347" s="1">
        <f t="shared" si="36"/>
        <v>0</v>
      </c>
      <c r="BD347" s="1">
        <f t="shared" si="37"/>
        <v>0</v>
      </c>
      <c r="BE347" s="1">
        <f t="shared" si="38"/>
        <v>0</v>
      </c>
    </row>
    <row r="348" spans="2:57" ht="14.4" thickBot="1" x14ac:dyDescent="0.3">
      <c r="B348" s="4"/>
      <c r="C348" s="131"/>
      <c r="D348" s="132"/>
      <c r="E348" s="235"/>
      <c r="F348" s="250"/>
      <c r="G348" s="250"/>
      <c r="H348" s="236"/>
      <c r="I348" s="130"/>
      <c r="J348" s="235"/>
      <c r="K348" s="236"/>
      <c r="L348" s="130"/>
      <c r="M348" s="235"/>
      <c r="N348" s="236"/>
      <c r="O348" s="129"/>
      <c r="P348" s="246">
        <v>0</v>
      </c>
      <c r="Q348" s="247"/>
      <c r="R348" s="129"/>
      <c r="S348" s="243"/>
      <c r="T348" s="244"/>
      <c r="U348" s="244"/>
      <c r="V348" s="244"/>
      <c r="W348" s="245"/>
      <c r="X348" s="7"/>
      <c r="AX348" s="101"/>
      <c r="AY348" s="101"/>
      <c r="AZ348" s="102">
        <f t="shared" si="33"/>
        <v>0</v>
      </c>
      <c r="BA348" s="101">
        <f t="shared" si="34"/>
        <v>0</v>
      </c>
      <c r="BB348" s="103">
        <f t="shared" si="35"/>
        <v>0</v>
      </c>
      <c r="BC348" s="1">
        <f t="shared" si="36"/>
        <v>0</v>
      </c>
      <c r="BD348" s="1">
        <f t="shared" si="37"/>
        <v>0</v>
      </c>
      <c r="BE348" s="1">
        <f t="shared" si="38"/>
        <v>0</v>
      </c>
    </row>
    <row r="349" spans="2:57" ht="14.4" thickBot="1" x14ac:dyDescent="0.3">
      <c r="B349" s="4"/>
      <c r="C349" s="131"/>
      <c r="D349" s="132"/>
      <c r="E349" s="235"/>
      <c r="F349" s="250"/>
      <c r="G349" s="250"/>
      <c r="H349" s="236"/>
      <c r="I349" s="130"/>
      <c r="J349" s="235"/>
      <c r="K349" s="236"/>
      <c r="L349" s="130"/>
      <c r="M349" s="235"/>
      <c r="N349" s="236"/>
      <c r="O349" s="129"/>
      <c r="P349" s="246">
        <v>0</v>
      </c>
      <c r="Q349" s="247"/>
      <c r="R349" s="129"/>
      <c r="S349" s="243"/>
      <c r="T349" s="244"/>
      <c r="U349" s="244"/>
      <c r="V349" s="244"/>
      <c r="W349" s="245"/>
      <c r="X349" s="7"/>
      <c r="AX349" s="101"/>
      <c r="AY349" s="101"/>
      <c r="AZ349" s="102">
        <f t="shared" si="33"/>
        <v>0</v>
      </c>
      <c r="BA349" s="101">
        <f t="shared" si="34"/>
        <v>0</v>
      </c>
      <c r="BB349" s="103">
        <f t="shared" si="35"/>
        <v>0</v>
      </c>
      <c r="BC349" s="1">
        <f t="shared" si="36"/>
        <v>0</v>
      </c>
      <c r="BD349" s="1">
        <f t="shared" si="37"/>
        <v>0</v>
      </c>
      <c r="BE349" s="1">
        <f t="shared" si="38"/>
        <v>0</v>
      </c>
    </row>
    <row r="350" spans="2:57" ht="14.4" thickBot="1" x14ac:dyDescent="0.3">
      <c r="B350" s="4"/>
      <c r="C350" s="131"/>
      <c r="D350" s="132"/>
      <c r="E350" s="235"/>
      <c r="F350" s="250"/>
      <c r="G350" s="250"/>
      <c r="H350" s="236"/>
      <c r="I350" s="130"/>
      <c r="J350" s="235"/>
      <c r="K350" s="236"/>
      <c r="L350" s="130"/>
      <c r="M350" s="235"/>
      <c r="N350" s="236"/>
      <c r="O350" s="129"/>
      <c r="P350" s="246">
        <v>0</v>
      </c>
      <c r="Q350" s="247"/>
      <c r="R350" s="129"/>
      <c r="S350" s="243"/>
      <c r="T350" s="244"/>
      <c r="U350" s="244"/>
      <c r="V350" s="244"/>
      <c r="W350" s="245"/>
      <c r="X350" s="7"/>
      <c r="AX350" s="101"/>
      <c r="AY350" s="101"/>
      <c r="AZ350" s="102">
        <f t="shared" si="33"/>
        <v>0</v>
      </c>
      <c r="BA350" s="101">
        <f t="shared" si="34"/>
        <v>0</v>
      </c>
      <c r="BB350" s="103">
        <f t="shared" si="35"/>
        <v>0</v>
      </c>
      <c r="BC350" s="1">
        <f t="shared" si="36"/>
        <v>0</v>
      </c>
      <c r="BD350" s="1">
        <f t="shared" si="37"/>
        <v>0</v>
      </c>
      <c r="BE350" s="1">
        <f t="shared" si="38"/>
        <v>0</v>
      </c>
    </row>
    <row r="351" spans="2:57" ht="14.4" thickBot="1" x14ac:dyDescent="0.3">
      <c r="B351" s="4"/>
      <c r="C351" s="131"/>
      <c r="D351" s="132"/>
      <c r="E351" s="235"/>
      <c r="F351" s="250"/>
      <c r="G351" s="250"/>
      <c r="H351" s="236"/>
      <c r="I351" s="130"/>
      <c r="J351" s="235"/>
      <c r="K351" s="236"/>
      <c r="L351" s="130"/>
      <c r="M351" s="235"/>
      <c r="N351" s="236"/>
      <c r="O351" s="129"/>
      <c r="P351" s="246">
        <v>0</v>
      </c>
      <c r="Q351" s="247"/>
      <c r="R351" s="129"/>
      <c r="S351" s="243"/>
      <c r="T351" s="244"/>
      <c r="U351" s="244"/>
      <c r="V351" s="244"/>
      <c r="W351" s="245"/>
      <c r="X351" s="7"/>
      <c r="AX351" s="101"/>
      <c r="AY351" s="101"/>
      <c r="AZ351" s="102">
        <f t="shared" si="33"/>
        <v>0</v>
      </c>
      <c r="BA351" s="101">
        <f t="shared" si="34"/>
        <v>0</v>
      </c>
      <c r="BB351" s="103">
        <f t="shared" si="35"/>
        <v>0</v>
      </c>
      <c r="BC351" s="1">
        <f t="shared" si="36"/>
        <v>0</v>
      </c>
      <c r="BD351" s="1">
        <f t="shared" si="37"/>
        <v>0</v>
      </c>
      <c r="BE351" s="1">
        <f t="shared" si="38"/>
        <v>0</v>
      </c>
    </row>
    <row r="352" spans="2:57" ht="14.4" thickBot="1" x14ac:dyDescent="0.3">
      <c r="B352" s="4"/>
      <c r="C352" s="131"/>
      <c r="D352" s="132"/>
      <c r="E352" s="235"/>
      <c r="F352" s="250"/>
      <c r="G352" s="250"/>
      <c r="H352" s="236"/>
      <c r="I352" s="130"/>
      <c r="J352" s="235"/>
      <c r="K352" s="236"/>
      <c r="L352" s="130"/>
      <c r="M352" s="235"/>
      <c r="N352" s="236"/>
      <c r="O352" s="129"/>
      <c r="P352" s="246">
        <v>0</v>
      </c>
      <c r="Q352" s="247"/>
      <c r="R352" s="129"/>
      <c r="S352" s="243"/>
      <c r="T352" s="244"/>
      <c r="U352" s="244"/>
      <c r="V352" s="244"/>
      <c r="W352" s="245"/>
      <c r="X352" s="7"/>
      <c r="AX352" s="101"/>
      <c r="AY352" s="101"/>
      <c r="AZ352" s="102">
        <f t="shared" si="33"/>
        <v>0</v>
      </c>
      <c r="BA352" s="101">
        <f t="shared" si="34"/>
        <v>0</v>
      </c>
      <c r="BB352" s="103">
        <f t="shared" si="35"/>
        <v>0</v>
      </c>
      <c r="BC352" s="1">
        <f t="shared" si="36"/>
        <v>0</v>
      </c>
      <c r="BD352" s="1">
        <f t="shared" si="37"/>
        <v>0</v>
      </c>
      <c r="BE352" s="1">
        <f t="shared" si="38"/>
        <v>0</v>
      </c>
    </row>
    <row r="353" spans="2:57" ht="14.4" thickBot="1" x14ac:dyDescent="0.3">
      <c r="B353" s="4"/>
      <c r="C353" s="131"/>
      <c r="D353" s="132"/>
      <c r="E353" s="235"/>
      <c r="F353" s="250"/>
      <c r="G353" s="250"/>
      <c r="H353" s="236"/>
      <c r="I353" s="130"/>
      <c r="J353" s="235"/>
      <c r="K353" s="236"/>
      <c r="L353" s="130"/>
      <c r="M353" s="235"/>
      <c r="N353" s="236"/>
      <c r="O353" s="129"/>
      <c r="P353" s="246">
        <v>0</v>
      </c>
      <c r="Q353" s="247"/>
      <c r="R353" s="129"/>
      <c r="S353" s="243"/>
      <c r="T353" s="244"/>
      <c r="U353" s="244"/>
      <c r="V353" s="244"/>
      <c r="W353" s="245"/>
      <c r="X353" s="7"/>
      <c r="AX353" s="101"/>
      <c r="AY353" s="101"/>
      <c r="AZ353" s="102">
        <f t="shared" si="33"/>
        <v>0</v>
      </c>
      <c r="BA353" s="101">
        <f t="shared" si="34"/>
        <v>0</v>
      </c>
      <c r="BB353" s="103">
        <f t="shared" si="35"/>
        <v>0</v>
      </c>
      <c r="BC353" s="1">
        <f t="shared" si="36"/>
        <v>0</v>
      </c>
      <c r="BD353" s="1">
        <f t="shared" si="37"/>
        <v>0</v>
      </c>
      <c r="BE353" s="1">
        <f t="shared" si="38"/>
        <v>0</v>
      </c>
    </row>
    <row r="354" spans="2:57" ht="14.4" thickBot="1" x14ac:dyDescent="0.3">
      <c r="B354" s="4"/>
      <c r="C354" s="131"/>
      <c r="D354" s="132"/>
      <c r="E354" s="235"/>
      <c r="F354" s="250"/>
      <c r="G354" s="250"/>
      <c r="H354" s="236"/>
      <c r="I354" s="130"/>
      <c r="J354" s="235"/>
      <c r="K354" s="236"/>
      <c r="L354" s="130"/>
      <c r="M354" s="235"/>
      <c r="N354" s="236"/>
      <c r="O354" s="129"/>
      <c r="P354" s="246">
        <v>0</v>
      </c>
      <c r="Q354" s="247"/>
      <c r="R354" s="129"/>
      <c r="S354" s="243"/>
      <c r="T354" s="244"/>
      <c r="U354" s="244"/>
      <c r="V354" s="244"/>
      <c r="W354" s="245"/>
      <c r="X354" s="7"/>
      <c r="AX354" s="101"/>
      <c r="AY354" s="101"/>
      <c r="AZ354" s="102">
        <f t="shared" si="33"/>
        <v>0</v>
      </c>
      <c r="BA354" s="101">
        <f t="shared" si="34"/>
        <v>0</v>
      </c>
      <c r="BB354" s="103">
        <f t="shared" si="35"/>
        <v>0</v>
      </c>
      <c r="BC354" s="1">
        <f t="shared" si="36"/>
        <v>0</v>
      </c>
      <c r="BD354" s="1">
        <f t="shared" si="37"/>
        <v>0</v>
      </c>
      <c r="BE354" s="1">
        <f t="shared" si="38"/>
        <v>0</v>
      </c>
    </row>
    <row r="355" spans="2:57" ht="14.4" thickBot="1" x14ac:dyDescent="0.3">
      <c r="B355" s="4"/>
      <c r="C355" s="131"/>
      <c r="D355" s="132"/>
      <c r="E355" s="235"/>
      <c r="F355" s="250"/>
      <c r="G355" s="250"/>
      <c r="H355" s="236"/>
      <c r="I355" s="130"/>
      <c r="J355" s="235"/>
      <c r="K355" s="236"/>
      <c r="L355" s="130"/>
      <c r="M355" s="235"/>
      <c r="N355" s="236"/>
      <c r="O355" s="129"/>
      <c r="P355" s="246">
        <v>0</v>
      </c>
      <c r="Q355" s="247"/>
      <c r="R355" s="129"/>
      <c r="S355" s="243"/>
      <c r="T355" s="244"/>
      <c r="U355" s="244"/>
      <c r="V355" s="244"/>
      <c r="W355" s="245"/>
      <c r="X355" s="7"/>
      <c r="AX355" s="101"/>
      <c r="AY355" s="101"/>
      <c r="AZ355" s="102">
        <f t="shared" si="33"/>
        <v>0</v>
      </c>
      <c r="BA355" s="101">
        <f t="shared" si="34"/>
        <v>0</v>
      </c>
      <c r="BB355" s="103">
        <f t="shared" si="35"/>
        <v>0</v>
      </c>
      <c r="BC355" s="1">
        <f t="shared" si="36"/>
        <v>0</v>
      </c>
      <c r="BD355" s="1">
        <f t="shared" si="37"/>
        <v>0</v>
      </c>
      <c r="BE355" s="1">
        <f t="shared" si="38"/>
        <v>0</v>
      </c>
    </row>
    <row r="356" spans="2:57" ht="14.4" thickBot="1" x14ac:dyDescent="0.3">
      <c r="B356" s="4"/>
      <c r="C356" s="131"/>
      <c r="D356" s="132"/>
      <c r="E356" s="235"/>
      <c r="F356" s="250"/>
      <c r="G356" s="250"/>
      <c r="H356" s="236"/>
      <c r="I356" s="130"/>
      <c r="J356" s="235"/>
      <c r="K356" s="236"/>
      <c r="L356" s="130"/>
      <c r="M356" s="235"/>
      <c r="N356" s="236"/>
      <c r="O356" s="129"/>
      <c r="P356" s="246">
        <v>0</v>
      </c>
      <c r="Q356" s="247"/>
      <c r="R356" s="129"/>
      <c r="S356" s="243"/>
      <c r="T356" s="244"/>
      <c r="U356" s="244"/>
      <c r="V356" s="244"/>
      <c r="W356" s="245"/>
      <c r="X356" s="7"/>
      <c r="AX356" s="101"/>
      <c r="AY356" s="101"/>
      <c r="AZ356" s="102">
        <f t="shared" si="33"/>
        <v>0</v>
      </c>
      <c r="BA356" s="101">
        <f t="shared" si="34"/>
        <v>0</v>
      </c>
      <c r="BB356" s="103">
        <f t="shared" si="35"/>
        <v>0</v>
      </c>
      <c r="BC356" s="1">
        <f t="shared" si="36"/>
        <v>0</v>
      </c>
      <c r="BD356" s="1">
        <f t="shared" si="37"/>
        <v>0</v>
      </c>
      <c r="BE356" s="1">
        <f t="shared" si="38"/>
        <v>0</v>
      </c>
    </row>
    <row r="357" spans="2:57" ht="14.4" thickBot="1" x14ac:dyDescent="0.3">
      <c r="B357" s="4"/>
      <c r="C357" s="131"/>
      <c r="D357" s="132"/>
      <c r="E357" s="235"/>
      <c r="F357" s="250"/>
      <c r="G357" s="250"/>
      <c r="H357" s="236"/>
      <c r="I357" s="130"/>
      <c r="J357" s="235"/>
      <c r="K357" s="236"/>
      <c r="L357" s="130"/>
      <c r="M357" s="235"/>
      <c r="N357" s="236"/>
      <c r="O357" s="129"/>
      <c r="P357" s="246">
        <v>0</v>
      </c>
      <c r="Q357" s="247"/>
      <c r="R357" s="129"/>
      <c r="S357" s="243"/>
      <c r="T357" s="244"/>
      <c r="U357" s="244"/>
      <c r="V357" s="244"/>
      <c r="W357" s="245"/>
      <c r="X357" s="7"/>
      <c r="AX357" s="101"/>
      <c r="AY357" s="101"/>
      <c r="AZ357" s="102">
        <f t="shared" si="33"/>
        <v>0</v>
      </c>
      <c r="BA357" s="101">
        <f t="shared" si="34"/>
        <v>0</v>
      </c>
      <c r="BB357" s="103">
        <f t="shared" si="35"/>
        <v>0</v>
      </c>
      <c r="BC357" s="1">
        <f t="shared" si="36"/>
        <v>0</v>
      </c>
      <c r="BD357" s="1">
        <f t="shared" si="37"/>
        <v>0</v>
      </c>
      <c r="BE357" s="1">
        <f t="shared" si="38"/>
        <v>0</v>
      </c>
    </row>
    <row r="358" spans="2:57" ht="14.4" thickBot="1" x14ac:dyDescent="0.3">
      <c r="B358" s="4"/>
      <c r="C358" s="131"/>
      <c r="D358" s="132"/>
      <c r="E358" s="235"/>
      <c r="F358" s="250"/>
      <c r="G358" s="250"/>
      <c r="H358" s="236"/>
      <c r="I358" s="130"/>
      <c r="J358" s="235"/>
      <c r="K358" s="236"/>
      <c r="L358" s="130"/>
      <c r="M358" s="235"/>
      <c r="N358" s="236"/>
      <c r="O358" s="129"/>
      <c r="P358" s="246">
        <v>0</v>
      </c>
      <c r="Q358" s="247"/>
      <c r="R358" s="129"/>
      <c r="S358" s="243"/>
      <c r="T358" s="244"/>
      <c r="U358" s="244"/>
      <c r="V358" s="244"/>
      <c r="W358" s="245"/>
      <c r="X358" s="7"/>
      <c r="AX358" s="101"/>
      <c r="AY358" s="101"/>
      <c r="AZ358" s="102">
        <f t="shared" si="33"/>
        <v>0</v>
      </c>
      <c r="BA358" s="101">
        <f t="shared" si="34"/>
        <v>0</v>
      </c>
      <c r="BB358" s="103">
        <f t="shared" si="35"/>
        <v>0</v>
      </c>
      <c r="BC358" s="1">
        <f t="shared" si="36"/>
        <v>0</v>
      </c>
      <c r="BD358" s="1">
        <f t="shared" si="37"/>
        <v>0</v>
      </c>
      <c r="BE358" s="1">
        <f t="shared" si="38"/>
        <v>0</v>
      </c>
    </row>
    <row r="359" spans="2:57" ht="14.4" thickBot="1" x14ac:dyDescent="0.3">
      <c r="B359" s="4"/>
      <c r="C359" s="131"/>
      <c r="D359" s="132"/>
      <c r="E359" s="235"/>
      <c r="F359" s="250"/>
      <c r="G359" s="250"/>
      <c r="H359" s="236"/>
      <c r="I359" s="130"/>
      <c r="J359" s="235"/>
      <c r="K359" s="236"/>
      <c r="L359" s="130"/>
      <c r="M359" s="235"/>
      <c r="N359" s="236"/>
      <c r="O359" s="129"/>
      <c r="P359" s="246">
        <v>0</v>
      </c>
      <c r="Q359" s="247"/>
      <c r="R359" s="129"/>
      <c r="S359" s="243"/>
      <c r="T359" s="244"/>
      <c r="U359" s="244"/>
      <c r="V359" s="244"/>
      <c r="W359" s="245"/>
      <c r="X359" s="7"/>
      <c r="AX359" s="101"/>
      <c r="AY359" s="101"/>
      <c r="AZ359" s="102">
        <f t="shared" si="33"/>
        <v>0</v>
      </c>
      <c r="BA359" s="101">
        <f t="shared" si="34"/>
        <v>0</v>
      </c>
      <c r="BB359" s="103">
        <f t="shared" si="35"/>
        <v>0</v>
      </c>
      <c r="BC359" s="1">
        <f t="shared" si="36"/>
        <v>0</v>
      </c>
      <c r="BD359" s="1">
        <f t="shared" si="37"/>
        <v>0</v>
      </c>
      <c r="BE359" s="1">
        <f t="shared" si="38"/>
        <v>0</v>
      </c>
    </row>
    <row r="360" spans="2:57" ht="14.4" thickBot="1" x14ac:dyDescent="0.3">
      <c r="B360" s="4"/>
      <c r="C360" s="131"/>
      <c r="D360" s="132"/>
      <c r="E360" s="235"/>
      <c r="F360" s="250"/>
      <c r="G360" s="250"/>
      <c r="H360" s="236"/>
      <c r="I360" s="130"/>
      <c r="J360" s="235"/>
      <c r="K360" s="236"/>
      <c r="L360" s="130"/>
      <c r="M360" s="235"/>
      <c r="N360" s="236"/>
      <c r="O360" s="129"/>
      <c r="P360" s="246">
        <v>0</v>
      </c>
      <c r="Q360" s="247"/>
      <c r="R360" s="129"/>
      <c r="S360" s="243"/>
      <c r="T360" s="244"/>
      <c r="U360" s="244"/>
      <c r="V360" s="244"/>
      <c r="W360" s="245"/>
      <c r="X360" s="7"/>
      <c r="AX360" s="101"/>
      <c r="AY360" s="101"/>
      <c r="AZ360" s="102">
        <f t="shared" si="33"/>
        <v>0</v>
      </c>
      <c r="BA360" s="101">
        <f t="shared" si="34"/>
        <v>0</v>
      </c>
      <c r="BB360" s="103">
        <f t="shared" si="35"/>
        <v>0</v>
      </c>
      <c r="BC360" s="1">
        <f t="shared" si="36"/>
        <v>0</v>
      </c>
      <c r="BD360" s="1">
        <f t="shared" si="37"/>
        <v>0</v>
      </c>
      <c r="BE360" s="1">
        <f t="shared" si="38"/>
        <v>0</v>
      </c>
    </row>
    <row r="361" spans="2:57" ht="14.4" thickBot="1" x14ac:dyDescent="0.3">
      <c r="B361" s="4"/>
      <c r="C361" s="131"/>
      <c r="D361" s="132"/>
      <c r="E361" s="235"/>
      <c r="F361" s="250"/>
      <c r="G361" s="250"/>
      <c r="H361" s="236"/>
      <c r="I361" s="130"/>
      <c r="J361" s="235"/>
      <c r="K361" s="236"/>
      <c r="L361" s="130"/>
      <c r="M361" s="235"/>
      <c r="N361" s="236"/>
      <c r="O361" s="129"/>
      <c r="P361" s="246">
        <v>0</v>
      </c>
      <c r="Q361" s="247"/>
      <c r="R361" s="129"/>
      <c r="S361" s="243"/>
      <c r="T361" s="244"/>
      <c r="U361" s="244"/>
      <c r="V361" s="244"/>
      <c r="W361" s="245"/>
      <c r="X361" s="7"/>
      <c r="AX361" s="101"/>
      <c r="AY361" s="101"/>
      <c r="AZ361" s="102">
        <f t="shared" si="33"/>
        <v>0</v>
      </c>
      <c r="BA361" s="101">
        <f t="shared" si="34"/>
        <v>0</v>
      </c>
      <c r="BB361" s="103">
        <f t="shared" si="35"/>
        <v>0</v>
      </c>
      <c r="BC361" s="1">
        <f t="shared" si="36"/>
        <v>0</v>
      </c>
      <c r="BD361" s="1">
        <f t="shared" si="37"/>
        <v>0</v>
      </c>
      <c r="BE361" s="1">
        <f t="shared" si="38"/>
        <v>0</v>
      </c>
    </row>
    <row r="362" spans="2:57" ht="14.4" thickBot="1" x14ac:dyDescent="0.3">
      <c r="B362" s="4"/>
      <c r="C362" s="131"/>
      <c r="D362" s="132"/>
      <c r="E362" s="235"/>
      <c r="F362" s="250"/>
      <c r="G362" s="250"/>
      <c r="H362" s="236"/>
      <c r="I362" s="130"/>
      <c r="J362" s="235"/>
      <c r="K362" s="236"/>
      <c r="L362" s="130"/>
      <c r="M362" s="235"/>
      <c r="N362" s="236"/>
      <c r="O362" s="129"/>
      <c r="P362" s="246">
        <v>0</v>
      </c>
      <c r="Q362" s="247"/>
      <c r="R362" s="129"/>
      <c r="S362" s="243"/>
      <c r="T362" s="244"/>
      <c r="U362" s="244"/>
      <c r="V362" s="244"/>
      <c r="W362" s="245"/>
      <c r="X362" s="7"/>
      <c r="AX362" s="101"/>
      <c r="AY362" s="101"/>
      <c r="AZ362" s="102">
        <f t="shared" si="33"/>
        <v>0</v>
      </c>
      <c r="BA362" s="101">
        <f t="shared" si="34"/>
        <v>0</v>
      </c>
      <c r="BB362" s="103">
        <f t="shared" si="35"/>
        <v>0</v>
      </c>
      <c r="BC362" s="1">
        <f t="shared" si="36"/>
        <v>0</v>
      </c>
      <c r="BD362" s="1">
        <f t="shared" si="37"/>
        <v>0</v>
      </c>
      <c r="BE362" s="1">
        <f t="shared" si="38"/>
        <v>0</v>
      </c>
    </row>
    <row r="363" spans="2:57" ht="14.4" thickBot="1" x14ac:dyDescent="0.3">
      <c r="B363" s="4"/>
      <c r="C363" s="131"/>
      <c r="D363" s="132"/>
      <c r="E363" s="235"/>
      <c r="F363" s="250"/>
      <c r="G363" s="250"/>
      <c r="H363" s="236"/>
      <c r="I363" s="130"/>
      <c r="J363" s="235"/>
      <c r="K363" s="236"/>
      <c r="L363" s="130"/>
      <c r="M363" s="235"/>
      <c r="N363" s="236"/>
      <c r="O363" s="129"/>
      <c r="P363" s="246">
        <v>0</v>
      </c>
      <c r="Q363" s="247"/>
      <c r="R363" s="129"/>
      <c r="S363" s="243"/>
      <c r="T363" s="244"/>
      <c r="U363" s="244"/>
      <c r="V363" s="244"/>
      <c r="W363" s="245"/>
      <c r="X363" s="7"/>
      <c r="AX363" s="101"/>
      <c r="AY363" s="101"/>
      <c r="AZ363" s="102">
        <f t="shared" si="33"/>
        <v>0</v>
      </c>
      <c r="BA363" s="101">
        <f t="shared" si="34"/>
        <v>0</v>
      </c>
      <c r="BB363" s="103">
        <f t="shared" si="35"/>
        <v>0</v>
      </c>
      <c r="BC363" s="1">
        <f t="shared" si="36"/>
        <v>0</v>
      </c>
      <c r="BD363" s="1">
        <f t="shared" si="37"/>
        <v>0</v>
      </c>
      <c r="BE363" s="1">
        <f t="shared" si="38"/>
        <v>0</v>
      </c>
    </row>
    <row r="364" spans="2:57" ht="14.4" thickBot="1" x14ac:dyDescent="0.3">
      <c r="B364" s="4"/>
      <c r="C364" s="131"/>
      <c r="D364" s="132"/>
      <c r="E364" s="235"/>
      <c r="F364" s="250"/>
      <c r="G364" s="250"/>
      <c r="H364" s="236"/>
      <c r="I364" s="130"/>
      <c r="J364" s="235"/>
      <c r="K364" s="236"/>
      <c r="L364" s="130"/>
      <c r="M364" s="235"/>
      <c r="N364" s="236"/>
      <c r="O364" s="129"/>
      <c r="P364" s="246">
        <v>0</v>
      </c>
      <c r="Q364" s="247"/>
      <c r="R364" s="129"/>
      <c r="S364" s="243"/>
      <c r="T364" s="244"/>
      <c r="U364" s="244"/>
      <c r="V364" s="244"/>
      <c r="W364" s="245"/>
      <c r="X364" s="7"/>
      <c r="AX364" s="101"/>
      <c r="AY364" s="101"/>
      <c r="AZ364" s="102">
        <f t="shared" si="33"/>
        <v>0</v>
      </c>
      <c r="BA364" s="101">
        <f t="shared" si="34"/>
        <v>0</v>
      </c>
      <c r="BB364" s="103">
        <f t="shared" si="35"/>
        <v>0</v>
      </c>
      <c r="BC364" s="1">
        <f t="shared" si="36"/>
        <v>0</v>
      </c>
      <c r="BD364" s="1">
        <f t="shared" si="37"/>
        <v>0</v>
      </c>
      <c r="BE364" s="1">
        <f t="shared" si="38"/>
        <v>0</v>
      </c>
    </row>
    <row r="365" spans="2:57" ht="14.4" thickBot="1" x14ac:dyDescent="0.3">
      <c r="B365" s="4"/>
      <c r="C365" s="131"/>
      <c r="D365" s="132"/>
      <c r="E365" s="235"/>
      <c r="F365" s="250"/>
      <c r="G365" s="250"/>
      <c r="H365" s="236"/>
      <c r="I365" s="130"/>
      <c r="J365" s="235"/>
      <c r="K365" s="236"/>
      <c r="L365" s="130"/>
      <c r="M365" s="235"/>
      <c r="N365" s="236"/>
      <c r="O365" s="129"/>
      <c r="P365" s="246">
        <v>0</v>
      </c>
      <c r="Q365" s="247"/>
      <c r="R365" s="129"/>
      <c r="S365" s="243"/>
      <c r="T365" s="244"/>
      <c r="U365" s="244"/>
      <c r="V365" s="244"/>
      <c r="W365" s="245"/>
      <c r="X365" s="7"/>
      <c r="AX365" s="101"/>
      <c r="AY365" s="101"/>
      <c r="AZ365" s="102">
        <f t="shared" si="33"/>
        <v>0</v>
      </c>
      <c r="BA365" s="101">
        <f t="shared" si="34"/>
        <v>0</v>
      </c>
      <c r="BB365" s="103">
        <f t="shared" si="35"/>
        <v>0</v>
      </c>
      <c r="BC365" s="1">
        <f t="shared" si="36"/>
        <v>0</v>
      </c>
      <c r="BD365" s="1">
        <f t="shared" si="37"/>
        <v>0</v>
      </c>
      <c r="BE365" s="1">
        <f t="shared" si="38"/>
        <v>0</v>
      </c>
    </row>
    <row r="366" spans="2:57" ht="14.4" thickBot="1" x14ac:dyDescent="0.3">
      <c r="B366" s="4"/>
      <c r="C366" s="131"/>
      <c r="D366" s="132"/>
      <c r="E366" s="235"/>
      <c r="F366" s="250"/>
      <c r="G366" s="250"/>
      <c r="H366" s="236"/>
      <c r="I366" s="130"/>
      <c r="J366" s="235"/>
      <c r="K366" s="236"/>
      <c r="L366" s="130"/>
      <c r="M366" s="235"/>
      <c r="N366" s="236"/>
      <c r="O366" s="129"/>
      <c r="P366" s="246">
        <v>0</v>
      </c>
      <c r="Q366" s="247"/>
      <c r="R366" s="129"/>
      <c r="S366" s="243"/>
      <c r="T366" s="244"/>
      <c r="U366" s="244"/>
      <c r="V366" s="244"/>
      <c r="W366" s="245"/>
      <c r="X366" s="7"/>
      <c r="AX366" s="101"/>
      <c r="AY366" s="101"/>
      <c r="AZ366" s="102">
        <f t="shared" si="33"/>
        <v>0</v>
      </c>
      <c r="BA366" s="101">
        <f t="shared" si="34"/>
        <v>0</v>
      </c>
      <c r="BB366" s="103">
        <f t="shared" si="35"/>
        <v>0</v>
      </c>
      <c r="BC366" s="1">
        <f t="shared" si="36"/>
        <v>0</v>
      </c>
      <c r="BD366" s="1">
        <f t="shared" si="37"/>
        <v>0</v>
      </c>
      <c r="BE366" s="1">
        <f t="shared" si="38"/>
        <v>0</v>
      </c>
    </row>
    <row r="367" spans="2:57" ht="14.4" thickBot="1" x14ac:dyDescent="0.3">
      <c r="B367" s="4"/>
      <c r="C367" s="131"/>
      <c r="D367" s="132"/>
      <c r="E367" s="235"/>
      <c r="F367" s="250"/>
      <c r="G367" s="250"/>
      <c r="H367" s="236"/>
      <c r="I367" s="130"/>
      <c r="J367" s="235"/>
      <c r="K367" s="236"/>
      <c r="L367" s="130"/>
      <c r="M367" s="235"/>
      <c r="N367" s="236"/>
      <c r="O367" s="129"/>
      <c r="P367" s="246">
        <v>0</v>
      </c>
      <c r="Q367" s="247"/>
      <c r="R367" s="129"/>
      <c r="S367" s="243"/>
      <c r="T367" s="244"/>
      <c r="U367" s="244"/>
      <c r="V367" s="244"/>
      <c r="W367" s="245"/>
      <c r="X367" s="7"/>
      <c r="AX367" s="101"/>
      <c r="AY367" s="101"/>
      <c r="AZ367" s="102">
        <f t="shared" si="33"/>
        <v>0</v>
      </c>
      <c r="BA367" s="101">
        <f t="shared" si="34"/>
        <v>0</v>
      </c>
      <c r="BB367" s="103">
        <f t="shared" si="35"/>
        <v>0</v>
      </c>
      <c r="BC367" s="1">
        <f t="shared" si="36"/>
        <v>0</v>
      </c>
      <c r="BD367" s="1">
        <f t="shared" si="37"/>
        <v>0</v>
      </c>
      <c r="BE367" s="1">
        <f t="shared" si="38"/>
        <v>0</v>
      </c>
    </row>
    <row r="368" spans="2:57" ht="14.4" thickBot="1" x14ac:dyDescent="0.3">
      <c r="B368" s="4"/>
      <c r="C368" s="131"/>
      <c r="D368" s="132"/>
      <c r="E368" s="235"/>
      <c r="F368" s="250"/>
      <c r="G368" s="250"/>
      <c r="H368" s="236"/>
      <c r="I368" s="130"/>
      <c r="J368" s="235"/>
      <c r="K368" s="236"/>
      <c r="L368" s="130"/>
      <c r="M368" s="235"/>
      <c r="N368" s="236"/>
      <c r="O368" s="129"/>
      <c r="P368" s="246">
        <v>0</v>
      </c>
      <c r="Q368" s="247"/>
      <c r="R368" s="129"/>
      <c r="S368" s="243"/>
      <c r="T368" s="244"/>
      <c r="U368" s="244"/>
      <c r="V368" s="244"/>
      <c r="W368" s="245"/>
      <c r="X368" s="7"/>
      <c r="AX368" s="101"/>
      <c r="AY368" s="101"/>
      <c r="AZ368" s="102">
        <f t="shared" si="33"/>
        <v>0</v>
      </c>
      <c r="BA368" s="101">
        <f t="shared" si="34"/>
        <v>0</v>
      </c>
      <c r="BB368" s="103">
        <f t="shared" si="35"/>
        <v>0</v>
      </c>
      <c r="BC368" s="1">
        <f t="shared" si="36"/>
        <v>0</v>
      </c>
      <c r="BD368" s="1">
        <f t="shared" si="37"/>
        <v>0</v>
      </c>
      <c r="BE368" s="1">
        <f t="shared" si="38"/>
        <v>0</v>
      </c>
    </row>
    <row r="369" spans="2:57" ht="14.4" thickBot="1" x14ac:dyDescent="0.3">
      <c r="B369" s="4"/>
      <c r="C369" s="131"/>
      <c r="D369" s="132"/>
      <c r="E369" s="235"/>
      <c r="F369" s="250"/>
      <c r="G369" s="250"/>
      <c r="H369" s="236"/>
      <c r="I369" s="130"/>
      <c r="J369" s="235"/>
      <c r="K369" s="236"/>
      <c r="L369" s="130"/>
      <c r="M369" s="235"/>
      <c r="N369" s="236"/>
      <c r="O369" s="129"/>
      <c r="P369" s="246">
        <v>0</v>
      </c>
      <c r="Q369" s="247"/>
      <c r="R369" s="129"/>
      <c r="S369" s="243"/>
      <c r="T369" s="244"/>
      <c r="U369" s="244"/>
      <c r="V369" s="244"/>
      <c r="W369" s="245"/>
      <c r="X369" s="7"/>
      <c r="AX369" s="101"/>
      <c r="AY369" s="101"/>
      <c r="AZ369" s="102">
        <f t="shared" si="33"/>
        <v>0</v>
      </c>
      <c r="BA369" s="101">
        <f t="shared" si="34"/>
        <v>0</v>
      </c>
      <c r="BB369" s="103">
        <f t="shared" si="35"/>
        <v>0</v>
      </c>
      <c r="BC369" s="1">
        <f t="shared" si="36"/>
        <v>0</v>
      </c>
      <c r="BD369" s="1">
        <f t="shared" si="37"/>
        <v>0</v>
      </c>
      <c r="BE369" s="1">
        <f t="shared" si="38"/>
        <v>0</v>
      </c>
    </row>
    <row r="370" spans="2:57" ht="14.4" thickBot="1" x14ac:dyDescent="0.3">
      <c r="B370" s="4"/>
      <c r="C370" s="131"/>
      <c r="D370" s="132"/>
      <c r="E370" s="235"/>
      <c r="F370" s="250"/>
      <c r="G370" s="250"/>
      <c r="H370" s="236"/>
      <c r="I370" s="130"/>
      <c r="J370" s="235"/>
      <c r="K370" s="236"/>
      <c r="L370" s="130"/>
      <c r="M370" s="235"/>
      <c r="N370" s="236"/>
      <c r="O370" s="129"/>
      <c r="P370" s="246">
        <v>0</v>
      </c>
      <c r="Q370" s="247"/>
      <c r="R370" s="129"/>
      <c r="S370" s="243"/>
      <c r="T370" s="244"/>
      <c r="U370" s="244"/>
      <c r="V370" s="244"/>
      <c r="W370" s="245"/>
      <c r="X370" s="7"/>
      <c r="AX370" s="101"/>
      <c r="AY370" s="101"/>
      <c r="AZ370" s="102">
        <f t="shared" si="33"/>
        <v>0</v>
      </c>
      <c r="BA370" s="101">
        <f t="shared" si="34"/>
        <v>0</v>
      </c>
      <c r="BB370" s="103">
        <f t="shared" si="35"/>
        <v>0</v>
      </c>
      <c r="BC370" s="1">
        <f t="shared" si="36"/>
        <v>0</v>
      </c>
      <c r="BD370" s="1">
        <f t="shared" si="37"/>
        <v>0</v>
      </c>
      <c r="BE370" s="1">
        <f t="shared" si="38"/>
        <v>0</v>
      </c>
    </row>
    <row r="371" spans="2:57" ht="14.4" thickBot="1" x14ac:dyDescent="0.3">
      <c r="B371" s="4"/>
      <c r="C371" s="131"/>
      <c r="D371" s="132"/>
      <c r="E371" s="235"/>
      <c r="F371" s="250"/>
      <c r="G371" s="250"/>
      <c r="H371" s="236"/>
      <c r="I371" s="130"/>
      <c r="J371" s="235"/>
      <c r="K371" s="236"/>
      <c r="L371" s="130"/>
      <c r="M371" s="235"/>
      <c r="N371" s="236"/>
      <c r="O371" s="129"/>
      <c r="P371" s="246">
        <v>0</v>
      </c>
      <c r="Q371" s="247"/>
      <c r="R371" s="129"/>
      <c r="S371" s="243"/>
      <c r="T371" s="244"/>
      <c r="U371" s="244"/>
      <c r="V371" s="244"/>
      <c r="W371" s="245"/>
      <c r="X371" s="7"/>
      <c r="AX371" s="101"/>
      <c r="AY371" s="101"/>
      <c r="AZ371" s="102">
        <f t="shared" si="33"/>
        <v>0</v>
      </c>
      <c r="BA371" s="101">
        <f t="shared" si="34"/>
        <v>0</v>
      </c>
      <c r="BB371" s="103">
        <f t="shared" si="35"/>
        <v>0</v>
      </c>
      <c r="BC371" s="1">
        <f t="shared" si="36"/>
        <v>0</v>
      </c>
      <c r="BD371" s="1">
        <f t="shared" si="37"/>
        <v>0</v>
      </c>
      <c r="BE371" s="1">
        <f t="shared" si="38"/>
        <v>0</v>
      </c>
    </row>
  </sheetData>
  <mergeCells count="1551">
    <mergeCell ref="E370:H370"/>
    <mergeCell ref="J370:K370"/>
    <mergeCell ref="M370:N370"/>
    <mergeCell ref="P370:Q370"/>
    <mergeCell ref="S370:W370"/>
    <mergeCell ref="E371:H371"/>
    <mergeCell ref="J371:K371"/>
    <mergeCell ref="M371:N371"/>
    <mergeCell ref="P371:Q371"/>
    <mergeCell ref="S371:W371"/>
    <mergeCell ref="E368:H368"/>
    <mergeCell ref="J368:K368"/>
    <mergeCell ref="M368:N368"/>
    <mergeCell ref="P368:Q368"/>
    <mergeCell ref="S368:W368"/>
    <mergeCell ref="E369:H369"/>
    <mergeCell ref="J369:K369"/>
    <mergeCell ref="M369:N369"/>
    <mergeCell ref="P369:Q369"/>
    <mergeCell ref="S369:W369"/>
    <mergeCell ref="E366:H366"/>
    <mergeCell ref="J366:K366"/>
    <mergeCell ref="M366:N366"/>
    <mergeCell ref="P366:Q366"/>
    <mergeCell ref="S366:W366"/>
    <mergeCell ref="E367:H367"/>
    <mergeCell ref="J367:K367"/>
    <mergeCell ref="M367:N367"/>
    <mergeCell ref="P367:Q367"/>
    <mergeCell ref="S367:W367"/>
    <mergeCell ref="E364:H364"/>
    <mergeCell ref="J364:K364"/>
    <mergeCell ref="M364:N364"/>
    <mergeCell ref="P364:Q364"/>
    <mergeCell ref="S364:W364"/>
    <mergeCell ref="E365:H365"/>
    <mergeCell ref="J365:K365"/>
    <mergeCell ref="M365:N365"/>
    <mergeCell ref="P365:Q365"/>
    <mergeCell ref="S365:W365"/>
    <mergeCell ref="E362:H362"/>
    <mergeCell ref="J362:K362"/>
    <mergeCell ref="M362:N362"/>
    <mergeCell ref="P362:Q362"/>
    <mergeCell ref="S362:W362"/>
    <mergeCell ref="E363:H363"/>
    <mergeCell ref="J363:K363"/>
    <mergeCell ref="M363:N363"/>
    <mergeCell ref="P363:Q363"/>
    <mergeCell ref="S363:W363"/>
    <mergeCell ref="E360:H360"/>
    <mergeCell ref="J360:K360"/>
    <mergeCell ref="M360:N360"/>
    <mergeCell ref="P360:Q360"/>
    <mergeCell ref="S360:W360"/>
    <mergeCell ref="E361:H361"/>
    <mergeCell ref="J361:K361"/>
    <mergeCell ref="M361:N361"/>
    <mergeCell ref="P361:Q361"/>
    <mergeCell ref="S361:W361"/>
    <mergeCell ref="E358:H358"/>
    <mergeCell ref="J358:K358"/>
    <mergeCell ref="M358:N358"/>
    <mergeCell ref="P358:Q358"/>
    <mergeCell ref="S358:W358"/>
    <mergeCell ref="E359:H359"/>
    <mergeCell ref="J359:K359"/>
    <mergeCell ref="M359:N359"/>
    <mergeCell ref="P359:Q359"/>
    <mergeCell ref="S359:W359"/>
    <mergeCell ref="E356:H356"/>
    <mergeCell ref="J356:K356"/>
    <mergeCell ref="M356:N356"/>
    <mergeCell ref="P356:Q356"/>
    <mergeCell ref="S356:W356"/>
    <mergeCell ref="E357:H357"/>
    <mergeCell ref="J357:K357"/>
    <mergeCell ref="M357:N357"/>
    <mergeCell ref="P357:Q357"/>
    <mergeCell ref="S357:W357"/>
    <mergeCell ref="E354:H354"/>
    <mergeCell ref="J354:K354"/>
    <mergeCell ref="M354:N354"/>
    <mergeCell ref="P354:Q354"/>
    <mergeCell ref="S354:W354"/>
    <mergeCell ref="E355:H355"/>
    <mergeCell ref="J355:K355"/>
    <mergeCell ref="M355:N355"/>
    <mergeCell ref="P355:Q355"/>
    <mergeCell ref="S355:W355"/>
    <mergeCell ref="E352:H352"/>
    <mergeCell ref="J352:K352"/>
    <mergeCell ref="M352:N352"/>
    <mergeCell ref="P352:Q352"/>
    <mergeCell ref="S352:W352"/>
    <mergeCell ref="E353:H353"/>
    <mergeCell ref="J353:K353"/>
    <mergeCell ref="M353:N353"/>
    <mergeCell ref="P353:Q353"/>
    <mergeCell ref="S353:W353"/>
    <mergeCell ref="E350:H350"/>
    <mergeCell ref="J350:K350"/>
    <mergeCell ref="M350:N350"/>
    <mergeCell ref="P350:Q350"/>
    <mergeCell ref="S350:W350"/>
    <mergeCell ref="E351:H351"/>
    <mergeCell ref="J351:K351"/>
    <mergeCell ref="M351:N351"/>
    <mergeCell ref="P351:Q351"/>
    <mergeCell ref="S351:W351"/>
    <mergeCell ref="E348:H348"/>
    <mergeCell ref="J348:K348"/>
    <mergeCell ref="M348:N348"/>
    <mergeCell ref="P348:Q348"/>
    <mergeCell ref="S348:W348"/>
    <mergeCell ref="E349:H349"/>
    <mergeCell ref="J349:K349"/>
    <mergeCell ref="M349:N349"/>
    <mergeCell ref="P349:Q349"/>
    <mergeCell ref="S349:W349"/>
    <mergeCell ref="E346:H346"/>
    <mergeCell ref="J346:K346"/>
    <mergeCell ref="M346:N346"/>
    <mergeCell ref="P346:Q346"/>
    <mergeCell ref="S346:W346"/>
    <mergeCell ref="E347:H347"/>
    <mergeCell ref="J347:K347"/>
    <mergeCell ref="M347:N347"/>
    <mergeCell ref="P347:Q347"/>
    <mergeCell ref="S347:W347"/>
    <mergeCell ref="E344:H344"/>
    <mergeCell ref="J344:K344"/>
    <mergeCell ref="M344:N344"/>
    <mergeCell ref="P344:Q344"/>
    <mergeCell ref="S344:W344"/>
    <mergeCell ref="E345:H345"/>
    <mergeCell ref="J345:K345"/>
    <mergeCell ref="M345:N345"/>
    <mergeCell ref="P345:Q345"/>
    <mergeCell ref="S345:W345"/>
    <mergeCell ref="E342:H342"/>
    <mergeCell ref="J342:K342"/>
    <mergeCell ref="M342:N342"/>
    <mergeCell ref="P342:Q342"/>
    <mergeCell ref="S342:W342"/>
    <mergeCell ref="E343:H343"/>
    <mergeCell ref="J343:K343"/>
    <mergeCell ref="M343:N343"/>
    <mergeCell ref="P343:Q343"/>
    <mergeCell ref="S343:W343"/>
    <mergeCell ref="E340:H340"/>
    <mergeCell ref="J340:K340"/>
    <mergeCell ref="M340:N340"/>
    <mergeCell ref="P340:Q340"/>
    <mergeCell ref="S340:W340"/>
    <mergeCell ref="E341:H341"/>
    <mergeCell ref="J341:K341"/>
    <mergeCell ref="M341:N341"/>
    <mergeCell ref="P341:Q341"/>
    <mergeCell ref="S341:W341"/>
    <mergeCell ref="E338:H338"/>
    <mergeCell ref="J338:K338"/>
    <mergeCell ref="M338:N338"/>
    <mergeCell ref="P338:Q338"/>
    <mergeCell ref="S338:W338"/>
    <mergeCell ref="E339:H339"/>
    <mergeCell ref="J339:K339"/>
    <mergeCell ref="M339:N339"/>
    <mergeCell ref="P339:Q339"/>
    <mergeCell ref="S339:W339"/>
    <mergeCell ref="E336:H336"/>
    <mergeCell ref="J336:K336"/>
    <mergeCell ref="M336:N336"/>
    <mergeCell ref="P336:Q336"/>
    <mergeCell ref="S336:W336"/>
    <mergeCell ref="E337:H337"/>
    <mergeCell ref="J337:K337"/>
    <mergeCell ref="M337:N337"/>
    <mergeCell ref="P337:Q337"/>
    <mergeCell ref="S337:W337"/>
    <mergeCell ref="E334:H334"/>
    <mergeCell ref="J334:K334"/>
    <mergeCell ref="M334:N334"/>
    <mergeCell ref="P334:Q334"/>
    <mergeCell ref="S334:W334"/>
    <mergeCell ref="E335:H335"/>
    <mergeCell ref="J335:K335"/>
    <mergeCell ref="M335:N335"/>
    <mergeCell ref="P335:Q335"/>
    <mergeCell ref="S335:W335"/>
    <mergeCell ref="E332:H332"/>
    <mergeCell ref="J332:K332"/>
    <mergeCell ref="M332:N332"/>
    <mergeCell ref="P332:Q332"/>
    <mergeCell ref="S332:W332"/>
    <mergeCell ref="E333:H333"/>
    <mergeCell ref="J333:K333"/>
    <mergeCell ref="M333:N333"/>
    <mergeCell ref="P333:Q333"/>
    <mergeCell ref="S333:W333"/>
    <mergeCell ref="E330:H330"/>
    <mergeCell ref="J330:K330"/>
    <mergeCell ref="M330:N330"/>
    <mergeCell ref="P330:Q330"/>
    <mergeCell ref="S330:W330"/>
    <mergeCell ref="E331:H331"/>
    <mergeCell ref="J331:K331"/>
    <mergeCell ref="M331:N331"/>
    <mergeCell ref="P331:Q331"/>
    <mergeCell ref="S331:W331"/>
    <mergeCell ref="E328:H328"/>
    <mergeCell ref="J328:K328"/>
    <mergeCell ref="M328:N328"/>
    <mergeCell ref="P328:Q328"/>
    <mergeCell ref="S328:W328"/>
    <mergeCell ref="E329:H329"/>
    <mergeCell ref="J329:K329"/>
    <mergeCell ref="M329:N329"/>
    <mergeCell ref="P329:Q329"/>
    <mergeCell ref="S329:W329"/>
    <mergeCell ref="E326:H326"/>
    <mergeCell ref="J326:K326"/>
    <mergeCell ref="M326:N326"/>
    <mergeCell ref="P326:Q326"/>
    <mergeCell ref="S326:W326"/>
    <mergeCell ref="E327:H327"/>
    <mergeCell ref="J327:K327"/>
    <mergeCell ref="M327:N327"/>
    <mergeCell ref="P327:Q327"/>
    <mergeCell ref="S327:W327"/>
    <mergeCell ref="E324:H324"/>
    <mergeCell ref="J324:K324"/>
    <mergeCell ref="M324:N324"/>
    <mergeCell ref="P324:Q324"/>
    <mergeCell ref="S324:W324"/>
    <mergeCell ref="E325:H325"/>
    <mergeCell ref="J325:K325"/>
    <mergeCell ref="M325:N325"/>
    <mergeCell ref="P325:Q325"/>
    <mergeCell ref="S325:W325"/>
    <mergeCell ref="E322:H322"/>
    <mergeCell ref="J322:K322"/>
    <mergeCell ref="M322:N322"/>
    <mergeCell ref="P322:Q322"/>
    <mergeCell ref="S322:W322"/>
    <mergeCell ref="E323:H323"/>
    <mergeCell ref="J323:K323"/>
    <mergeCell ref="M323:N323"/>
    <mergeCell ref="P323:Q323"/>
    <mergeCell ref="S323:W323"/>
    <mergeCell ref="E320:H320"/>
    <mergeCell ref="J320:K320"/>
    <mergeCell ref="M320:N320"/>
    <mergeCell ref="P320:Q320"/>
    <mergeCell ref="S320:W320"/>
    <mergeCell ref="E321:H321"/>
    <mergeCell ref="J321:K321"/>
    <mergeCell ref="M321:N321"/>
    <mergeCell ref="P321:Q321"/>
    <mergeCell ref="S321:W321"/>
    <mergeCell ref="E318:H318"/>
    <mergeCell ref="J318:K318"/>
    <mergeCell ref="M318:N318"/>
    <mergeCell ref="P318:Q318"/>
    <mergeCell ref="S318:W318"/>
    <mergeCell ref="E319:H319"/>
    <mergeCell ref="J319:K319"/>
    <mergeCell ref="M319:N319"/>
    <mergeCell ref="P319:Q319"/>
    <mergeCell ref="S319:W319"/>
    <mergeCell ref="E316:H316"/>
    <mergeCell ref="J316:K316"/>
    <mergeCell ref="M316:N316"/>
    <mergeCell ref="P316:Q316"/>
    <mergeCell ref="S316:W316"/>
    <mergeCell ref="E317:H317"/>
    <mergeCell ref="J317:K317"/>
    <mergeCell ref="M317:N317"/>
    <mergeCell ref="P317:Q317"/>
    <mergeCell ref="S317:W317"/>
    <mergeCell ref="E314:H314"/>
    <mergeCell ref="J314:K314"/>
    <mergeCell ref="M314:N314"/>
    <mergeCell ref="P314:Q314"/>
    <mergeCell ref="S314:W314"/>
    <mergeCell ref="E315:H315"/>
    <mergeCell ref="J315:K315"/>
    <mergeCell ref="M315:N315"/>
    <mergeCell ref="P315:Q315"/>
    <mergeCell ref="S315:W315"/>
    <mergeCell ref="E312:H312"/>
    <mergeCell ref="J312:K312"/>
    <mergeCell ref="M312:N312"/>
    <mergeCell ref="P312:Q312"/>
    <mergeCell ref="S312:W312"/>
    <mergeCell ref="E313:H313"/>
    <mergeCell ref="J313:K313"/>
    <mergeCell ref="M313:N313"/>
    <mergeCell ref="P313:Q313"/>
    <mergeCell ref="S313:W313"/>
    <mergeCell ref="E310:H310"/>
    <mergeCell ref="J310:K310"/>
    <mergeCell ref="M310:N310"/>
    <mergeCell ref="P310:Q310"/>
    <mergeCell ref="S310:W310"/>
    <mergeCell ref="E311:H311"/>
    <mergeCell ref="J311:K311"/>
    <mergeCell ref="M311:N311"/>
    <mergeCell ref="P311:Q311"/>
    <mergeCell ref="S311:W311"/>
    <mergeCell ref="E308:H308"/>
    <mergeCell ref="J308:K308"/>
    <mergeCell ref="M308:N308"/>
    <mergeCell ref="P308:Q308"/>
    <mergeCell ref="S308:W308"/>
    <mergeCell ref="E309:H309"/>
    <mergeCell ref="J309:K309"/>
    <mergeCell ref="M309:N309"/>
    <mergeCell ref="P309:Q309"/>
    <mergeCell ref="S309:W309"/>
    <mergeCell ref="E306:H306"/>
    <mergeCell ref="J306:K306"/>
    <mergeCell ref="M306:N306"/>
    <mergeCell ref="P306:Q306"/>
    <mergeCell ref="S306:W306"/>
    <mergeCell ref="E307:H307"/>
    <mergeCell ref="J307:K307"/>
    <mergeCell ref="M307:N307"/>
    <mergeCell ref="P307:Q307"/>
    <mergeCell ref="S307:W307"/>
    <mergeCell ref="E304:H304"/>
    <mergeCell ref="J304:K304"/>
    <mergeCell ref="M304:N304"/>
    <mergeCell ref="P304:Q304"/>
    <mergeCell ref="S304:W304"/>
    <mergeCell ref="E305:H305"/>
    <mergeCell ref="J305:K305"/>
    <mergeCell ref="M305:N305"/>
    <mergeCell ref="P305:Q305"/>
    <mergeCell ref="S305:W305"/>
    <mergeCell ref="E302:H302"/>
    <mergeCell ref="J302:K302"/>
    <mergeCell ref="M302:N302"/>
    <mergeCell ref="P302:Q302"/>
    <mergeCell ref="S302:W302"/>
    <mergeCell ref="E303:H303"/>
    <mergeCell ref="J303:K303"/>
    <mergeCell ref="M303:N303"/>
    <mergeCell ref="P303:Q303"/>
    <mergeCell ref="S303:W303"/>
    <mergeCell ref="E300:H300"/>
    <mergeCell ref="J300:K300"/>
    <mergeCell ref="M300:N300"/>
    <mergeCell ref="P300:Q300"/>
    <mergeCell ref="S300:W300"/>
    <mergeCell ref="E301:H301"/>
    <mergeCell ref="J301:K301"/>
    <mergeCell ref="M301:N301"/>
    <mergeCell ref="P301:Q301"/>
    <mergeCell ref="S301:W301"/>
    <mergeCell ref="E298:H298"/>
    <mergeCell ref="J298:K298"/>
    <mergeCell ref="M298:N298"/>
    <mergeCell ref="P298:Q298"/>
    <mergeCell ref="S298:W298"/>
    <mergeCell ref="E299:H299"/>
    <mergeCell ref="J299:K299"/>
    <mergeCell ref="M299:N299"/>
    <mergeCell ref="P299:Q299"/>
    <mergeCell ref="S299:W299"/>
    <mergeCell ref="E296:H296"/>
    <mergeCell ref="J296:K296"/>
    <mergeCell ref="M296:N296"/>
    <mergeCell ref="P296:Q296"/>
    <mergeCell ref="S296:W296"/>
    <mergeCell ref="E297:H297"/>
    <mergeCell ref="J297:K297"/>
    <mergeCell ref="M297:N297"/>
    <mergeCell ref="P297:Q297"/>
    <mergeCell ref="S297:W297"/>
    <mergeCell ref="E294:H294"/>
    <mergeCell ref="J294:K294"/>
    <mergeCell ref="M294:N294"/>
    <mergeCell ref="P294:Q294"/>
    <mergeCell ref="S294:W294"/>
    <mergeCell ref="E295:H295"/>
    <mergeCell ref="J295:K295"/>
    <mergeCell ref="M295:N295"/>
    <mergeCell ref="P295:Q295"/>
    <mergeCell ref="S295:W295"/>
    <mergeCell ref="E292:H292"/>
    <mergeCell ref="J292:K292"/>
    <mergeCell ref="M292:N292"/>
    <mergeCell ref="P292:Q292"/>
    <mergeCell ref="S292:W292"/>
    <mergeCell ref="E293:H293"/>
    <mergeCell ref="J293:K293"/>
    <mergeCell ref="M293:N293"/>
    <mergeCell ref="P293:Q293"/>
    <mergeCell ref="S293:W293"/>
    <mergeCell ref="E290:H290"/>
    <mergeCell ref="J290:K290"/>
    <mergeCell ref="M290:N290"/>
    <mergeCell ref="P290:Q290"/>
    <mergeCell ref="S290:W290"/>
    <mergeCell ref="E291:H291"/>
    <mergeCell ref="J291:K291"/>
    <mergeCell ref="M291:N291"/>
    <mergeCell ref="P291:Q291"/>
    <mergeCell ref="S291:W291"/>
    <mergeCell ref="E288:H288"/>
    <mergeCell ref="J288:K288"/>
    <mergeCell ref="M288:N288"/>
    <mergeCell ref="P288:Q288"/>
    <mergeCell ref="S288:W288"/>
    <mergeCell ref="E289:H289"/>
    <mergeCell ref="J289:K289"/>
    <mergeCell ref="M289:N289"/>
    <mergeCell ref="P289:Q289"/>
    <mergeCell ref="S289:W289"/>
    <mergeCell ref="E286:H286"/>
    <mergeCell ref="J286:K286"/>
    <mergeCell ref="M286:N286"/>
    <mergeCell ref="P286:Q286"/>
    <mergeCell ref="S286:W286"/>
    <mergeCell ref="E287:H287"/>
    <mergeCell ref="J287:K287"/>
    <mergeCell ref="M287:N287"/>
    <mergeCell ref="P287:Q287"/>
    <mergeCell ref="S287:W287"/>
    <mergeCell ref="E284:H284"/>
    <mergeCell ref="J284:K284"/>
    <mergeCell ref="M284:N284"/>
    <mergeCell ref="P284:Q284"/>
    <mergeCell ref="S284:W284"/>
    <mergeCell ref="E285:H285"/>
    <mergeCell ref="J285:K285"/>
    <mergeCell ref="M285:N285"/>
    <mergeCell ref="P285:Q285"/>
    <mergeCell ref="S285:W285"/>
    <mergeCell ref="E282:H282"/>
    <mergeCell ref="J282:K282"/>
    <mergeCell ref="M282:N282"/>
    <mergeCell ref="P282:Q282"/>
    <mergeCell ref="S282:W282"/>
    <mergeCell ref="E283:H283"/>
    <mergeCell ref="J283:K283"/>
    <mergeCell ref="M283:N283"/>
    <mergeCell ref="P283:Q283"/>
    <mergeCell ref="S283:W283"/>
    <mergeCell ref="E280:H280"/>
    <mergeCell ref="J280:K280"/>
    <mergeCell ref="M280:N280"/>
    <mergeCell ref="P280:Q280"/>
    <mergeCell ref="S280:W280"/>
    <mergeCell ref="E281:H281"/>
    <mergeCell ref="J281:K281"/>
    <mergeCell ref="M281:N281"/>
    <mergeCell ref="P281:Q281"/>
    <mergeCell ref="S281:W281"/>
    <mergeCell ref="E278:H278"/>
    <mergeCell ref="J278:K278"/>
    <mergeCell ref="M278:N278"/>
    <mergeCell ref="P278:Q278"/>
    <mergeCell ref="S278:W278"/>
    <mergeCell ref="E279:H279"/>
    <mergeCell ref="J279:K279"/>
    <mergeCell ref="M279:N279"/>
    <mergeCell ref="P279:Q279"/>
    <mergeCell ref="S279:W279"/>
    <mergeCell ref="E276:H276"/>
    <mergeCell ref="J276:K276"/>
    <mergeCell ref="M276:N276"/>
    <mergeCell ref="P276:Q276"/>
    <mergeCell ref="S276:W276"/>
    <mergeCell ref="E277:H277"/>
    <mergeCell ref="J277:K277"/>
    <mergeCell ref="M277:N277"/>
    <mergeCell ref="P277:Q277"/>
    <mergeCell ref="S277:W277"/>
    <mergeCell ref="E274:H274"/>
    <mergeCell ref="J274:K274"/>
    <mergeCell ref="M274:N274"/>
    <mergeCell ref="P274:Q274"/>
    <mergeCell ref="S274:W274"/>
    <mergeCell ref="E275:H275"/>
    <mergeCell ref="J275:K275"/>
    <mergeCell ref="M275:N275"/>
    <mergeCell ref="P275:Q275"/>
    <mergeCell ref="S275:W275"/>
    <mergeCell ref="E272:H272"/>
    <mergeCell ref="J272:K272"/>
    <mergeCell ref="M272:N272"/>
    <mergeCell ref="P272:Q272"/>
    <mergeCell ref="S272:W272"/>
    <mergeCell ref="E273:H273"/>
    <mergeCell ref="J273:K273"/>
    <mergeCell ref="M273:N273"/>
    <mergeCell ref="P273:Q273"/>
    <mergeCell ref="S273:W273"/>
    <mergeCell ref="E270:H270"/>
    <mergeCell ref="J270:K270"/>
    <mergeCell ref="M270:N270"/>
    <mergeCell ref="P270:Q270"/>
    <mergeCell ref="S270:W270"/>
    <mergeCell ref="E271:H271"/>
    <mergeCell ref="J271:K271"/>
    <mergeCell ref="M271:N271"/>
    <mergeCell ref="P271:Q271"/>
    <mergeCell ref="S271:W271"/>
    <mergeCell ref="E268:H268"/>
    <mergeCell ref="J268:K268"/>
    <mergeCell ref="M268:N268"/>
    <mergeCell ref="P268:Q268"/>
    <mergeCell ref="S268:W268"/>
    <mergeCell ref="E269:H269"/>
    <mergeCell ref="J269:K269"/>
    <mergeCell ref="M269:N269"/>
    <mergeCell ref="P269:Q269"/>
    <mergeCell ref="S269:W269"/>
    <mergeCell ref="E266:H266"/>
    <mergeCell ref="J266:K266"/>
    <mergeCell ref="M266:N266"/>
    <mergeCell ref="P266:Q266"/>
    <mergeCell ref="S266:W266"/>
    <mergeCell ref="E267:H267"/>
    <mergeCell ref="J267:K267"/>
    <mergeCell ref="M267:N267"/>
    <mergeCell ref="P267:Q267"/>
    <mergeCell ref="S267:W267"/>
    <mergeCell ref="E264:H264"/>
    <mergeCell ref="J264:K264"/>
    <mergeCell ref="M264:N264"/>
    <mergeCell ref="P264:Q264"/>
    <mergeCell ref="S264:W264"/>
    <mergeCell ref="E265:H265"/>
    <mergeCell ref="J265:K265"/>
    <mergeCell ref="M265:N265"/>
    <mergeCell ref="P265:Q265"/>
    <mergeCell ref="S265:W265"/>
    <mergeCell ref="E262:H262"/>
    <mergeCell ref="J262:K262"/>
    <mergeCell ref="M262:N262"/>
    <mergeCell ref="P262:Q262"/>
    <mergeCell ref="S262:W262"/>
    <mergeCell ref="E263:H263"/>
    <mergeCell ref="J263:K263"/>
    <mergeCell ref="M263:N263"/>
    <mergeCell ref="P263:Q263"/>
    <mergeCell ref="S263:W263"/>
    <mergeCell ref="E260:H260"/>
    <mergeCell ref="J260:K260"/>
    <mergeCell ref="M260:N260"/>
    <mergeCell ref="P260:Q260"/>
    <mergeCell ref="S260:W260"/>
    <mergeCell ref="E261:H261"/>
    <mergeCell ref="J261:K261"/>
    <mergeCell ref="M261:N261"/>
    <mergeCell ref="P261:Q261"/>
    <mergeCell ref="S261:W261"/>
    <mergeCell ref="E258:H258"/>
    <mergeCell ref="J258:K258"/>
    <mergeCell ref="M258:N258"/>
    <mergeCell ref="P258:Q258"/>
    <mergeCell ref="S258:W258"/>
    <mergeCell ref="E259:H259"/>
    <mergeCell ref="J259:K259"/>
    <mergeCell ref="M259:N259"/>
    <mergeCell ref="P259:Q259"/>
    <mergeCell ref="S259:W259"/>
    <mergeCell ref="E256:H256"/>
    <mergeCell ref="J256:K256"/>
    <mergeCell ref="M256:N256"/>
    <mergeCell ref="P256:Q256"/>
    <mergeCell ref="S256:W256"/>
    <mergeCell ref="E257:H257"/>
    <mergeCell ref="J257:K257"/>
    <mergeCell ref="M257:N257"/>
    <mergeCell ref="P257:Q257"/>
    <mergeCell ref="S257:W257"/>
    <mergeCell ref="E254:H254"/>
    <mergeCell ref="J254:K254"/>
    <mergeCell ref="M254:N254"/>
    <mergeCell ref="P254:Q254"/>
    <mergeCell ref="S254:W254"/>
    <mergeCell ref="E255:H255"/>
    <mergeCell ref="J255:K255"/>
    <mergeCell ref="M255:N255"/>
    <mergeCell ref="P255:Q255"/>
    <mergeCell ref="S255:W255"/>
    <mergeCell ref="E252:H252"/>
    <mergeCell ref="J252:K252"/>
    <mergeCell ref="M252:N252"/>
    <mergeCell ref="P252:Q252"/>
    <mergeCell ref="S252:W252"/>
    <mergeCell ref="E253:H253"/>
    <mergeCell ref="J253:K253"/>
    <mergeCell ref="M253:N253"/>
    <mergeCell ref="P253:Q253"/>
    <mergeCell ref="S253:W253"/>
    <mergeCell ref="E250:H250"/>
    <mergeCell ref="J250:K250"/>
    <mergeCell ref="M250:N250"/>
    <mergeCell ref="P250:Q250"/>
    <mergeCell ref="S250:W250"/>
    <mergeCell ref="E251:H251"/>
    <mergeCell ref="J251:K251"/>
    <mergeCell ref="M251:N251"/>
    <mergeCell ref="P251:Q251"/>
    <mergeCell ref="S251:W251"/>
    <mergeCell ref="E248:H248"/>
    <mergeCell ref="J248:K248"/>
    <mergeCell ref="M248:N248"/>
    <mergeCell ref="P248:Q248"/>
    <mergeCell ref="S248:W248"/>
    <mergeCell ref="E249:H249"/>
    <mergeCell ref="J249:K249"/>
    <mergeCell ref="M249:N249"/>
    <mergeCell ref="P249:Q249"/>
    <mergeCell ref="S249:W249"/>
    <mergeCell ref="E246:H246"/>
    <mergeCell ref="J246:K246"/>
    <mergeCell ref="M246:N246"/>
    <mergeCell ref="P246:Q246"/>
    <mergeCell ref="S246:W246"/>
    <mergeCell ref="E247:H247"/>
    <mergeCell ref="J247:K247"/>
    <mergeCell ref="M247:N247"/>
    <mergeCell ref="P247:Q247"/>
    <mergeCell ref="S247:W247"/>
    <mergeCell ref="E244:H244"/>
    <mergeCell ref="J244:K244"/>
    <mergeCell ref="M244:N244"/>
    <mergeCell ref="P244:Q244"/>
    <mergeCell ref="S244:W244"/>
    <mergeCell ref="E245:H245"/>
    <mergeCell ref="J245:K245"/>
    <mergeCell ref="M245:N245"/>
    <mergeCell ref="P245:Q245"/>
    <mergeCell ref="S245:W245"/>
    <mergeCell ref="E242:H242"/>
    <mergeCell ref="J242:K242"/>
    <mergeCell ref="M242:N242"/>
    <mergeCell ref="P242:Q242"/>
    <mergeCell ref="S242:W242"/>
    <mergeCell ref="E243:H243"/>
    <mergeCell ref="J243:K243"/>
    <mergeCell ref="M243:N243"/>
    <mergeCell ref="P243:Q243"/>
    <mergeCell ref="S243:W243"/>
    <mergeCell ref="E240:H240"/>
    <mergeCell ref="J240:K240"/>
    <mergeCell ref="M240:N240"/>
    <mergeCell ref="P240:Q240"/>
    <mergeCell ref="S240:W240"/>
    <mergeCell ref="E241:H241"/>
    <mergeCell ref="J241:K241"/>
    <mergeCell ref="M241:N241"/>
    <mergeCell ref="P241:Q241"/>
    <mergeCell ref="S241:W241"/>
    <mergeCell ref="E238:H238"/>
    <mergeCell ref="J238:K238"/>
    <mergeCell ref="M238:N238"/>
    <mergeCell ref="P238:Q238"/>
    <mergeCell ref="S238:W238"/>
    <mergeCell ref="E239:H239"/>
    <mergeCell ref="J239:K239"/>
    <mergeCell ref="M239:N239"/>
    <mergeCell ref="P239:Q239"/>
    <mergeCell ref="S239:W239"/>
    <mergeCell ref="E236:H236"/>
    <mergeCell ref="J236:K236"/>
    <mergeCell ref="M236:N236"/>
    <mergeCell ref="P236:Q236"/>
    <mergeCell ref="S236:W236"/>
    <mergeCell ref="E237:H237"/>
    <mergeCell ref="J237:K237"/>
    <mergeCell ref="M237:N237"/>
    <mergeCell ref="P237:Q237"/>
    <mergeCell ref="S237:W237"/>
    <mergeCell ref="E234:H234"/>
    <mergeCell ref="J234:K234"/>
    <mergeCell ref="M234:N234"/>
    <mergeCell ref="P234:Q234"/>
    <mergeCell ref="S234:W234"/>
    <mergeCell ref="E235:H235"/>
    <mergeCell ref="J235:K235"/>
    <mergeCell ref="M235:N235"/>
    <mergeCell ref="P235:Q235"/>
    <mergeCell ref="S235:W235"/>
    <mergeCell ref="E232:H232"/>
    <mergeCell ref="J232:K232"/>
    <mergeCell ref="M232:N232"/>
    <mergeCell ref="P232:Q232"/>
    <mergeCell ref="S232:W232"/>
    <mergeCell ref="E233:H233"/>
    <mergeCell ref="J233:K233"/>
    <mergeCell ref="M233:N233"/>
    <mergeCell ref="P233:Q233"/>
    <mergeCell ref="S233:W233"/>
    <mergeCell ref="E230:H230"/>
    <mergeCell ref="J230:K230"/>
    <mergeCell ref="M230:N230"/>
    <mergeCell ref="P230:Q230"/>
    <mergeCell ref="S230:W230"/>
    <mergeCell ref="E231:H231"/>
    <mergeCell ref="J231:K231"/>
    <mergeCell ref="M231:N231"/>
    <mergeCell ref="P231:Q231"/>
    <mergeCell ref="S231:W231"/>
    <mergeCell ref="E228:H228"/>
    <mergeCell ref="J228:K228"/>
    <mergeCell ref="M228:N228"/>
    <mergeCell ref="P228:Q228"/>
    <mergeCell ref="S228:W228"/>
    <mergeCell ref="E229:H229"/>
    <mergeCell ref="J229:K229"/>
    <mergeCell ref="M229:N229"/>
    <mergeCell ref="P229:Q229"/>
    <mergeCell ref="S229:W229"/>
    <mergeCell ref="E226:H226"/>
    <mergeCell ref="J226:K226"/>
    <mergeCell ref="M226:N226"/>
    <mergeCell ref="P226:Q226"/>
    <mergeCell ref="S226:W226"/>
    <mergeCell ref="E227:H227"/>
    <mergeCell ref="J227:K227"/>
    <mergeCell ref="M227:N227"/>
    <mergeCell ref="P227:Q227"/>
    <mergeCell ref="S227:W227"/>
    <mergeCell ref="E224:H224"/>
    <mergeCell ref="J224:K224"/>
    <mergeCell ref="M224:N224"/>
    <mergeCell ref="P224:Q224"/>
    <mergeCell ref="S224:W224"/>
    <mergeCell ref="E225:H225"/>
    <mergeCell ref="J225:K225"/>
    <mergeCell ref="M225:N225"/>
    <mergeCell ref="P225:Q225"/>
    <mergeCell ref="S225:W225"/>
    <mergeCell ref="E222:H222"/>
    <mergeCell ref="J222:K222"/>
    <mergeCell ref="M222:N222"/>
    <mergeCell ref="P222:Q222"/>
    <mergeCell ref="S222:W222"/>
    <mergeCell ref="E223:H223"/>
    <mergeCell ref="J223:K223"/>
    <mergeCell ref="M223:N223"/>
    <mergeCell ref="P223:Q223"/>
    <mergeCell ref="S223:W223"/>
    <mergeCell ref="E220:H220"/>
    <mergeCell ref="J220:K220"/>
    <mergeCell ref="M220:N220"/>
    <mergeCell ref="P220:Q220"/>
    <mergeCell ref="S220:W220"/>
    <mergeCell ref="E221:H221"/>
    <mergeCell ref="J221:K221"/>
    <mergeCell ref="M221:N221"/>
    <mergeCell ref="P221:Q221"/>
    <mergeCell ref="S221:W221"/>
    <mergeCell ref="E218:H218"/>
    <mergeCell ref="J218:K218"/>
    <mergeCell ref="M218:N218"/>
    <mergeCell ref="P218:Q218"/>
    <mergeCell ref="S218:W218"/>
    <mergeCell ref="E219:H219"/>
    <mergeCell ref="J219:K219"/>
    <mergeCell ref="M219:N219"/>
    <mergeCell ref="P219:Q219"/>
    <mergeCell ref="S219:W219"/>
    <mergeCell ref="E216:H216"/>
    <mergeCell ref="J216:K216"/>
    <mergeCell ref="M216:N216"/>
    <mergeCell ref="P216:Q216"/>
    <mergeCell ref="S216:W216"/>
    <mergeCell ref="E217:H217"/>
    <mergeCell ref="J217:K217"/>
    <mergeCell ref="M217:N217"/>
    <mergeCell ref="P217:Q217"/>
    <mergeCell ref="S217:W217"/>
    <mergeCell ref="E214:H214"/>
    <mergeCell ref="J214:K214"/>
    <mergeCell ref="M214:N214"/>
    <mergeCell ref="P214:Q214"/>
    <mergeCell ref="S214:W214"/>
    <mergeCell ref="E215:H215"/>
    <mergeCell ref="J215:K215"/>
    <mergeCell ref="M215:N215"/>
    <mergeCell ref="P215:Q215"/>
    <mergeCell ref="S215:W215"/>
    <mergeCell ref="E212:H212"/>
    <mergeCell ref="J212:K212"/>
    <mergeCell ref="M212:N212"/>
    <mergeCell ref="P212:Q212"/>
    <mergeCell ref="S212:W212"/>
    <mergeCell ref="E213:H213"/>
    <mergeCell ref="J213:K213"/>
    <mergeCell ref="M213:N213"/>
    <mergeCell ref="P213:Q213"/>
    <mergeCell ref="S213:W213"/>
    <mergeCell ref="E210:H210"/>
    <mergeCell ref="J210:K210"/>
    <mergeCell ref="M210:N210"/>
    <mergeCell ref="P210:Q210"/>
    <mergeCell ref="S210:W210"/>
    <mergeCell ref="E211:H211"/>
    <mergeCell ref="J211:K211"/>
    <mergeCell ref="M211:N211"/>
    <mergeCell ref="P211:Q211"/>
    <mergeCell ref="S211:W211"/>
    <mergeCell ref="E208:H208"/>
    <mergeCell ref="J208:K208"/>
    <mergeCell ref="M208:N208"/>
    <mergeCell ref="P208:Q208"/>
    <mergeCell ref="S208:W208"/>
    <mergeCell ref="E209:H209"/>
    <mergeCell ref="J209:K209"/>
    <mergeCell ref="M209:N209"/>
    <mergeCell ref="P209:Q209"/>
    <mergeCell ref="S209:W209"/>
    <mergeCell ref="E206:H206"/>
    <mergeCell ref="J206:K206"/>
    <mergeCell ref="M206:N206"/>
    <mergeCell ref="P206:Q206"/>
    <mergeCell ref="S206:W206"/>
    <mergeCell ref="E207:H207"/>
    <mergeCell ref="J207:K207"/>
    <mergeCell ref="M207:N207"/>
    <mergeCell ref="P207:Q207"/>
    <mergeCell ref="S207:W207"/>
    <mergeCell ref="E204:H204"/>
    <mergeCell ref="J204:K204"/>
    <mergeCell ref="M204:N204"/>
    <mergeCell ref="P204:Q204"/>
    <mergeCell ref="S204:W204"/>
    <mergeCell ref="E205:H205"/>
    <mergeCell ref="J205:K205"/>
    <mergeCell ref="M205:N205"/>
    <mergeCell ref="P205:Q205"/>
    <mergeCell ref="S205:W205"/>
    <mergeCell ref="E202:H202"/>
    <mergeCell ref="J202:K202"/>
    <mergeCell ref="M202:N202"/>
    <mergeCell ref="P202:Q202"/>
    <mergeCell ref="S202:W202"/>
    <mergeCell ref="E203:H203"/>
    <mergeCell ref="J203:K203"/>
    <mergeCell ref="M203:N203"/>
    <mergeCell ref="P203:Q203"/>
    <mergeCell ref="S203:W203"/>
    <mergeCell ref="E200:H200"/>
    <mergeCell ref="J200:K200"/>
    <mergeCell ref="M200:N200"/>
    <mergeCell ref="P200:Q200"/>
    <mergeCell ref="S200:W200"/>
    <mergeCell ref="E201:H201"/>
    <mergeCell ref="J201:K201"/>
    <mergeCell ref="M201:N201"/>
    <mergeCell ref="P201:Q201"/>
    <mergeCell ref="S201:W201"/>
    <mergeCell ref="E198:H198"/>
    <mergeCell ref="J198:K198"/>
    <mergeCell ref="M198:N198"/>
    <mergeCell ref="P198:Q198"/>
    <mergeCell ref="S198:W198"/>
    <mergeCell ref="E199:H199"/>
    <mergeCell ref="J199:K199"/>
    <mergeCell ref="M199:N199"/>
    <mergeCell ref="P199:Q199"/>
    <mergeCell ref="S199:W199"/>
    <mergeCell ref="E196:H196"/>
    <mergeCell ref="J196:K196"/>
    <mergeCell ref="M196:N196"/>
    <mergeCell ref="P196:Q196"/>
    <mergeCell ref="S196:W196"/>
    <mergeCell ref="E197:H197"/>
    <mergeCell ref="J197:K197"/>
    <mergeCell ref="M197:N197"/>
    <mergeCell ref="P197:Q197"/>
    <mergeCell ref="S197:W197"/>
    <mergeCell ref="E194:H194"/>
    <mergeCell ref="J194:K194"/>
    <mergeCell ref="M194:N194"/>
    <mergeCell ref="P194:Q194"/>
    <mergeCell ref="S194:W194"/>
    <mergeCell ref="E195:H195"/>
    <mergeCell ref="J195:K195"/>
    <mergeCell ref="M195:N195"/>
    <mergeCell ref="P195:Q195"/>
    <mergeCell ref="S195:W195"/>
    <mergeCell ref="E192:H192"/>
    <mergeCell ref="J192:K192"/>
    <mergeCell ref="M192:N192"/>
    <mergeCell ref="P192:Q192"/>
    <mergeCell ref="S192:W192"/>
    <mergeCell ref="E193:H193"/>
    <mergeCell ref="J193:K193"/>
    <mergeCell ref="M193:N193"/>
    <mergeCell ref="P193:Q193"/>
    <mergeCell ref="S193:W193"/>
    <mergeCell ref="E190:H190"/>
    <mergeCell ref="J190:K190"/>
    <mergeCell ref="M190:N190"/>
    <mergeCell ref="P190:Q190"/>
    <mergeCell ref="S190:W190"/>
    <mergeCell ref="E191:H191"/>
    <mergeCell ref="J191:K191"/>
    <mergeCell ref="M191:N191"/>
    <mergeCell ref="P191:Q191"/>
    <mergeCell ref="S191:W191"/>
    <mergeCell ref="E188:H188"/>
    <mergeCell ref="J188:K188"/>
    <mergeCell ref="M188:N188"/>
    <mergeCell ref="P188:Q188"/>
    <mergeCell ref="S188:W188"/>
    <mergeCell ref="E189:H189"/>
    <mergeCell ref="J189:K189"/>
    <mergeCell ref="M189:N189"/>
    <mergeCell ref="P189:Q189"/>
    <mergeCell ref="S189:W189"/>
    <mergeCell ref="E186:H186"/>
    <mergeCell ref="J186:K186"/>
    <mergeCell ref="M186:N186"/>
    <mergeCell ref="P186:Q186"/>
    <mergeCell ref="S186:W186"/>
    <mergeCell ref="E187:H187"/>
    <mergeCell ref="J187:K187"/>
    <mergeCell ref="M187:N187"/>
    <mergeCell ref="P187:Q187"/>
    <mergeCell ref="S187:W187"/>
    <mergeCell ref="E184:H184"/>
    <mergeCell ref="J184:K184"/>
    <mergeCell ref="M184:N184"/>
    <mergeCell ref="P184:Q184"/>
    <mergeCell ref="S184:W184"/>
    <mergeCell ref="E185:H185"/>
    <mergeCell ref="J185:K185"/>
    <mergeCell ref="M185:N185"/>
    <mergeCell ref="P185:Q185"/>
    <mergeCell ref="S185:W185"/>
    <mergeCell ref="E182:H182"/>
    <mergeCell ref="J182:K182"/>
    <mergeCell ref="M182:N182"/>
    <mergeCell ref="P182:Q182"/>
    <mergeCell ref="S182:W182"/>
    <mergeCell ref="E183:H183"/>
    <mergeCell ref="J183:K183"/>
    <mergeCell ref="M183:N183"/>
    <mergeCell ref="P183:Q183"/>
    <mergeCell ref="S183:W183"/>
    <mergeCell ref="E180:H180"/>
    <mergeCell ref="J180:K180"/>
    <mergeCell ref="M180:N180"/>
    <mergeCell ref="P180:Q180"/>
    <mergeCell ref="S180:W180"/>
    <mergeCell ref="E181:H181"/>
    <mergeCell ref="J181:K181"/>
    <mergeCell ref="M181:N181"/>
    <mergeCell ref="P181:Q181"/>
    <mergeCell ref="S181:W181"/>
    <mergeCell ref="E178:H178"/>
    <mergeCell ref="J178:K178"/>
    <mergeCell ref="M178:N178"/>
    <mergeCell ref="P178:Q178"/>
    <mergeCell ref="S178:W178"/>
    <mergeCell ref="E179:H179"/>
    <mergeCell ref="J179:K179"/>
    <mergeCell ref="M179:N179"/>
    <mergeCell ref="P179:Q179"/>
    <mergeCell ref="S179:W179"/>
    <mergeCell ref="E176:H176"/>
    <mergeCell ref="J176:K176"/>
    <mergeCell ref="M176:N176"/>
    <mergeCell ref="P176:Q176"/>
    <mergeCell ref="S176:W176"/>
    <mergeCell ref="E177:H177"/>
    <mergeCell ref="J177:K177"/>
    <mergeCell ref="M177:N177"/>
    <mergeCell ref="P177:Q177"/>
    <mergeCell ref="S177:W177"/>
    <mergeCell ref="E174:H174"/>
    <mergeCell ref="J174:K174"/>
    <mergeCell ref="M174:N174"/>
    <mergeCell ref="P174:Q174"/>
    <mergeCell ref="S174:W174"/>
    <mergeCell ref="E175:H175"/>
    <mergeCell ref="J175:K175"/>
    <mergeCell ref="M175:N175"/>
    <mergeCell ref="P175:Q175"/>
    <mergeCell ref="S175:W175"/>
    <mergeCell ref="E172:H172"/>
    <mergeCell ref="J172:K172"/>
    <mergeCell ref="M172:N172"/>
    <mergeCell ref="P172:Q172"/>
    <mergeCell ref="S172:W172"/>
    <mergeCell ref="E173:H173"/>
    <mergeCell ref="J173:K173"/>
    <mergeCell ref="M173:N173"/>
    <mergeCell ref="P173:Q173"/>
    <mergeCell ref="S173:W173"/>
    <mergeCell ref="E170:H170"/>
    <mergeCell ref="J170:K170"/>
    <mergeCell ref="M170:N170"/>
    <mergeCell ref="P170:Q170"/>
    <mergeCell ref="S170:W170"/>
    <mergeCell ref="E171:H171"/>
    <mergeCell ref="J171:K171"/>
    <mergeCell ref="M171:N171"/>
    <mergeCell ref="P171:Q171"/>
    <mergeCell ref="S171:W171"/>
    <mergeCell ref="E168:H168"/>
    <mergeCell ref="J168:K168"/>
    <mergeCell ref="M168:N168"/>
    <mergeCell ref="P168:Q168"/>
    <mergeCell ref="S168:W168"/>
    <mergeCell ref="E169:H169"/>
    <mergeCell ref="J169:K169"/>
    <mergeCell ref="M169:N169"/>
    <mergeCell ref="P169:Q169"/>
    <mergeCell ref="S169:W169"/>
    <mergeCell ref="E166:H166"/>
    <mergeCell ref="J166:K166"/>
    <mergeCell ref="M166:N166"/>
    <mergeCell ref="P166:Q166"/>
    <mergeCell ref="S166:W166"/>
    <mergeCell ref="E167:H167"/>
    <mergeCell ref="J167:K167"/>
    <mergeCell ref="M167:N167"/>
    <mergeCell ref="P167:Q167"/>
    <mergeCell ref="S167:W167"/>
    <mergeCell ref="E164:H164"/>
    <mergeCell ref="J164:K164"/>
    <mergeCell ref="M164:N164"/>
    <mergeCell ref="P164:Q164"/>
    <mergeCell ref="S164:W164"/>
    <mergeCell ref="E165:H165"/>
    <mergeCell ref="J165:K165"/>
    <mergeCell ref="M165:N165"/>
    <mergeCell ref="P165:Q165"/>
    <mergeCell ref="S165:W165"/>
    <mergeCell ref="E162:H162"/>
    <mergeCell ref="J162:K162"/>
    <mergeCell ref="M162:N162"/>
    <mergeCell ref="P162:Q162"/>
    <mergeCell ref="S162:W162"/>
    <mergeCell ref="E163:H163"/>
    <mergeCell ref="J163:K163"/>
    <mergeCell ref="M163:N163"/>
    <mergeCell ref="P163:Q163"/>
    <mergeCell ref="S163:W163"/>
    <mergeCell ref="E160:H160"/>
    <mergeCell ref="J160:K160"/>
    <mergeCell ref="M160:N160"/>
    <mergeCell ref="P160:Q160"/>
    <mergeCell ref="S160:W160"/>
    <mergeCell ref="E161:H161"/>
    <mergeCell ref="J161:K161"/>
    <mergeCell ref="M161:N161"/>
    <mergeCell ref="P161:Q161"/>
    <mergeCell ref="S161:W161"/>
    <mergeCell ref="E158:H158"/>
    <mergeCell ref="J158:K158"/>
    <mergeCell ref="M158:N158"/>
    <mergeCell ref="P158:Q158"/>
    <mergeCell ref="S158:W158"/>
    <mergeCell ref="E159:H159"/>
    <mergeCell ref="J159:K159"/>
    <mergeCell ref="M159:N159"/>
    <mergeCell ref="P159:Q159"/>
    <mergeCell ref="S159:W159"/>
    <mergeCell ref="E156:H156"/>
    <mergeCell ref="J156:K156"/>
    <mergeCell ref="M156:N156"/>
    <mergeCell ref="P156:Q156"/>
    <mergeCell ref="S156:W156"/>
    <mergeCell ref="E157:H157"/>
    <mergeCell ref="J157:K157"/>
    <mergeCell ref="M157:N157"/>
    <mergeCell ref="P157:Q157"/>
    <mergeCell ref="S157:W157"/>
    <mergeCell ref="E154:H154"/>
    <mergeCell ref="J154:K154"/>
    <mergeCell ref="M154:N154"/>
    <mergeCell ref="P154:Q154"/>
    <mergeCell ref="S154:W154"/>
    <mergeCell ref="E155:H155"/>
    <mergeCell ref="J155:K155"/>
    <mergeCell ref="M155:N155"/>
    <mergeCell ref="P155:Q155"/>
    <mergeCell ref="S155:W155"/>
    <mergeCell ref="E152:H152"/>
    <mergeCell ref="J152:K152"/>
    <mergeCell ref="M152:N152"/>
    <mergeCell ref="P152:Q152"/>
    <mergeCell ref="S152:W152"/>
    <mergeCell ref="E153:H153"/>
    <mergeCell ref="J153:K153"/>
    <mergeCell ref="M153:N153"/>
    <mergeCell ref="P153:Q153"/>
    <mergeCell ref="S153:W153"/>
    <mergeCell ref="E150:H150"/>
    <mergeCell ref="J150:K150"/>
    <mergeCell ref="M150:N150"/>
    <mergeCell ref="P150:Q150"/>
    <mergeCell ref="S150:W150"/>
    <mergeCell ref="E151:H151"/>
    <mergeCell ref="J151:K151"/>
    <mergeCell ref="M151:N151"/>
    <mergeCell ref="P151:Q151"/>
    <mergeCell ref="S151:W151"/>
    <mergeCell ref="E148:H148"/>
    <mergeCell ref="J148:K148"/>
    <mergeCell ref="M148:N148"/>
    <mergeCell ref="P148:Q148"/>
    <mergeCell ref="S148:W148"/>
    <mergeCell ref="E149:H149"/>
    <mergeCell ref="J149:K149"/>
    <mergeCell ref="M149:N149"/>
    <mergeCell ref="P149:Q149"/>
    <mergeCell ref="S149:W149"/>
    <mergeCell ref="E146:H146"/>
    <mergeCell ref="J146:K146"/>
    <mergeCell ref="M146:N146"/>
    <mergeCell ref="P146:Q146"/>
    <mergeCell ref="S146:W146"/>
    <mergeCell ref="E147:H147"/>
    <mergeCell ref="J147:K147"/>
    <mergeCell ref="M147:N147"/>
    <mergeCell ref="P147:Q147"/>
    <mergeCell ref="S147:W147"/>
    <mergeCell ref="E144:H144"/>
    <mergeCell ref="J144:K144"/>
    <mergeCell ref="M144:N144"/>
    <mergeCell ref="P144:Q144"/>
    <mergeCell ref="S144:W144"/>
    <mergeCell ref="E145:H145"/>
    <mergeCell ref="J145:K145"/>
    <mergeCell ref="M145:N145"/>
    <mergeCell ref="P145:Q145"/>
    <mergeCell ref="S145:W145"/>
    <mergeCell ref="E142:H142"/>
    <mergeCell ref="J142:K142"/>
    <mergeCell ref="M142:N142"/>
    <mergeCell ref="P142:Q142"/>
    <mergeCell ref="S142:W142"/>
    <mergeCell ref="E143:H143"/>
    <mergeCell ref="J143:K143"/>
    <mergeCell ref="M143:N143"/>
    <mergeCell ref="P143:Q143"/>
    <mergeCell ref="S143:W143"/>
    <mergeCell ref="E140:H140"/>
    <mergeCell ref="J140:K140"/>
    <mergeCell ref="M140:N140"/>
    <mergeCell ref="P140:Q140"/>
    <mergeCell ref="S140:W140"/>
    <mergeCell ref="E141:H141"/>
    <mergeCell ref="J141:K141"/>
    <mergeCell ref="M141:N141"/>
    <mergeCell ref="P141:Q141"/>
    <mergeCell ref="S141:W141"/>
    <mergeCell ref="E138:H138"/>
    <mergeCell ref="J138:K138"/>
    <mergeCell ref="M138:N138"/>
    <mergeCell ref="P138:Q138"/>
    <mergeCell ref="S138:W138"/>
    <mergeCell ref="E139:H139"/>
    <mergeCell ref="J139:K139"/>
    <mergeCell ref="M139:N139"/>
    <mergeCell ref="P139:Q139"/>
    <mergeCell ref="S139:W139"/>
    <mergeCell ref="E136:H136"/>
    <mergeCell ref="J136:K136"/>
    <mergeCell ref="M136:N136"/>
    <mergeCell ref="P136:Q136"/>
    <mergeCell ref="S136:W136"/>
    <mergeCell ref="E137:H137"/>
    <mergeCell ref="J137:K137"/>
    <mergeCell ref="M137:N137"/>
    <mergeCell ref="P137:Q137"/>
    <mergeCell ref="S137:W137"/>
    <mergeCell ref="E134:H134"/>
    <mergeCell ref="J134:K134"/>
    <mergeCell ref="M134:N134"/>
    <mergeCell ref="P134:Q134"/>
    <mergeCell ref="S134:W134"/>
    <mergeCell ref="E135:H135"/>
    <mergeCell ref="J135:K135"/>
    <mergeCell ref="M135:N135"/>
    <mergeCell ref="P135:Q135"/>
    <mergeCell ref="S135:W135"/>
    <mergeCell ref="E132:H132"/>
    <mergeCell ref="J132:K132"/>
    <mergeCell ref="M132:N132"/>
    <mergeCell ref="P132:Q132"/>
    <mergeCell ref="S132:W132"/>
    <mergeCell ref="E133:H133"/>
    <mergeCell ref="J133:K133"/>
    <mergeCell ref="M133:N133"/>
    <mergeCell ref="P133:Q133"/>
    <mergeCell ref="S133:W133"/>
    <mergeCell ref="E130:H130"/>
    <mergeCell ref="J130:K130"/>
    <mergeCell ref="M130:N130"/>
    <mergeCell ref="P130:Q130"/>
    <mergeCell ref="S130:W130"/>
    <mergeCell ref="E131:H131"/>
    <mergeCell ref="J131:K131"/>
    <mergeCell ref="M131:N131"/>
    <mergeCell ref="P131:Q131"/>
    <mergeCell ref="S131:W131"/>
    <mergeCell ref="E128:H128"/>
    <mergeCell ref="J128:K128"/>
    <mergeCell ref="M128:N128"/>
    <mergeCell ref="P128:Q128"/>
    <mergeCell ref="S128:W128"/>
    <mergeCell ref="E129:H129"/>
    <mergeCell ref="J129:K129"/>
    <mergeCell ref="M129:N129"/>
    <mergeCell ref="P129:Q129"/>
    <mergeCell ref="S129:W129"/>
    <mergeCell ref="E126:H126"/>
    <mergeCell ref="J126:K126"/>
    <mergeCell ref="M126:N126"/>
    <mergeCell ref="P126:Q126"/>
    <mergeCell ref="S126:W126"/>
    <mergeCell ref="E127:H127"/>
    <mergeCell ref="J127:K127"/>
    <mergeCell ref="M127:N127"/>
    <mergeCell ref="P127:Q127"/>
    <mergeCell ref="S127:W127"/>
    <mergeCell ref="E124:H124"/>
    <mergeCell ref="J124:K124"/>
    <mergeCell ref="M124:N124"/>
    <mergeCell ref="P124:Q124"/>
    <mergeCell ref="S124:W124"/>
    <mergeCell ref="E125:H125"/>
    <mergeCell ref="J125:K125"/>
    <mergeCell ref="M125:N125"/>
    <mergeCell ref="P125:Q125"/>
    <mergeCell ref="S125:W125"/>
    <mergeCell ref="E122:H122"/>
    <mergeCell ref="J122:K122"/>
    <mergeCell ref="M122:N122"/>
    <mergeCell ref="P122:Q122"/>
    <mergeCell ref="S122:W122"/>
    <mergeCell ref="E123:H123"/>
    <mergeCell ref="J123:K123"/>
    <mergeCell ref="M123:N123"/>
    <mergeCell ref="P123:Q123"/>
    <mergeCell ref="S123:W123"/>
    <mergeCell ref="E120:H120"/>
    <mergeCell ref="J120:K120"/>
    <mergeCell ref="M120:N120"/>
    <mergeCell ref="P120:Q120"/>
    <mergeCell ref="S120:W120"/>
    <mergeCell ref="E121:H121"/>
    <mergeCell ref="J121:K121"/>
    <mergeCell ref="M121:N121"/>
    <mergeCell ref="P121:Q121"/>
    <mergeCell ref="S121:W121"/>
    <mergeCell ref="E118:H118"/>
    <mergeCell ref="J118:K118"/>
    <mergeCell ref="M118:N118"/>
    <mergeCell ref="P118:Q118"/>
    <mergeCell ref="S118:W118"/>
    <mergeCell ref="E119:H119"/>
    <mergeCell ref="J119:K119"/>
    <mergeCell ref="M119:N119"/>
    <mergeCell ref="P119:Q119"/>
    <mergeCell ref="S119:W119"/>
    <mergeCell ref="E116:H116"/>
    <mergeCell ref="J116:K116"/>
    <mergeCell ref="M116:N116"/>
    <mergeCell ref="P116:Q116"/>
    <mergeCell ref="S116:W116"/>
    <mergeCell ref="E117:H117"/>
    <mergeCell ref="J117:K117"/>
    <mergeCell ref="M117:N117"/>
    <mergeCell ref="P117:Q117"/>
    <mergeCell ref="S117:W117"/>
    <mergeCell ref="E114:H114"/>
    <mergeCell ref="J114:K114"/>
    <mergeCell ref="M114:N114"/>
    <mergeCell ref="P114:Q114"/>
    <mergeCell ref="S114:W114"/>
    <mergeCell ref="E115:H115"/>
    <mergeCell ref="J115:K115"/>
    <mergeCell ref="M115:N115"/>
    <mergeCell ref="P115:Q115"/>
    <mergeCell ref="S115:W115"/>
    <mergeCell ref="E112:H112"/>
    <mergeCell ref="J112:K112"/>
    <mergeCell ref="M112:N112"/>
    <mergeCell ref="P112:Q112"/>
    <mergeCell ref="S112:W112"/>
    <mergeCell ref="E113:H113"/>
    <mergeCell ref="J113:K113"/>
    <mergeCell ref="M113:N113"/>
    <mergeCell ref="P113:Q113"/>
    <mergeCell ref="S113:W113"/>
    <mergeCell ref="E110:H110"/>
    <mergeCell ref="J110:K110"/>
    <mergeCell ref="M110:N110"/>
    <mergeCell ref="P110:Q110"/>
    <mergeCell ref="S110:W110"/>
    <mergeCell ref="E111:H111"/>
    <mergeCell ref="J111:K111"/>
    <mergeCell ref="M111:N111"/>
    <mergeCell ref="P111:Q111"/>
    <mergeCell ref="S111:W111"/>
    <mergeCell ref="E108:H108"/>
    <mergeCell ref="J108:K108"/>
    <mergeCell ref="M108:N108"/>
    <mergeCell ref="P108:Q108"/>
    <mergeCell ref="S108:W108"/>
    <mergeCell ref="E109:H109"/>
    <mergeCell ref="J109:K109"/>
    <mergeCell ref="M109:N109"/>
    <mergeCell ref="P109:Q109"/>
    <mergeCell ref="S109:W109"/>
    <mergeCell ref="E106:H106"/>
    <mergeCell ref="J106:K106"/>
    <mergeCell ref="M106:N106"/>
    <mergeCell ref="P106:Q106"/>
    <mergeCell ref="S106:W106"/>
    <mergeCell ref="E107:H107"/>
    <mergeCell ref="J107:K107"/>
    <mergeCell ref="M107:N107"/>
    <mergeCell ref="P107:Q107"/>
    <mergeCell ref="S107:W107"/>
    <mergeCell ref="E104:H104"/>
    <mergeCell ref="J104:K104"/>
    <mergeCell ref="M104:N104"/>
    <mergeCell ref="P104:Q104"/>
    <mergeCell ref="S104:W104"/>
    <mergeCell ref="E105:H105"/>
    <mergeCell ref="J105:K105"/>
    <mergeCell ref="M105:N105"/>
    <mergeCell ref="P105:Q105"/>
    <mergeCell ref="S105:W105"/>
    <mergeCell ref="E102:H102"/>
    <mergeCell ref="J102:K102"/>
    <mergeCell ref="M102:N102"/>
    <mergeCell ref="P102:Q102"/>
    <mergeCell ref="S102:W102"/>
    <mergeCell ref="E103:H103"/>
    <mergeCell ref="J103:K103"/>
    <mergeCell ref="M103:N103"/>
    <mergeCell ref="P103:Q103"/>
    <mergeCell ref="S103:W103"/>
    <mergeCell ref="E100:H100"/>
    <mergeCell ref="J100:K100"/>
    <mergeCell ref="M100:N100"/>
    <mergeCell ref="P100:Q100"/>
    <mergeCell ref="S100:W100"/>
    <mergeCell ref="E101:H101"/>
    <mergeCell ref="J101:K101"/>
    <mergeCell ref="M101:N101"/>
    <mergeCell ref="P101:Q101"/>
    <mergeCell ref="S101:W101"/>
    <mergeCell ref="E98:H98"/>
    <mergeCell ref="J98:K98"/>
    <mergeCell ref="M98:N98"/>
    <mergeCell ref="P98:Q98"/>
    <mergeCell ref="S98:W98"/>
    <mergeCell ref="E99:H99"/>
    <mergeCell ref="J99:K99"/>
    <mergeCell ref="M99:N99"/>
    <mergeCell ref="P99:Q99"/>
    <mergeCell ref="S99:W99"/>
    <mergeCell ref="E96:H96"/>
    <mergeCell ref="J96:K96"/>
    <mergeCell ref="M96:N96"/>
    <mergeCell ref="P96:Q96"/>
    <mergeCell ref="S96:W96"/>
    <mergeCell ref="E97:H97"/>
    <mergeCell ref="J97:K97"/>
    <mergeCell ref="M97:N97"/>
    <mergeCell ref="P97:Q97"/>
    <mergeCell ref="S97:W97"/>
    <mergeCell ref="E94:H94"/>
    <mergeCell ref="J94:K94"/>
    <mergeCell ref="M94:N94"/>
    <mergeCell ref="P94:Q94"/>
    <mergeCell ref="S94:W94"/>
    <mergeCell ref="E95:H95"/>
    <mergeCell ref="J95:K95"/>
    <mergeCell ref="M95:N95"/>
    <mergeCell ref="P95:Q95"/>
    <mergeCell ref="S95:W95"/>
    <mergeCell ref="E92:H92"/>
    <mergeCell ref="J92:K92"/>
    <mergeCell ref="M92:N92"/>
    <mergeCell ref="P92:Q92"/>
    <mergeCell ref="S92:W92"/>
    <mergeCell ref="E93:H93"/>
    <mergeCell ref="J93:K93"/>
    <mergeCell ref="M93:N93"/>
    <mergeCell ref="P93:Q93"/>
    <mergeCell ref="S93:W93"/>
    <mergeCell ref="E90:H90"/>
    <mergeCell ref="J90:K90"/>
    <mergeCell ref="M90:N90"/>
    <mergeCell ref="P90:Q90"/>
    <mergeCell ref="S90:W90"/>
    <mergeCell ref="E91:H91"/>
    <mergeCell ref="J91:K91"/>
    <mergeCell ref="M91:N91"/>
    <mergeCell ref="P91:Q91"/>
    <mergeCell ref="S91:W91"/>
    <mergeCell ref="E88:H88"/>
    <mergeCell ref="J88:K88"/>
    <mergeCell ref="M88:N88"/>
    <mergeCell ref="P88:Q88"/>
    <mergeCell ref="S88:W88"/>
    <mergeCell ref="E89:H89"/>
    <mergeCell ref="J89:K89"/>
    <mergeCell ref="M89:N89"/>
    <mergeCell ref="P89:Q89"/>
    <mergeCell ref="S89:W89"/>
    <mergeCell ref="E86:H86"/>
    <mergeCell ref="J86:K86"/>
    <mergeCell ref="M86:N86"/>
    <mergeCell ref="P86:Q86"/>
    <mergeCell ref="S86:W86"/>
    <mergeCell ref="E87:H87"/>
    <mergeCell ref="J87:K87"/>
    <mergeCell ref="M87:N87"/>
    <mergeCell ref="P87:Q87"/>
    <mergeCell ref="S87:W87"/>
    <mergeCell ref="E84:H84"/>
    <mergeCell ref="J84:K84"/>
    <mergeCell ref="M84:N84"/>
    <mergeCell ref="P84:Q84"/>
    <mergeCell ref="S84:W84"/>
    <mergeCell ref="E85:H85"/>
    <mergeCell ref="J85:K85"/>
    <mergeCell ref="M85:N85"/>
    <mergeCell ref="P85:Q85"/>
    <mergeCell ref="S85:W85"/>
    <mergeCell ref="E82:H82"/>
    <mergeCell ref="J82:K82"/>
    <mergeCell ref="M82:N82"/>
    <mergeCell ref="P82:Q82"/>
    <mergeCell ref="S82:W82"/>
    <mergeCell ref="E83:H83"/>
    <mergeCell ref="J83:K83"/>
    <mergeCell ref="M83:N83"/>
    <mergeCell ref="P83:Q83"/>
    <mergeCell ref="S83:W83"/>
    <mergeCell ref="E80:H80"/>
    <mergeCell ref="J80:K80"/>
    <mergeCell ref="M80:N80"/>
    <mergeCell ref="P80:Q80"/>
    <mergeCell ref="S80:W80"/>
    <mergeCell ref="E81:H81"/>
    <mergeCell ref="J81:K81"/>
    <mergeCell ref="M81:N81"/>
    <mergeCell ref="P81:Q81"/>
    <mergeCell ref="S81:W81"/>
    <mergeCell ref="E78:H78"/>
    <mergeCell ref="J78:K78"/>
    <mergeCell ref="M78:N78"/>
    <mergeCell ref="P78:Q78"/>
    <mergeCell ref="S78:W78"/>
    <mergeCell ref="E79:H79"/>
    <mergeCell ref="J79:K79"/>
    <mergeCell ref="M79:N79"/>
    <mergeCell ref="P79:Q79"/>
    <mergeCell ref="S79:W79"/>
    <mergeCell ref="E76:H76"/>
    <mergeCell ref="J76:K76"/>
    <mergeCell ref="M76:N76"/>
    <mergeCell ref="P76:Q76"/>
    <mergeCell ref="S76:W76"/>
    <mergeCell ref="E77:H77"/>
    <mergeCell ref="J77:K77"/>
    <mergeCell ref="M77:N77"/>
    <mergeCell ref="P77:Q77"/>
    <mergeCell ref="S77:W77"/>
    <mergeCell ref="E74:H74"/>
    <mergeCell ref="J74:K74"/>
    <mergeCell ref="M74:N74"/>
    <mergeCell ref="P74:Q74"/>
    <mergeCell ref="S74:W74"/>
    <mergeCell ref="E75:H75"/>
    <mergeCell ref="J75:K75"/>
    <mergeCell ref="M75:N75"/>
    <mergeCell ref="P75:Q75"/>
    <mergeCell ref="S75:W75"/>
    <mergeCell ref="E72:H72"/>
    <mergeCell ref="J72:K72"/>
    <mergeCell ref="M72:N72"/>
    <mergeCell ref="P72:Q72"/>
    <mergeCell ref="S72:W72"/>
    <mergeCell ref="E73:H73"/>
    <mergeCell ref="J73:K73"/>
    <mergeCell ref="M73:N73"/>
    <mergeCell ref="P73:Q73"/>
    <mergeCell ref="S73:W73"/>
    <mergeCell ref="E70:H70"/>
    <mergeCell ref="J70:K70"/>
    <mergeCell ref="M70:N70"/>
    <mergeCell ref="P70:Q70"/>
    <mergeCell ref="S70:W70"/>
    <mergeCell ref="E71:H71"/>
    <mergeCell ref="J71:K71"/>
    <mergeCell ref="M71:N71"/>
    <mergeCell ref="P71:Q71"/>
    <mergeCell ref="S71:W71"/>
    <mergeCell ref="J52:K52"/>
    <mergeCell ref="P58:T58"/>
    <mergeCell ref="J61:K61"/>
    <mergeCell ref="J63:K64"/>
    <mergeCell ref="J65:K65"/>
    <mergeCell ref="C69:W69"/>
    <mergeCell ref="K35:L35"/>
    <mergeCell ref="P45:T45"/>
    <mergeCell ref="V47:W47"/>
    <mergeCell ref="J48:K48"/>
    <mergeCell ref="J50:K51"/>
    <mergeCell ref="V51:W51"/>
    <mergeCell ref="J19:K19"/>
    <mergeCell ref="B22:C22"/>
    <mergeCell ref="M24:Q24"/>
    <mergeCell ref="J27:K27"/>
    <mergeCell ref="J29:K30"/>
    <mergeCell ref="J31:K31"/>
    <mergeCell ref="C6:G6"/>
    <mergeCell ref="B9:C9"/>
    <mergeCell ref="V14:W14"/>
    <mergeCell ref="J15:K15"/>
    <mergeCell ref="J16:K16"/>
    <mergeCell ref="J17:K18"/>
    <mergeCell ref="V18:W18"/>
    <mergeCell ref="V4:W4"/>
    <mergeCell ref="J5:K5"/>
    <mergeCell ref="M5:N5"/>
    <mergeCell ref="P5:Q5"/>
    <mergeCell ref="S5:T5"/>
    <mergeCell ref="V5:W5"/>
    <mergeCell ref="C2:G5"/>
    <mergeCell ref="J3:K3"/>
    <mergeCell ref="M3:N3"/>
    <mergeCell ref="P3:Q3"/>
    <mergeCell ref="S3:T3"/>
    <mergeCell ref="V3:W3"/>
    <mergeCell ref="J4:K4"/>
    <mergeCell ref="M4:N4"/>
    <mergeCell ref="P4:Q4"/>
    <mergeCell ref="S4:T4"/>
  </mergeCells>
  <conditionalFormatting sqref="G12:G20">
    <cfRule type="cellIs" dxfId="67" priority="11" operator="lessThan">
      <formula>0</formula>
    </cfRule>
    <cfRule type="cellIs" dxfId="66" priority="14" operator="greaterThan">
      <formula>"&gt;=0"</formula>
    </cfRule>
    <cfRule type="cellIs" dxfId="65" priority="15" operator="greaterThan">
      <formula>0</formula>
    </cfRule>
    <cfRule type="cellIs" dxfId="64" priority="16" operator="lessThan">
      <formula>0</formula>
    </cfRule>
    <cfRule type="cellIs" dxfId="63" priority="17" operator="greaterThan">
      <formula>1</formula>
    </cfRule>
  </conditionalFormatting>
  <conditionalFormatting sqref="G25:G41">
    <cfRule type="cellIs" dxfId="62" priority="12" operator="lessThan">
      <formula>0</formula>
    </cfRule>
    <cfRule type="cellIs" dxfId="61" priority="13" operator="greaterThan">
      <formula>1</formula>
    </cfRule>
  </conditionalFormatting>
  <conditionalFormatting sqref="G46:G54">
    <cfRule type="cellIs" dxfId="60" priority="9" operator="lessThan">
      <formula>0</formula>
    </cfRule>
    <cfRule type="cellIs" dxfId="59" priority="10" operator="greaterThan">
      <formula>1</formula>
    </cfRule>
  </conditionalFormatting>
  <conditionalFormatting sqref="G59:G67">
    <cfRule type="cellIs" dxfId="58" priority="7" operator="greaterThan">
      <formula>0</formula>
    </cfRule>
    <cfRule type="cellIs" dxfId="57" priority="8" operator="lessThan">
      <formula>0</formula>
    </cfRule>
  </conditionalFormatting>
  <conditionalFormatting sqref="J29:K30">
    <cfRule type="cellIs" dxfId="56" priority="5" operator="lessThan">
      <formula>1</formula>
    </cfRule>
    <cfRule type="cellIs" dxfId="55" priority="6" operator="greaterThan">
      <formula>1</formula>
    </cfRule>
  </conditionalFormatting>
  <conditionalFormatting sqref="J50:K51">
    <cfRule type="cellIs" dxfId="54" priority="1" operator="greaterThan">
      <formula>1</formula>
    </cfRule>
    <cfRule type="cellIs" dxfId="53" priority="2" operator="lessThan">
      <formula>1</formula>
    </cfRule>
  </conditionalFormatting>
  <conditionalFormatting sqref="J63:K64">
    <cfRule type="cellIs" dxfId="52" priority="3" operator="lessThan">
      <formula>1</formula>
    </cfRule>
    <cfRule type="cellIs" dxfId="51" priority="4" operator="greaterThan">
      <formula>1</formula>
    </cfRule>
  </conditionalFormatting>
  <dataValidations count="2">
    <dataValidation type="list" allowBlank="1" showInputMessage="1" showErrorMessage="1" sqref="J71:K78" xr:uid="{4012862B-9D60-452C-8D9C-01057A5D12E7}">
      <formula1>Tipo</formula1>
    </dataValidation>
    <dataValidation type="list" allowBlank="1" showInputMessage="1" showErrorMessage="1" sqref="M71:N370" xr:uid="{FC68E603-1D33-4E85-A81E-CBDAB7D0C230}">
      <formula1>INDIRECT(J71)</formula1>
    </dataValidation>
  </dataValidations>
  <pageMargins left="0.7" right="0.7" top="0.75" bottom="0.75" header="0.3" footer="0.3"/>
  <pageSetup paperSize="9" orientation="portrait" verticalDpi="0" r:id="rId1"/>
  <drawing r:id="rId2"/>
  <picture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94559EE-7992-46FD-B833-9CA6DF407065}">
          <x14:formula1>
            <xm:f>'Base de Dados'!$BF$2:$BF$13</xm:f>
          </x14:formula1>
          <xm:sqref>C2:G5</xm:sqref>
        </x14:dataValidation>
        <x14:dataValidation type="list" allowBlank="1" showInputMessage="1" showErrorMessage="1" xr:uid="{425DAB37-2015-4E32-8C53-9256EFF18E01}">
          <x14:formula1>
            <xm:f>'Base de Dados'!$BE$2:$BE$6</xm:f>
          </x14:formula1>
          <xm:sqref>J79:K371</xm:sqref>
        </x14:dataValidation>
        <x14:dataValidation type="list" allowBlank="1" showInputMessage="1" showErrorMessage="1" xr:uid="{5087E3A8-04FE-4628-A8B2-3A5431C6D75B}">
          <x14:formula1>
            <xm:f>'Base de Dados'!$BD$2:$BD$42</xm:f>
          </x14:formula1>
          <xm:sqref>M371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E560C-032F-485A-BEB3-045CE67A544A}">
  <dimension ref="B1:BE371"/>
  <sheetViews>
    <sheetView showGridLines="0" topLeftCell="A65" zoomScale="85" zoomScaleNormal="85" workbookViewId="0">
      <selection activeCell="P97" sqref="P97:Q97"/>
    </sheetView>
  </sheetViews>
  <sheetFormatPr defaultColWidth="9.109375" defaultRowHeight="13.8" x14ac:dyDescent="0.25"/>
  <cols>
    <col min="1" max="1" width="10.6640625" style="1" customWidth="1"/>
    <col min="2" max="2" width="0.88671875" style="1" customWidth="1"/>
    <col min="3" max="3" width="15" style="1" bestFit="1" customWidth="1"/>
    <col min="4" max="4" width="1.109375" style="1" customWidth="1"/>
    <col min="5" max="7" width="9.109375" style="1"/>
    <col min="8" max="9" width="0.88671875" style="1" customWidth="1"/>
    <col min="10" max="10" width="14" style="1" customWidth="1"/>
    <col min="11" max="11" width="11.5546875" style="1" customWidth="1"/>
    <col min="12" max="12" width="0.88671875" style="1" customWidth="1"/>
    <col min="13" max="13" width="11.6640625" style="1" customWidth="1"/>
    <col min="14" max="14" width="13.44140625" style="1" customWidth="1"/>
    <col min="15" max="15" width="0.88671875" style="1" customWidth="1"/>
    <col min="16" max="16" width="10.33203125" style="1" customWidth="1"/>
    <col min="17" max="17" width="12.5546875" style="1" customWidth="1"/>
    <col min="18" max="18" width="0.88671875" style="1" customWidth="1"/>
    <col min="19" max="19" width="8.33203125" style="1" customWidth="1"/>
    <col min="20" max="20" width="12" style="1" customWidth="1"/>
    <col min="21" max="21" width="0.88671875" style="1" customWidth="1"/>
    <col min="22" max="22" width="10" style="1" customWidth="1"/>
    <col min="23" max="23" width="11" style="1" customWidth="1"/>
    <col min="24" max="24" width="0.88671875" style="1" customWidth="1"/>
    <col min="25" max="33" width="9.109375" style="1"/>
    <col min="34" max="34" width="16.6640625" style="1" customWidth="1"/>
    <col min="35" max="35" width="21" style="1" customWidth="1"/>
    <col min="36" max="49" width="9.109375" style="1"/>
    <col min="50" max="50" width="11.44140625" style="1" bestFit="1" customWidth="1"/>
    <col min="51" max="51" width="9.109375" style="1"/>
    <col min="52" max="52" width="11.44140625" style="1" bestFit="1" customWidth="1"/>
    <col min="53" max="53" width="9.21875" style="1" bestFit="1" customWidth="1"/>
    <col min="54" max="54" width="11" style="1" bestFit="1" customWidth="1"/>
    <col min="55" max="55" width="12.6640625" style="1" bestFit="1" customWidth="1"/>
    <col min="56" max="56" width="16.21875" style="1" bestFit="1" customWidth="1"/>
    <col min="57" max="57" width="9.21875" style="1" bestFit="1" customWidth="1"/>
    <col min="58" max="58" width="8.88671875" style="1" bestFit="1" customWidth="1"/>
    <col min="59" max="16384" width="9.109375" style="1"/>
  </cols>
  <sheetData>
    <row r="1" spans="2:34" ht="8.1" customHeight="1" x14ac:dyDescent="0.25"/>
    <row r="2" spans="2:34" ht="5.0999999999999996" customHeight="1" x14ac:dyDescent="0.25">
      <c r="B2" s="4"/>
      <c r="C2" s="274" t="s">
        <v>90</v>
      </c>
      <c r="D2" s="274"/>
      <c r="E2" s="274"/>
      <c r="F2" s="274"/>
      <c r="G2" s="274"/>
      <c r="H2" s="4"/>
      <c r="J2" s="54"/>
      <c r="K2" s="54"/>
      <c r="M2" s="55"/>
      <c r="N2" s="55"/>
      <c r="P2" s="56"/>
      <c r="Q2" s="56"/>
      <c r="S2" s="56"/>
      <c r="T2" s="56"/>
      <c r="V2" s="4"/>
      <c r="W2" s="4"/>
      <c r="X2" s="4"/>
    </row>
    <row r="3" spans="2:34" ht="12" customHeight="1" x14ac:dyDescent="0.25">
      <c r="B3" s="4"/>
      <c r="C3" s="274"/>
      <c r="D3" s="274"/>
      <c r="E3" s="274"/>
      <c r="F3" s="274"/>
      <c r="G3" s="274"/>
      <c r="H3" s="4"/>
      <c r="J3" s="268">
        <f>SUM(F12:F19)</f>
        <v>7650</v>
      </c>
      <c r="K3" s="268"/>
      <c r="L3" s="58"/>
      <c r="M3" s="270">
        <f>SUM(F25:F40)</f>
        <v>6238</v>
      </c>
      <c r="N3" s="271"/>
      <c r="O3" s="58"/>
      <c r="P3" s="262">
        <f>SUM(F46:F53)</f>
        <v>1700</v>
      </c>
      <c r="Q3" s="263"/>
      <c r="R3" s="58"/>
      <c r="S3" s="265">
        <f>SUM(F59:F66)</f>
        <v>640</v>
      </c>
      <c r="T3" s="266"/>
      <c r="V3" s="256">
        <f>+J3-M3-P3-S3</f>
        <v>-928</v>
      </c>
      <c r="W3" s="257">
        <f t="shared" ref="W3" si="0">+K1-N1-Q1-T1</f>
        <v>0</v>
      </c>
      <c r="X3" s="4"/>
      <c r="AH3" s="88"/>
    </row>
    <row r="4" spans="2:34" ht="12" customHeight="1" x14ac:dyDescent="0.25">
      <c r="B4" s="4"/>
      <c r="C4" s="274"/>
      <c r="D4" s="274"/>
      <c r="E4" s="274"/>
      <c r="F4" s="274"/>
      <c r="G4" s="274"/>
      <c r="H4" s="4"/>
      <c r="J4" s="258" t="s">
        <v>61</v>
      </c>
      <c r="K4" s="258"/>
      <c r="L4" s="59"/>
      <c r="M4" s="258" t="s">
        <v>99</v>
      </c>
      <c r="N4" s="258"/>
      <c r="O4" s="59"/>
      <c r="P4" s="258" t="s">
        <v>100</v>
      </c>
      <c r="Q4" s="258"/>
      <c r="R4" s="59"/>
      <c r="S4" s="258" t="s">
        <v>101</v>
      </c>
      <c r="T4" s="258"/>
      <c r="U4" s="35"/>
      <c r="V4" s="258" t="s">
        <v>102</v>
      </c>
      <c r="W4" s="258"/>
      <c r="X4" s="4"/>
      <c r="AH4" s="88"/>
    </row>
    <row r="5" spans="2:34" ht="12" customHeight="1" x14ac:dyDescent="0.7">
      <c r="B5" s="4"/>
      <c r="C5" s="274"/>
      <c r="D5" s="274"/>
      <c r="E5" s="274"/>
      <c r="F5" s="274"/>
      <c r="G5" s="274"/>
      <c r="H5" s="4"/>
      <c r="J5" s="269" t="str">
        <f>REPT("|",J6*220)</f>
        <v>||||||||||||||||||||||||||||||||||||||||||||||||||||||||||||||||||||||||||||||||||||||||||||||||||||||||||||||||||||||||||||||||||||||||||||||||||||||||||||||||||||||||||||||</v>
      </c>
      <c r="K5" s="269"/>
      <c r="L5" s="98"/>
      <c r="M5" s="272" t="str">
        <f>REPT("|",M6*95)</f>
        <v>||||||||||||||||||||||||||||||||||||||||||||||||||||||||||||||||||||||||||||||||||||||||||||||||||||||||||||||||||||||||||||||||||||||||||||||||||||||||||||||||</v>
      </c>
      <c r="N5" s="272"/>
      <c r="O5" s="98"/>
      <c r="P5" s="264" t="str">
        <f>REPT("|",P6*95)</f>
        <v>||||||||||||||||||||||||||||||||||||||||||||||||||||</v>
      </c>
      <c r="Q5" s="264"/>
      <c r="R5" s="98"/>
      <c r="S5" s="267" t="str">
        <f>REPT("|",S6*95)</f>
        <v>|||||||||||</v>
      </c>
      <c r="T5" s="267"/>
      <c r="U5" s="99"/>
      <c r="V5" s="272" t="e">
        <f>REPT("|",V6*95)</f>
        <v>#VALUE!</v>
      </c>
      <c r="W5" s="272"/>
      <c r="X5" s="100"/>
      <c r="AH5" s="88"/>
    </row>
    <row r="6" spans="2:34" ht="16.8" x14ac:dyDescent="0.25">
      <c r="B6" s="4"/>
      <c r="C6" s="273" t="s">
        <v>93</v>
      </c>
      <c r="D6" s="273"/>
      <c r="E6" s="273"/>
      <c r="F6" s="273"/>
      <c r="G6" s="273"/>
      <c r="H6" s="4"/>
      <c r="J6" s="147">
        <f>J3/SUM(E12:E19)</f>
        <v>0.79439252336448596</v>
      </c>
      <c r="K6" s="148" t="str" cm="1">
        <f t="array" ref="K6">_xlfn.IFS(J3&gt;SUM(E12:E19),'Base de Dados'!BE12,Out!J3&lt;SUM(Out!E12:E19),'Base de Dados'!BE11,Out!J3=SUM(Out!E12:E19),'Base de Dados'!BE13)</f>
        <v>Abaixo da Meta</v>
      </c>
      <c r="L6" s="61"/>
      <c r="M6" s="145">
        <f>+M3/SUM(E25:E40)</f>
        <v>1.69280868385346</v>
      </c>
      <c r="N6" s="146" t="str" cm="1">
        <f t="array" ref="N6">_xlfn.IFS(M3&gt;E41,"Acima do orçamento",Out!M3&lt;E41,"Abaixo do Orçado",Out!M3=E41,'Base de Dados'!BE13)</f>
        <v>Acima do orçamento</v>
      </c>
      <c r="O6" s="60"/>
      <c r="P6" s="190">
        <f>P3/SUM(E46:E53)</f>
        <v>0.55737704918032782</v>
      </c>
      <c r="Q6" s="191" t="str" cm="1">
        <f t="array" ref="Q6">_xlfn.IFS(P3&lt;E54,'Base de Dados'!$BE$11,Out!P3&gt;E54,'Base de Dados'!$BE$12,Out!P3=E54,'Base de Dados'!$BE$13)</f>
        <v>Abaixo da Meta</v>
      </c>
      <c r="R6" s="60"/>
      <c r="S6" s="196">
        <f>+S3/SUM(E59:E67)</f>
        <v>0.12075471698113208</v>
      </c>
      <c r="T6" s="195" t="str" cm="1">
        <f t="array" ref="T6">_xlfn.IFS(S3&lt;E67,'Base de Dados'!$BE$11,Out!S3&gt;E67,'Base de Dados'!$BE$12,Out!S3=E67,'Base de Dados'!$BE$13)</f>
        <v>Abaixo da Meta</v>
      </c>
      <c r="U6" s="60"/>
      <c r="V6" s="113">
        <f>+V3/J3</f>
        <v>-0.12130718954248366</v>
      </c>
      <c r="W6" s="112" t="s">
        <v>103</v>
      </c>
      <c r="X6" s="4"/>
      <c r="AH6" s="88"/>
    </row>
    <row r="7" spans="2:34" ht="5.0999999999999996" customHeight="1" x14ac:dyDescent="0.25">
      <c r="B7" s="4"/>
      <c r="C7" s="81"/>
      <c r="D7" s="81"/>
      <c r="E7" s="81"/>
      <c r="F7" s="81"/>
      <c r="G7" s="81"/>
      <c r="H7" s="4"/>
      <c r="J7" s="54"/>
      <c r="K7" s="54"/>
      <c r="M7" s="55"/>
      <c r="N7" s="55"/>
      <c r="P7" s="57"/>
      <c r="Q7" s="57"/>
      <c r="S7" s="56"/>
      <c r="T7" s="56"/>
      <c r="V7" s="4"/>
      <c r="W7" s="4"/>
      <c r="X7" s="4"/>
      <c r="AH7" s="88"/>
    </row>
    <row r="8" spans="2:34" ht="12" customHeight="1" x14ac:dyDescent="0.25">
      <c r="AH8" s="88"/>
    </row>
    <row r="9" spans="2:34" x14ac:dyDescent="0.25">
      <c r="B9" s="259" t="str">
        <f>+'Base de Dados'!C6</f>
        <v>Receitas</v>
      </c>
      <c r="C9" s="259"/>
      <c r="D9" s="2"/>
      <c r="AH9" s="88"/>
    </row>
    <row r="10" spans="2:34" ht="5.0999999999999996" customHeight="1" x14ac:dyDescent="0.25">
      <c r="B10" s="10"/>
      <c r="C10" s="10"/>
      <c r="D10" s="10"/>
      <c r="E10" s="10"/>
      <c r="F10" s="10"/>
      <c r="G10" s="10"/>
      <c r="H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AH10" s="88"/>
    </row>
    <row r="11" spans="2:34" ht="12" customHeight="1" x14ac:dyDescent="0.25">
      <c r="B11" s="4"/>
      <c r="C11" s="39" t="s">
        <v>104</v>
      </c>
      <c r="D11" s="39"/>
      <c r="E11" s="62" t="s">
        <v>105</v>
      </c>
      <c r="F11" s="62" t="s">
        <v>106</v>
      </c>
      <c r="G11" s="62" t="s">
        <v>107</v>
      </c>
      <c r="H11" s="4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AH11" s="88"/>
    </row>
    <row r="12" spans="2:34" x14ac:dyDescent="0.25">
      <c r="B12" s="4"/>
      <c r="C12" s="40" t="str">
        <f>+'Base de Dados'!C9</f>
        <v>Salário</v>
      </c>
      <c r="D12" s="40"/>
      <c r="E12" s="122">
        <f>IFERROR(VLOOKUP(C12,Orçamento!$C$9:$P$37,3,0),0)</f>
        <v>4500</v>
      </c>
      <c r="F12" s="122">
        <f t="shared" ref="F12:F19" si="1">SUMIF($M$71:$N$371,C12,$P$71:$Q$371)</f>
        <v>2000</v>
      </c>
      <c r="G12" s="122">
        <f>+F12-E12</f>
        <v>-2500</v>
      </c>
      <c r="H12" s="4"/>
      <c r="J12" s="6" t="str">
        <f>"Receita em "&amp;C2</f>
        <v>Receita em Outubro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 t="s">
        <v>108</v>
      </c>
      <c r="W12" s="6"/>
      <c r="X12" s="6"/>
      <c r="AH12" s="88"/>
    </row>
    <row r="13" spans="2:34" x14ac:dyDescent="0.25">
      <c r="B13" s="4"/>
      <c r="C13" s="41" t="str">
        <f>+'Base de Dados'!C10</f>
        <v>Salário Cônjuge</v>
      </c>
      <c r="D13" s="41"/>
      <c r="E13" s="123">
        <f>IFERROR(VLOOKUP(C13,Orçamento!$C$9:$P$37,3,0),0)</f>
        <v>4350</v>
      </c>
      <c r="F13" s="123">
        <f t="shared" si="1"/>
        <v>3500</v>
      </c>
      <c r="G13" s="123">
        <f t="shared" ref="G13:G19" si="2">+F13-E13</f>
        <v>-850</v>
      </c>
      <c r="H13" s="4"/>
      <c r="J13" s="6" t="s">
        <v>105</v>
      </c>
      <c r="K13" s="30" t="s">
        <v>106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114">
        <f>SUMIFS(F12:F19,C12:C19, "Salário*")</f>
        <v>5500</v>
      </c>
      <c r="W13" s="87"/>
      <c r="X13" s="6"/>
      <c r="AH13" s="88"/>
    </row>
    <row r="14" spans="2:34" x14ac:dyDescent="0.25">
      <c r="B14" s="4"/>
      <c r="C14" s="41" t="str">
        <f>+'Base de Dados'!C11</f>
        <v>Dividendos</v>
      </c>
      <c r="D14" s="41"/>
      <c r="E14" s="123">
        <f>IFERROR(VLOOKUP(C14,Orçamento!$C$9:$P$37,3,0),0)</f>
        <v>100</v>
      </c>
      <c r="F14" s="123">
        <f t="shared" si="1"/>
        <v>250</v>
      </c>
      <c r="G14" s="123">
        <f t="shared" si="2"/>
        <v>150</v>
      </c>
      <c r="H14" s="4"/>
      <c r="J14" s="114">
        <f>+E20</f>
        <v>9630</v>
      </c>
      <c r="K14" s="149">
        <f>SUM(F12:F19)</f>
        <v>7650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261" t="str">
        <f>REPT("|",V15*180)</f>
        <v>|||||||||||||||||||||||||||||||||||||||||||||||||||||||||||||||||||||||||||||||||||||||||||||||||||||||||||||||||||||||||||||||||</v>
      </c>
      <c r="W14" s="261"/>
      <c r="X14" s="6"/>
      <c r="AH14" s="88"/>
    </row>
    <row r="15" spans="2:34" x14ac:dyDescent="0.25">
      <c r="B15" s="4"/>
      <c r="C15" s="41" t="str">
        <f>+'Base de Dados'!C12</f>
        <v>Reembolsos</v>
      </c>
      <c r="D15" s="41"/>
      <c r="E15" s="123">
        <f>IFERROR(VLOOKUP(C15,Orçamento!$C$9:$P$37,3,0),0)</f>
        <v>250</v>
      </c>
      <c r="F15" s="123">
        <f t="shared" si="1"/>
        <v>0</v>
      </c>
      <c r="G15" s="123">
        <f t="shared" si="2"/>
        <v>-250</v>
      </c>
      <c r="H15" s="4"/>
      <c r="J15" s="275" t="str">
        <f>REPT("|",J16*220)</f>
        <v>||||||||||||||||||||||||||||||||||||||||||||||||||||||||||||||||||||||||||||||||||||||||||||||||||||||||||||||||||||||||||||||||||||||||||||||||||||||||||||||||||||||||||||||</v>
      </c>
      <c r="K15" s="275"/>
      <c r="L15" s="6"/>
      <c r="M15" s="6"/>
      <c r="N15" s="6"/>
      <c r="O15" s="6"/>
      <c r="P15" s="6"/>
      <c r="Q15" s="6"/>
      <c r="R15" s="6"/>
      <c r="S15" s="6"/>
      <c r="T15" s="6"/>
      <c r="U15" s="6"/>
      <c r="V15" s="85">
        <f>+V13/SUM(F12:F19)</f>
        <v>0.71895424836601307</v>
      </c>
      <c r="W15" s="6"/>
      <c r="X15" s="6"/>
      <c r="AH15" s="88"/>
    </row>
    <row r="16" spans="2:34" x14ac:dyDescent="0.25">
      <c r="B16" s="4"/>
      <c r="C16" s="41" t="str">
        <f>+'Base de Dados'!C13</f>
        <v>Presentes Receitas</v>
      </c>
      <c r="D16" s="41"/>
      <c r="E16" s="123">
        <f>IFERROR(VLOOKUP(C16,Orçamento!$C$9:$P$37,3,0),0)</f>
        <v>100</v>
      </c>
      <c r="F16" s="123">
        <f t="shared" si="1"/>
        <v>0</v>
      </c>
      <c r="G16" s="123">
        <f>+F16-E16</f>
        <v>-100</v>
      </c>
      <c r="H16" s="4"/>
      <c r="J16" s="277">
        <f>+K14/J14</f>
        <v>0.79439252336448596</v>
      </c>
      <c r="K16" s="277"/>
      <c r="L16" s="6"/>
      <c r="M16" s="6"/>
      <c r="N16" s="6"/>
      <c r="O16" s="6"/>
      <c r="P16" s="6"/>
      <c r="Q16" s="6"/>
      <c r="R16" s="6"/>
      <c r="S16" s="6"/>
      <c r="T16" s="6"/>
      <c r="U16" s="6"/>
      <c r="V16" s="6" t="s">
        <v>109</v>
      </c>
      <c r="W16" s="6"/>
      <c r="X16" s="6"/>
      <c r="AH16" s="88"/>
    </row>
    <row r="17" spans="2:34" x14ac:dyDescent="0.25">
      <c r="B17" s="4"/>
      <c r="C17" s="41" t="str">
        <f>+'Base de Dados'!C14</f>
        <v>Aluguéis</v>
      </c>
      <c r="D17" s="41"/>
      <c r="E17" s="123">
        <f>IFERROR(VLOOKUP(C17,Orçamento!$C$9:$P$37,3,0),0)</f>
        <v>30</v>
      </c>
      <c r="F17" s="123">
        <f t="shared" si="1"/>
        <v>0</v>
      </c>
      <c r="G17" s="123">
        <f t="shared" si="2"/>
        <v>-30</v>
      </c>
      <c r="H17" s="4"/>
      <c r="J17" s="276">
        <f>+K14-J14</f>
        <v>-1980</v>
      </c>
      <c r="K17" s="276"/>
      <c r="L17" s="6"/>
      <c r="M17" s="6"/>
      <c r="N17" s="6"/>
      <c r="O17" s="6"/>
      <c r="P17" s="6"/>
      <c r="Q17" s="6"/>
      <c r="R17" s="6"/>
      <c r="S17" s="6"/>
      <c r="T17" s="6"/>
      <c r="U17" s="6"/>
      <c r="V17" s="83">
        <f>SUM(F12:F19)-V13</f>
        <v>2150</v>
      </c>
      <c r="W17" s="6"/>
      <c r="X17" s="6"/>
      <c r="AH17" s="88"/>
    </row>
    <row r="18" spans="2:34" x14ac:dyDescent="0.25">
      <c r="B18" s="4"/>
      <c r="C18" s="42" t="str">
        <f>+'Base de Dados'!C15</f>
        <v>Juros</v>
      </c>
      <c r="D18" s="42"/>
      <c r="E18" s="123">
        <f>IFERROR(VLOOKUP(C18,Orçamento!$C$9:$P$37,3,0),0)</f>
        <v>300</v>
      </c>
      <c r="F18" s="123">
        <f t="shared" si="1"/>
        <v>1400</v>
      </c>
      <c r="G18" s="123">
        <f t="shared" si="2"/>
        <v>1100</v>
      </c>
      <c r="H18" s="4"/>
      <c r="J18" s="276"/>
      <c r="K18" s="276"/>
      <c r="L18" s="6"/>
      <c r="M18" s="6"/>
      <c r="N18" s="6"/>
      <c r="O18" s="6"/>
      <c r="P18" s="6"/>
      <c r="Q18" s="6"/>
      <c r="R18" s="6"/>
      <c r="S18" s="6"/>
      <c r="T18" s="6"/>
      <c r="U18" s="6"/>
      <c r="V18" s="261" t="str">
        <f>REPT("|",V19*180)</f>
        <v>||||||||||||||||||||||||||||||||||||||||||||||||||</v>
      </c>
      <c r="W18" s="261"/>
      <c r="X18" s="6"/>
      <c r="AH18" s="88"/>
    </row>
    <row r="19" spans="2:34" x14ac:dyDescent="0.25">
      <c r="B19" s="4"/>
      <c r="C19" s="42" t="str">
        <f>+'Base de Dados'!C16</f>
        <v>Renda Extra</v>
      </c>
      <c r="D19" s="42"/>
      <c r="E19" s="123">
        <f>IFERROR(VLOOKUP(C19,Orçamento!$C$9:$P$37,3,0),0)</f>
        <v>0</v>
      </c>
      <c r="F19" s="123">
        <f t="shared" si="1"/>
        <v>500</v>
      </c>
      <c r="G19" s="123">
        <f t="shared" si="2"/>
        <v>500</v>
      </c>
      <c r="H19" s="4"/>
      <c r="J19" s="241" t="str">
        <f>_xlfn.CONCAT(K6," ","neste mês")</f>
        <v>Abaixo da Meta neste mês</v>
      </c>
      <c r="K19" s="241"/>
      <c r="L19" s="6"/>
      <c r="M19" s="6"/>
      <c r="N19" s="6"/>
      <c r="O19" s="6"/>
      <c r="P19" s="6"/>
      <c r="Q19" s="6"/>
      <c r="R19" s="6"/>
      <c r="S19" s="6"/>
      <c r="T19" s="6"/>
      <c r="U19" s="6"/>
      <c r="V19" s="85">
        <f>+V17/SUM(F12:F19)</f>
        <v>0.28104575163398693</v>
      </c>
      <c r="W19" s="6"/>
      <c r="X19" s="6"/>
      <c r="AH19" s="88"/>
    </row>
    <row r="20" spans="2:34" ht="5.0999999999999996" customHeight="1" x14ac:dyDescent="0.25">
      <c r="B20" s="4"/>
      <c r="C20" s="65"/>
      <c r="D20" s="65"/>
      <c r="E20" s="82">
        <f>SUM(E12:E19)</f>
        <v>9630</v>
      </c>
      <c r="F20" s="63"/>
      <c r="G20" s="67"/>
      <c r="H20" s="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AH20" s="88"/>
    </row>
    <row r="21" spans="2:34" ht="12" customHeight="1" x14ac:dyDescent="0.25"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AH21" s="88"/>
    </row>
    <row r="22" spans="2:34" x14ac:dyDescent="0.25">
      <c r="B22" s="260" t="str">
        <f>+'Base de Dados'!C19</f>
        <v>Despesas</v>
      </c>
      <c r="C22" s="260"/>
      <c r="D22" s="64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AH22" s="88"/>
    </row>
    <row r="23" spans="2:34" ht="5.0999999999999996" customHeight="1" x14ac:dyDescent="0.25">
      <c r="B23" s="4"/>
      <c r="C23" s="4"/>
      <c r="D23" s="4"/>
      <c r="E23" s="4"/>
      <c r="F23" s="4"/>
      <c r="G23" s="4"/>
      <c r="H23" s="4"/>
      <c r="J23" s="6"/>
      <c r="K23" s="6"/>
      <c r="L23" s="89"/>
      <c r="M23" s="6"/>
      <c r="N23" s="6"/>
      <c r="O23" s="6"/>
      <c r="P23" s="6"/>
      <c r="Q23" s="6"/>
      <c r="R23" s="6"/>
      <c r="S23" s="89"/>
      <c r="T23" s="6"/>
      <c r="U23" s="6"/>
      <c r="V23" s="6"/>
      <c r="W23" s="6"/>
      <c r="X23" s="6"/>
      <c r="AH23" s="88"/>
    </row>
    <row r="24" spans="2:34" ht="12" customHeight="1" x14ac:dyDescent="0.25">
      <c r="B24" s="10"/>
      <c r="C24" s="70" t="s">
        <v>104</v>
      </c>
      <c r="D24" s="70"/>
      <c r="E24" s="43" t="s">
        <v>110</v>
      </c>
      <c r="F24" s="43" t="s">
        <v>106</v>
      </c>
      <c r="G24" s="43" t="s">
        <v>107</v>
      </c>
      <c r="H24" s="4"/>
      <c r="J24" s="104" t="s">
        <v>112</v>
      </c>
      <c r="K24" s="104"/>
      <c r="L24" s="199"/>
      <c r="M24" s="234" t="s">
        <v>122</v>
      </c>
      <c r="N24" s="234"/>
      <c r="O24" s="234"/>
      <c r="P24" s="234"/>
      <c r="Q24" s="234"/>
      <c r="R24" s="104"/>
      <c r="S24" s="104" t="s">
        <v>123</v>
      </c>
      <c r="T24" s="104"/>
      <c r="U24" s="6"/>
      <c r="V24" s="6"/>
      <c r="W24" s="6"/>
      <c r="X24" s="6"/>
      <c r="AH24" s="88"/>
    </row>
    <row r="25" spans="2:34" x14ac:dyDescent="0.25">
      <c r="B25" s="40">
        <f>+'Base de Dados'!B22</f>
        <v>0</v>
      </c>
      <c r="C25" s="44" t="str">
        <f>+'Base de Dados'!C22</f>
        <v>Casa</v>
      </c>
      <c r="D25" s="44"/>
      <c r="E25" s="124">
        <f>IFERROR(VLOOKUP(C25,Orçamento!$C$23:$P$37,3,0),0)</f>
        <v>750</v>
      </c>
      <c r="F25" s="124">
        <f t="shared" ref="F25:F40" si="3">SUMIF($M$71:$N$371,C25,$P$71:$Q$371)</f>
        <v>200</v>
      </c>
      <c r="G25" s="124">
        <f>+F25-E25</f>
        <v>-550</v>
      </c>
      <c r="H25" s="4"/>
      <c r="J25" s="6" t="s">
        <v>110</v>
      </c>
      <c r="K25" s="30" t="s">
        <v>106</v>
      </c>
      <c r="L25" s="89"/>
      <c r="M25" s="6"/>
      <c r="N25" s="6"/>
      <c r="O25" s="6"/>
      <c r="P25" s="6"/>
      <c r="Q25" s="6"/>
      <c r="R25" s="6"/>
      <c r="S25" s="140" t="str">
        <f>REPT("|",S26*200)</f>
        <v>|||||||||||||||||||||||||||||||||||||||||||||||||||||||||||||||||||||||||||||||||||||||||||||||||||||||||||||||||||||||||||||||||||||||||||||||||||||||||||||||||||</v>
      </c>
      <c r="T25" s="4"/>
      <c r="U25" s="6"/>
      <c r="V25" s="6"/>
      <c r="W25" s="6"/>
      <c r="X25" s="6"/>
      <c r="AH25" s="88"/>
    </row>
    <row r="26" spans="2:34" x14ac:dyDescent="0.25">
      <c r="B26" s="46">
        <f>+'Base de Dados'!B23</f>
        <v>0</v>
      </c>
      <c r="C26" s="45" t="str">
        <f>+'Base de Dados'!C23</f>
        <v>Transporte</v>
      </c>
      <c r="D26" s="45"/>
      <c r="E26" s="124">
        <f>IFERROR(VLOOKUP(C26,Orçamento!$C$23:$P$37,3,0),0)</f>
        <v>340</v>
      </c>
      <c r="F26" s="124">
        <f t="shared" si="3"/>
        <v>0</v>
      </c>
      <c r="G26" s="124">
        <f t="shared" ref="G26:G40" si="4">+F26-E26</f>
        <v>-340</v>
      </c>
      <c r="H26" s="4"/>
      <c r="J26" s="114">
        <f>SUM(E25:E40)</f>
        <v>3685</v>
      </c>
      <c r="K26" s="143">
        <f>SUM(F25:F40)</f>
        <v>6238</v>
      </c>
      <c r="L26" s="89"/>
      <c r="M26" s="6"/>
      <c r="N26" s="6"/>
      <c r="O26" s="6"/>
      <c r="P26" s="6"/>
      <c r="Q26" s="6"/>
      <c r="R26" s="6"/>
      <c r="S26" s="141">
        <f>+$K$26/$J$3</f>
        <v>0.81542483660130716</v>
      </c>
      <c r="T26" s="4"/>
      <c r="U26" s="91"/>
      <c r="V26" s="91"/>
      <c r="W26" s="91"/>
      <c r="X26" s="6"/>
      <c r="AH26" s="88"/>
    </row>
    <row r="27" spans="2:34" x14ac:dyDescent="0.25">
      <c r="B27" s="46">
        <f>+'Base de Dados'!B24</f>
        <v>0</v>
      </c>
      <c r="C27" s="46" t="str">
        <f>+'Base de Dados'!C24</f>
        <v>Alimentação</v>
      </c>
      <c r="D27" s="46"/>
      <c r="E27" s="121">
        <f>IFERROR(VLOOKUP(C27,Orçamento!$C$23:$P$37,3,0),0)</f>
        <v>220</v>
      </c>
      <c r="F27" s="121">
        <f t="shared" si="3"/>
        <v>1285</v>
      </c>
      <c r="G27" s="121">
        <f t="shared" si="4"/>
        <v>1065</v>
      </c>
      <c r="H27" s="4"/>
      <c r="J27" s="255" t="str">
        <f>REPT("|",J28*220)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27" s="255"/>
      <c r="L27" s="89"/>
      <c r="M27" s="6"/>
      <c r="N27" s="6"/>
      <c r="O27" s="6"/>
      <c r="P27" s="6"/>
      <c r="Q27" s="6"/>
      <c r="R27" s="6"/>
      <c r="S27" s="92"/>
      <c r="T27" s="4"/>
      <c r="U27" s="6"/>
      <c r="V27" s="6"/>
      <c r="W27" s="6"/>
      <c r="X27" s="6"/>
      <c r="AH27" s="88"/>
    </row>
    <row r="28" spans="2:34" x14ac:dyDescent="0.25">
      <c r="B28" s="46">
        <f>+'Base de Dados'!B25</f>
        <v>0</v>
      </c>
      <c r="C28" s="45" t="str">
        <f>+'Base de Dados'!C25</f>
        <v>Utilidades</v>
      </c>
      <c r="D28" s="45"/>
      <c r="E28" s="124">
        <f>IFERROR(VLOOKUP(C28,Orçamento!$C$23:$P$37,3,0),0)</f>
        <v>140</v>
      </c>
      <c r="F28" s="124">
        <f t="shared" si="3"/>
        <v>0</v>
      </c>
      <c r="G28" s="124">
        <f t="shared" si="4"/>
        <v>-140</v>
      </c>
      <c r="H28" s="4"/>
      <c r="J28" s="142">
        <f>+K26/J26</f>
        <v>1.69280868385346</v>
      </c>
      <c r="K28" s="96"/>
      <c r="L28" s="89"/>
      <c r="M28" s="6"/>
      <c r="N28" s="6"/>
      <c r="O28" s="6"/>
      <c r="P28" s="6"/>
      <c r="Q28" s="6"/>
      <c r="R28" s="6"/>
      <c r="S28" s="89"/>
      <c r="T28" s="6"/>
      <c r="U28" s="6"/>
      <c r="V28" s="6"/>
      <c r="W28" s="6"/>
      <c r="X28" s="6"/>
      <c r="AH28" s="88"/>
    </row>
    <row r="29" spans="2:34" ht="15" customHeight="1" x14ac:dyDescent="0.25">
      <c r="B29" s="46">
        <f>+'Base de Dados'!B26</f>
        <v>0</v>
      </c>
      <c r="C29" s="45" t="str">
        <f>+'Base de Dados'!C26</f>
        <v>Seguro</v>
      </c>
      <c r="D29" s="45"/>
      <c r="E29" s="124">
        <f>IFERROR(VLOOKUP(C29,Orçamento!$C$23:$P$37,3,0),0)</f>
        <v>280</v>
      </c>
      <c r="F29" s="124">
        <f t="shared" si="3"/>
        <v>0</v>
      </c>
      <c r="G29" s="124">
        <f t="shared" si="4"/>
        <v>-280</v>
      </c>
      <c r="H29" s="4"/>
      <c r="J29" s="239">
        <f>+J26-K26</f>
        <v>-2553</v>
      </c>
      <c r="K29" s="239"/>
      <c r="L29" s="89"/>
      <c r="M29" s="6"/>
      <c r="N29" s="6"/>
      <c r="O29" s="6"/>
      <c r="P29" s="6"/>
      <c r="Q29" s="6"/>
      <c r="R29" s="6"/>
      <c r="S29" s="89"/>
      <c r="T29" s="6"/>
      <c r="U29" s="6"/>
      <c r="V29" s="6"/>
      <c r="W29" s="6"/>
      <c r="X29" s="6"/>
      <c r="AH29" s="88"/>
    </row>
    <row r="30" spans="2:34" x14ac:dyDescent="0.25">
      <c r="B30" s="46">
        <f>+'Base de Dados'!B27</f>
        <v>0</v>
      </c>
      <c r="C30" s="46" t="str">
        <f>+'Base de Dados'!C27</f>
        <v>Educação</v>
      </c>
      <c r="D30" s="46"/>
      <c r="E30" s="121">
        <f>IFERROR(VLOOKUP(C30,Orçamento!$C$23:$P$37,3,0),0)</f>
        <v>190</v>
      </c>
      <c r="F30" s="121">
        <f t="shared" si="3"/>
        <v>95</v>
      </c>
      <c r="G30" s="121">
        <f t="shared" si="4"/>
        <v>-95</v>
      </c>
      <c r="H30" s="4"/>
      <c r="J30" s="240"/>
      <c r="K30" s="240"/>
      <c r="L30" s="89"/>
      <c r="M30" s="6"/>
      <c r="N30" s="6"/>
      <c r="O30" s="6"/>
      <c r="P30" s="6"/>
      <c r="Q30" s="6"/>
      <c r="R30" s="6"/>
      <c r="S30" s="89"/>
      <c r="T30" s="6"/>
      <c r="U30" s="6"/>
      <c r="V30" s="6"/>
      <c r="W30" s="6"/>
      <c r="X30" s="6"/>
      <c r="AH30" s="88"/>
    </row>
    <row r="31" spans="2:34" x14ac:dyDescent="0.25">
      <c r="B31" s="46">
        <f>+'Base de Dados'!B28</f>
        <v>0</v>
      </c>
      <c r="C31" s="45" t="str">
        <f>+'Base de Dados'!C28</f>
        <v>Entretenimento</v>
      </c>
      <c r="D31" s="45"/>
      <c r="E31" s="124">
        <f>IFERROR(VLOOKUP(C31,Orçamento!$C$23:$P$37,3,0),0)</f>
        <v>520</v>
      </c>
      <c r="F31" s="124">
        <f t="shared" si="3"/>
        <v>3000</v>
      </c>
      <c r="G31" s="124">
        <f t="shared" si="4"/>
        <v>2480</v>
      </c>
      <c r="H31" s="4"/>
      <c r="J31" s="241" t="str">
        <f>_xlfn.CONCAT(N6," ","este mês")</f>
        <v>Acima do orçamento este mês</v>
      </c>
      <c r="K31" s="241"/>
      <c r="L31" s="89"/>
      <c r="M31" s="6"/>
      <c r="N31" s="6"/>
      <c r="O31" s="6"/>
      <c r="P31" s="6"/>
      <c r="Q31" s="6"/>
      <c r="R31" s="6"/>
      <c r="S31" s="89"/>
      <c r="T31" s="6"/>
      <c r="U31" s="6"/>
      <c r="V31" s="6"/>
      <c r="W31" s="6"/>
      <c r="X31" s="6"/>
      <c r="AH31" s="88"/>
    </row>
    <row r="32" spans="2:34" x14ac:dyDescent="0.25">
      <c r="B32" s="46">
        <f>+'Base de Dados'!B29</f>
        <v>0</v>
      </c>
      <c r="C32" s="45" t="str">
        <f>+'Base de Dados'!C29</f>
        <v>Roupas</v>
      </c>
      <c r="D32" s="45"/>
      <c r="E32" s="124">
        <f>IFERROR(VLOOKUP(C32,Orçamento!$C$23:$P$37,3,0),0)</f>
        <v>80</v>
      </c>
      <c r="F32" s="124">
        <f t="shared" si="3"/>
        <v>500</v>
      </c>
      <c r="G32" s="124">
        <f t="shared" si="4"/>
        <v>420</v>
      </c>
      <c r="H32" s="4"/>
      <c r="J32" s="84"/>
      <c r="K32" s="6"/>
      <c r="L32" s="89"/>
      <c r="M32" s="6"/>
      <c r="N32" s="6"/>
      <c r="O32" s="6"/>
      <c r="P32" s="6"/>
      <c r="Q32" s="6"/>
      <c r="R32" s="6"/>
      <c r="S32" s="89"/>
      <c r="T32" s="6"/>
      <c r="U32" s="6"/>
      <c r="V32" s="6"/>
      <c r="W32" s="6"/>
      <c r="X32" s="6"/>
      <c r="AH32" s="88"/>
    </row>
    <row r="33" spans="2:34" x14ac:dyDescent="0.25">
      <c r="B33" s="46">
        <f>+'Base de Dados'!B30</f>
        <v>0</v>
      </c>
      <c r="C33" s="46" t="str">
        <f>+'Base de Dados'!C30</f>
        <v>Cuidados Pessoais</v>
      </c>
      <c r="D33" s="46"/>
      <c r="E33" s="121">
        <f>IFERROR(VLOOKUP(C33,Orçamento!$C$23:$P$37,3,0),0)</f>
        <v>180</v>
      </c>
      <c r="F33" s="121">
        <f t="shared" si="3"/>
        <v>0</v>
      </c>
      <c r="G33" s="121">
        <f t="shared" si="4"/>
        <v>-180</v>
      </c>
      <c r="H33" s="4"/>
      <c r="J33" s="6"/>
      <c r="K33" s="6"/>
      <c r="L33" s="6"/>
      <c r="M33" s="94"/>
      <c r="N33" s="6"/>
      <c r="O33" s="6"/>
      <c r="P33" s="6"/>
      <c r="Q33" s="6"/>
      <c r="R33" s="6"/>
      <c r="S33" s="89"/>
      <c r="T33" s="6"/>
      <c r="U33" s="6"/>
      <c r="V33" s="6"/>
      <c r="W33" s="6"/>
      <c r="X33" s="6"/>
      <c r="AH33" s="88"/>
    </row>
    <row r="34" spans="2:34" x14ac:dyDescent="0.25">
      <c r="B34" s="46">
        <f>+'Base de Dados'!B31</f>
        <v>0</v>
      </c>
      <c r="C34" s="45" t="str">
        <f>+'Base de Dados'!C31</f>
        <v>Presentes</v>
      </c>
      <c r="D34" s="45"/>
      <c r="E34" s="124">
        <f>IFERROR(VLOOKUP(C34,Orçamento!$C$23:$P$37,3,0),0)</f>
        <v>70</v>
      </c>
      <c r="F34" s="124">
        <f t="shared" si="3"/>
        <v>48</v>
      </c>
      <c r="G34" s="124">
        <f t="shared" si="4"/>
        <v>-22</v>
      </c>
      <c r="H34" s="4"/>
      <c r="J34" s="93" t="s">
        <v>113</v>
      </c>
      <c r="K34" s="93" t="s">
        <v>114</v>
      </c>
      <c r="L34" s="6"/>
      <c r="M34" s="94"/>
      <c r="N34" s="6"/>
      <c r="O34" s="6"/>
      <c r="P34" s="6"/>
      <c r="Q34" s="6"/>
      <c r="R34" s="6"/>
      <c r="S34" s="89"/>
      <c r="T34" s="6"/>
      <c r="U34" s="6"/>
      <c r="V34" s="6"/>
      <c r="W34" s="6"/>
      <c r="X34" s="6"/>
    </row>
    <row r="35" spans="2:34" x14ac:dyDescent="0.25">
      <c r="B35" s="46">
        <f>+'Base de Dados'!B32</f>
        <v>0</v>
      </c>
      <c r="C35" s="46" t="str">
        <f>+'Base de Dados'!C32</f>
        <v>Doações</v>
      </c>
      <c r="D35" s="46"/>
      <c r="E35" s="121">
        <f>IFERROR(VLOOKUP(C35,Orçamento!$C$23:$P$37,3,0),0)</f>
        <v>280</v>
      </c>
      <c r="F35" s="121">
        <f t="shared" si="3"/>
        <v>20</v>
      </c>
      <c r="G35" s="121">
        <f t="shared" si="4"/>
        <v>-260</v>
      </c>
      <c r="H35" s="4"/>
      <c r="J35" s="144">
        <f>COUNTIF(G25:G40,"&gt;0")</f>
        <v>4</v>
      </c>
      <c r="K35" s="278">
        <f>COUNTIF(G25:G40,"&lt;0")</f>
        <v>10</v>
      </c>
      <c r="L35" s="278"/>
      <c r="M35" s="94"/>
      <c r="N35" s="6"/>
      <c r="O35" s="6"/>
      <c r="P35" s="6"/>
      <c r="Q35" s="6"/>
      <c r="R35" s="6"/>
      <c r="S35" s="89"/>
      <c r="T35" s="6"/>
      <c r="U35" s="6"/>
      <c r="V35" s="6"/>
      <c r="W35" s="6"/>
      <c r="X35" s="6"/>
    </row>
    <row r="36" spans="2:34" x14ac:dyDescent="0.25">
      <c r="B36" s="46">
        <f>+'Base de Dados'!B33</f>
        <v>0</v>
      </c>
      <c r="C36" s="45" t="str">
        <f>+'Base de Dados'!C33</f>
        <v>Lazer</v>
      </c>
      <c r="D36" s="45"/>
      <c r="E36" s="124">
        <f>IFERROR(VLOOKUP(C36,Orçamento!$C$23:$P$37,3,0),0)</f>
        <v>90</v>
      </c>
      <c r="F36" s="124">
        <f t="shared" si="3"/>
        <v>90</v>
      </c>
      <c r="G36" s="124">
        <f t="shared" si="4"/>
        <v>0</v>
      </c>
      <c r="H36" s="4"/>
      <c r="J36" s="90">
        <f>+J35/(SUM($J$35,$K$35))</f>
        <v>0.2857142857142857</v>
      </c>
      <c r="K36" s="90">
        <f>+K35/(SUM($J$35,$K$35))</f>
        <v>0.7142857142857143</v>
      </c>
      <c r="L36" s="89"/>
      <c r="M36" s="6"/>
      <c r="N36" s="6"/>
      <c r="O36" s="6"/>
      <c r="P36" s="6"/>
      <c r="Q36" s="6"/>
      <c r="R36" s="6"/>
      <c r="S36" s="89"/>
      <c r="T36" s="6"/>
      <c r="U36" s="6"/>
      <c r="V36" s="6"/>
      <c r="W36" s="6"/>
      <c r="X36" s="6"/>
    </row>
    <row r="37" spans="2:34" x14ac:dyDescent="0.25">
      <c r="B37" s="46">
        <f>+'Base de Dados'!B34</f>
        <v>0</v>
      </c>
      <c r="C37" s="46" t="str">
        <f>+'Base de Dados'!C34</f>
        <v>Animal de Estimação</v>
      </c>
      <c r="D37" s="46"/>
      <c r="E37" s="121">
        <f>IFERROR(VLOOKUP(C37,Orçamento!$C$23:$P$37,3,0),0)</f>
        <v>150</v>
      </c>
      <c r="F37" s="121">
        <f t="shared" si="3"/>
        <v>1000</v>
      </c>
      <c r="G37" s="121">
        <f t="shared" si="4"/>
        <v>850</v>
      </c>
      <c r="H37" s="4"/>
      <c r="J37" s="90">
        <v>1</v>
      </c>
      <c r="K37" s="90">
        <f>100%-K36</f>
        <v>0.2857142857142857</v>
      </c>
      <c r="L37" s="89"/>
      <c r="M37" s="6"/>
      <c r="N37" s="6"/>
      <c r="O37" s="6"/>
      <c r="P37" s="6"/>
      <c r="Q37" s="6"/>
      <c r="R37" s="6"/>
      <c r="S37" s="89"/>
      <c r="T37" s="6"/>
      <c r="U37" s="6"/>
      <c r="V37" s="6"/>
      <c r="W37" s="6"/>
      <c r="X37" s="6"/>
    </row>
    <row r="38" spans="2:34" x14ac:dyDescent="0.25">
      <c r="B38" s="65">
        <f>+'Base de Dados'!B35</f>
        <v>0</v>
      </c>
      <c r="C38" s="45" t="str">
        <f>+'Base de Dados'!C35</f>
        <v>Viagens</v>
      </c>
      <c r="D38" s="45"/>
      <c r="E38" s="124">
        <f>IFERROR(VLOOKUP(C38,Orçamento!$C$23:$P$37,3,0),0)</f>
        <v>300</v>
      </c>
      <c r="F38" s="124">
        <f t="shared" si="3"/>
        <v>0</v>
      </c>
      <c r="G38" s="124">
        <f t="shared" si="4"/>
        <v>-300</v>
      </c>
      <c r="H38" s="4"/>
      <c r="J38" s="6"/>
      <c r="K38" s="6"/>
      <c r="L38" s="89"/>
      <c r="M38" s="6"/>
      <c r="N38" s="6"/>
      <c r="O38" s="6"/>
      <c r="P38" s="6"/>
      <c r="Q38" s="6"/>
      <c r="R38" s="6"/>
      <c r="S38" s="89"/>
      <c r="T38" s="6"/>
      <c r="U38" s="6"/>
      <c r="V38" s="6"/>
      <c r="W38" s="6"/>
      <c r="X38" s="6"/>
    </row>
    <row r="39" spans="2:34" x14ac:dyDescent="0.25">
      <c r="B39" s="65"/>
      <c r="C39" s="45" t="str">
        <f>+'Base de Dados'!C36</f>
        <v>Streaming</v>
      </c>
      <c r="D39" s="45"/>
      <c r="E39" s="124">
        <f>IFERROR(VLOOKUP(C39,Orçamento!$C$23:$P$37,3,0),0)</f>
        <v>95</v>
      </c>
      <c r="F39" s="124">
        <f t="shared" si="3"/>
        <v>0</v>
      </c>
      <c r="G39" s="124">
        <f t="shared" si="4"/>
        <v>-95</v>
      </c>
      <c r="H39" s="4"/>
      <c r="J39" s="6"/>
      <c r="K39" s="6"/>
      <c r="L39" s="89"/>
      <c r="M39" s="6"/>
      <c r="N39" s="6"/>
      <c r="O39" s="6"/>
      <c r="P39" s="6"/>
      <c r="Q39" s="6"/>
      <c r="R39" s="6"/>
      <c r="S39" s="89"/>
      <c r="T39" s="6"/>
      <c r="U39" s="6"/>
      <c r="V39" s="6"/>
      <c r="W39" s="6"/>
      <c r="X39" s="6"/>
    </row>
    <row r="40" spans="2:34" x14ac:dyDescent="0.25">
      <c r="B40" s="65">
        <f>+'Base de Dados'!B36</f>
        <v>0</v>
      </c>
      <c r="C40" s="45" t="str">
        <f>+'Base de Dados'!C37</f>
        <v>Videogame</v>
      </c>
      <c r="D40" s="45"/>
      <c r="E40" s="124">
        <f>IFERROR(VLOOKUP(C40,Orçamento!$C$23:$P$37,3,0),0)</f>
        <v>0</v>
      </c>
      <c r="F40" s="124">
        <f t="shared" si="3"/>
        <v>0</v>
      </c>
      <c r="G40" s="124">
        <f t="shared" si="4"/>
        <v>0</v>
      </c>
      <c r="H40" s="4"/>
      <c r="J40" s="6"/>
      <c r="K40" s="6"/>
      <c r="L40" s="89"/>
      <c r="M40" s="6"/>
      <c r="N40" s="6"/>
      <c r="O40" s="6"/>
      <c r="P40" s="6"/>
      <c r="Q40" s="6"/>
      <c r="R40" s="6"/>
      <c r="S40" s="89"/>
      <c r="T40" s="6"/>
      <c r="U40" s="6"/>
      <c r="V40" s="6"/>
      <c r="W40" s="6"/>
      <c r="X40" s="6"/>
    </row>
    <row r="41" spans="2:34" ht="5.0999999999999996" customHeight="1" x14ac:dyDescent="0.25">
      <c r="B41" s="65"/>
      <c r="C41" s="46"/>
      <c r="D41" s="46"/>
      <c r="E41" s="78">
        <f>SUM(E25:E40)</f>
        <v>3685</v>
      </c>
      <c r="F41" s="66"/>
      <c r="G41" s="68"/>
      <c r="H41" s="4"/>
      <c r="J41" s="6"/>
      <c r="K41" s="6"/>
      <c r="L41" s="89"/>
      <c r="M41" s="6"/>
      <c r="N41" s="6"/>
      <c r="O41" s="6"/>
      <c r="P41" s="6"/>
      <c r="Q41" s="6"/>
      <c r="R41" s="6"/>
      <c r="S41" s="89"/>
      <c r="T41" s="6"/>
      <c r="U41" s="6"/>
      <c r="V41" s="6"/>
      <c r="W41" s="6"/>
      <c r="X41" s="6"/>
    </row>
    <row r="42" spans="2:34" ht="12" customHeight="1" x14ac:dyDescent="0.25"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</row>
    <row r="43" spans="2:34" x14ac:dyDescent="0.25">
      <c r="B43" s="156" t="str">
        <f>+'Base de Dados'!G6</f>
        <v>Dívidas</v>
      </c>
      <c r="C43" s="194"/>
      <c r="D43" s="3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</row>
    <row r="44" spans="2:34" ht="5.0999999999999996" customHeight="1" x14ac:dyDescent="0.25">
      <c r="B44" s="4"/>
      <c r="C44" s="4"/>
      <c r="D44" s="4"/>
      <c r="E44" s="4"/>
      <c r="F44" s="4"/>
      <c r="G44" s="4"/>
      <c r="H44" s="4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4" ht="12" customHeight="1" x14ac:dyDescent="0.25">
      <c r="B45" s="10"/>
      <c r="C45" s="71" t="s">
        <v>104</v>
      </c>
      <c r="D45" s="10"/>
      <c r="E45" s="43" t="s">
        <v>110</v>
      </c>
      <c r="F45" s="43" t="s">
        <v>106</v>
      </c>
      <c r="G45" s="43" t="s">
        <v>107</v>
      </c>
      <c r="H45" s="4"/>
      <c r="J45" s="6" t="s">
        <v>115</v>
      </c>
      <c r="K45" s="6"/>
      <c r="L45" s="6"/>
      <c r="M45" s="6"/>
      <c r="N45" s="6"/>
      <c r="O45" s="6"/>
      <c r="P45" s="254"/>
      <c r="Q45" s="254"/>
      <c r="R45" s="254"/>
      <c r="S45" s="254"/>
      <c r="T45" s="254"/>
      <c r="U45" s="6"/>
      <c r="V45" s="6"/>
      <c r="W45" s="6"/>
      <c r="X45" s="6"/>
    </row>
    <row r="46" spans="2:34" x14ac:dyDescent="0.25">
      <c r="B46" s="40">
        <f>+'Base de Dados'!F8</f>
        <v>0</v>
      </c>
      <c r="C46" s="69" t="str">
        <f>+'Base de Dados'!G9</f>
        <v>Financiamento Carro</v>
      </c>
      <c r="D46" s="69"/>
      <c r="E46" s="120">
        <f>IFERROR(VLOOKUP(C46,Orçamento!$C$44:$P$51,3,0),0)</f>
        <v>720</v>
      </c>
      <c r="F46" s="120">
        <f t="shared" ref="F46:F53" si="5">SUMIF($M$71:$N$371,C46,$P$71:$Q$371)</f>
        <v>0</v>
      </c>
      <c r="G46" s="120">
        <f>+F46-E46</f>
        <v>-720</v>
      </c>
      <c r="H46" s="4"/>
      <c r="J46" s="6" t="s">
        <v>110</v>
      </c>
      <c r="K46" s="30" t="s">
        <v>106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83"/>
      <c r="W46" s="87"/>
      <c r="X46" s="6"/>
    </row>
    <row r="47" spans="2:34" x14ac:dyDescent="0.25">
      <c r="B47" s="46">
        <f>+'Base de Dados'!F9</f>
        <v>0</v>
      </c>
      <c r="C47" s="10" t="str">
        <f>+'Base de Dados'!G10</f>
        <v>Empréstimo Estudantil</v>
      </c>
      <c r="D47" s="10"/>
      <c r="E47" s="121">
        <f>IFERROR(VLOOKUP(C47,Orçamento!$C$44:$P$51,3,0),0)</f>
        <v>330</v>
      </c>
      <c r="F47" s="121">
        <f t="shared" si="5"/>
        <v>500</v>
      </c>
      <c r="G47" s="120">
        <f t="shared" ref="G47:G53" si="6">+F47-E47</f>
        <v>170</v>
      </c>
      <c r="H47" s="4"/>
      <c r="J47" s="114">
        <f>SUM(E46:E53)</f>
        <v>3050</v>
      </c>
      <c r="K47" s="192">
        <f>SUM(F46:F53)</f>
        <v>1700</v>
      </c>
      <c r="L47" s="6"/>
      <c r="M47" s="6"/>
      <c r="N47" s="6"/>
      <c r="O47" s="6"/>
      <c r="P47" s="6"/>
      <c r="Q47" s="6"/>
      <c r="R47" s="6"/>
      <c r="S47" s="6"/>
      <c r="T47" s="6"/>
      <c r="U47" s="6"/>
      <c r="V47" s="253"/>
      <c r="W47" s="253"/>
      <c r="X47" s="6"/>
    </row>
    <row r="48" spans="2:34" x14ac:dyDescent="0.25">
      <c r="B48" s="46">
        <f>+'Base de Dados'!F10</f>
        <v>0</v>
      </c>
      <c r="C48" s="52" t="str">
        <f>+'Base de Dados'!G11</f>
        <v>Cartão de Crédito</v>
      </c>
      <c r="D48" s="52"/>
      <c r="E48" s="120">
        <f>IFERROR(VLOOKUP(C48,Orçamento!$C$44:$P$51,3,0),0)</f>
        <v>450</v>
      </c>
      <c r="F48" s="120">
        <f t="shared" si="5"/>
        <v>900</v>
      </c>
      <c r="G48" s="120">
        <f t="shared" si="6"/>
        <v>450</v>
      </c>
      <c r="H48" s="4"/>
      <c r="J48" s="242" t="str">
        <f>REPT("|",J49*210)</f>
        <v>|||||||||||||||||||||||||||||||||||||||||||||||||||||||||||||||||||||||||||||||||||||||||||||||||||||||||||||||||||||</v>
      </c>
      <c r="K48" s="242"/>
      <c r="L48" s="6"/>
      <c r="M48" s="6"/>
      <c r="N48" s="6"/>
      <c r="O48" s="6"/>
      <c r="P48" s="6"/>
      <c r="Q48" s="6"/>
      <c r="R48" s="6"/>
      <c r="S48" s="6"/>
      <c r="T48" s="6"/>
      <c r="U48" s="6"/>
      <c r="V48" s="85"/>
      <c r="W48" s="6"/>
      <c r="X48" s="6"/>
    </row>
    <row r="49" spans="2:24" x14ac:dyDescent="0.25">
      <c r="B49" s="46">
        <f>+'Base de Dados'!F11</f>
        <v>0</v>
      </c>
      <c r="C49" s="10" t="str">
        <f>+'Base de Dados'!G12</f>
        <v>Financiamento Apto</v>
      </c>
      <c r="D49" s="10"/>
      <c r="E49" s="121">
        <f>IFERROR(VLOOKUP(C49,Orçamento!$C$44:$P$51,3,0),0)</f>
        <v>190</v>
      </c>
      <c r="F49" s="121">
        <f t="shared" si="5"/>
        <v>0</v>
      </c>
      <c r="G49" s="120">
        <f t="shared" si="6"/>
        <v>-190</v>
      </c>
      <c r="H49" s="4"/>
      <c r="J49" s="193">
        <f>+K47/J47</f>
        <v>0.55737704918032782</v>
      </c>
      <c r="K49" s="95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ht="15" customHeight="1" x14ac:dyDescent="0.25">
      <c r="B50" s="46">
        <f>+'Base de Dados'!F12</f>
        <v>0</v>
      </c>
      <c r="C50" s="52" t="str">
        <f>+'Base de Dados'!G13</f>
        <v>Consórcio</v>
      </c>
      <c r="D50" s="52"/>
      <c r="E50" s="120">
        <f>IFERROR(VLOOKUP(C50,Orçamento!$C$44:$P$51,3,0),0)</f>
        <v>290</v>
      </c>
      <c r="F50" s="120">
        <f t="shared" si="5"/>
        <v>300</v>
      </c>
      <c r="G50" s="120">
        <f t="shared" si="6"/>
        <v>10</v>
      </c>
      <c r="H50" s="4"/>
      <c r="J50" s="239">
        <f>+J47-K47</f>
        <v>1350</v>
      </c>
      <c r="K50" s="239"/>
      <c r="L50" s="6"/>
      <c r="M50" s="6"/>
      <c r="N50" s="6"/>
      <c r="O50" s="6"/>
      <c r="P50" s="6"/>
      <c r="Q50" s="6"/>
      <c r="R50" s="6"/>
      <c r="S50" s="6"/>
      <c r="T50" s="6"/>
      <c r="U50" s="6"/>
      <c r="V50" s="83"/>
      <c r="W50" s="6"/>
      <c r="X50" s="6"/>
    </row>
    <row r="51" spans="2:24" ht="15" customHeight="1" x14ac:dyDescent="0.25">
      <c r="B51" s="46">
        <f>+'Base de Dados'!F13</f>
        <v>0</v>
      </c>
      <c r="C51" s="10" t="str">
        <f>+'Base de Dados'!G14</f>
        <v>Empréstimo</v>
      </c>
      <c r="D51" s="10"/>
      <c r="E51" s="121">
        <f>IFERROR(VLOOKUP(C51,Orçamento!$C$44:$P$51,3,0),0)</f>
        <v>370</v>
      </c>
      <c r="F51" s="121">
        <f t="shared" si="5"/>
        <v>0</v>
      </c>
      <c r="G51" s="120">
        <f t="shared" si="6"/>
        <v>-370</v>
      </c>
      <c r="H51" s="4"/>
      <c r="J51" s="240"/>
      <c r="K51" s="240"/>
      <c r="L51" s="6"/>
      <c r="M51" s="6"/>
      <c r="N51" s="6"/>
      <c r="O51" s="6"/>
      <c r="P51" s="6"/>
      <c r="Q51" s="6"/>
      <c r="R51" s="6"/>
      <c r="S51" s="6"/>
      <c r="T51" s="6"/>
      <c r="U51" s="6"/>
      <c r="V51" s="253"/>
      <c r="W51" s="253"/>
      <c r="X51" s="6"/>
    </row>
    <row r="52" spans="2:24" x14ac:dyDescent="0.25">
      <c r="B52" s="65">
        <f>+'Base de Dados'!F14</f>
        <v>0</v>
      </c>
      <c r="C52" s="52" t="str">
        <f>+'Base de Dados'!G15</f>
        <v>Agiota</v>
      </c>
      <c r="D52" s="52"/>
      <c r="E52" s="120">
        <f>IFERROR(VLOOKUP(C52,Orçamento!$C$44:$P$51,3,0),0)</f>
        <v>520</v>
      </c>
      <c r="F52" s="120">
        <f t="shared" si="5"/>
        <v>0</v>
      </c>
      <c r="G52" s="120">
        <f t="shared" si="6"/>
        <v>-520</v>
      </c>
      <c r="H52" s="4"/>
      <c r="J52" s="241" t="str">
        <f>_xlfn.CONCAT(Q6," ","neste mês")</f>
        <v>Abaixo da Meta neste mês</v>
      </c>
      <c r="K52" s="241"/>
      <c r="L52" s="6"/>
      <c r="M52" s="6"/>
      <c r="N52" s="6"/>
      <c r="O52" s="6"/>
      <c r="P52" s="6"/>
      <c r="Q52" s="6"/>
      <c r="R52" s="6"/>
      <c r="S52" s="6"/>
      <c r="T52" s="6"/>
      <c r="U52" s="6"/>
      <c r="V52" s="85"/>
      <c r="W52" s="6"/>
      <c r="X52" s="6"/>
    </row>
    <row r="53" spans="2:24" x14ac:dyDescent="0.25">
      <c r="B53" s="65">
        <f>+'Base de Dados'!F15</f>
        <v>0</v>
      </c>
      <c r="C53" s="52" t="str">
        <f>+'Base de Dados'!G16</f>
        <v>Financiamento Lote</v>
      </c>
      <c r="D53" s="52"/>
      <c r="E53" s="120">
        <f>IFERROR(VLOOKUP(C53,Orçamento!$C$44:$P$51,3,0),0)</f>
        <v>180</v>
      </c>
      <c r="F53" s="120">
        <f t="shared" si="5"/>
        <v>0</v>
      </c>
      <c r="G53" s="120">
        <f t="shared" si="6"/>
        <v>-180</v>
      </c>
      <c r="H53" s="4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ht="5.0999999999999996" customHeight="1" x14ac:dyDescent="0.25">
      <c r="B54" s="10"/>
      <c r="C54" s="10"/>
      <c r="D54" s="10"/>
      <c r="E54" s="79">
        <f>SUM(E46:E53)</f>
        <v>3050</v>
      </c>
      <c r="F54" s="51"/>
      <c r="G54" s="68"/>
      <c r="H54" s="4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x14ac:dyDescent="0.25"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</row>
    <row r="56" spans="2:24" x14ac:dyDescent="0.25">
      <c r="B56" s="162" t="str">
        <f>+'Base de Dados'!G19</f>
        <v>Investimentos</v>
      </c>
      <c r="C56" s="72"/>
      <c r="D56" s="72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</row>
    <row r="57" spans="2:24" ht="5.0999999999999996" customHeight="1" x14ac:dyDescent="0.25">
      <c r="B57" s="4"/>
      <c r="C57" s="4"/>
      <c r="D57" s="4"/>
      <c r="E57" s="4"/>
      <c r="F57" s="4"/>
      <c r="G57" s="4"/>
      <c r="H57" s="4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ht="12" customHeight="1" x14ac:dyDescent="0.25">
      <c r="B58" s="10"/>
      <c r="C58" s="71" t="s">
        <v>104</v>
      </c>
      <c r="D58" s="10"/>
      <c r="E58" s="43" t="s">
        <v>105</v>
      </c>
      <c r="F58" s="43" t="s">
        <v>106</v>
      </c>
      <c r="G58" s="43" t="s">
        <v>107</v>
      </c>
      <c r="H58" s="4"/>
      <c r="J58" s="6" t="s">
        <v>116</v>
      </c>
      <c r="K58" s="6"/>
      <c r="L58" s="6"/>
      <c r="M58" s="6"/>
      <c r="N58" s="6"/>
      <c r="O58" s="6"/>
      <c r="P58" s="241"/>
      <c r="Q58" s="241"/>
      <c r="R58" s="241"/>
      <c r="S58" s="241"/>
      <c r="T58" s="241"/>
      <c r="U58" s="6"/>
      <c r="V58" s="6"/>
      <c r="W58" s="6"/>
      <c r="X58" s="6"/>
    </row>
    <row r="59" spans="2:24" x14ac:dyDescent="0.25">
      <c r="B59" s="40">
        <f>+'Base de Dados'!F21</f>
        <v>0</v>
      </c>
      <c r="C59" s="69" t="str">
        <f>+'Base de Dados'!G22</f>
        <v>Reserva de Emergência</v>
      </c>
      <c r="D59" s="69"/>
      <c r="E59" s="120">
        <f>IFERROR(VLOOKUP(C59,Orçamento!$C$58:$P$65,3,0),0)</f>
        <v>350</v>
      </c>
      <c r="F59" s="120">
        <f t="shared" ref="F59:F66" si="7">SUMIF($M$71:$N$371,C59,$P$71:$Q$371)</f>
        <v>0</v>
      </c>
      <c r="G59" s="120">
        <f>+F59-E59</f>
        <v>-350</v>
      </c>
      <c r="H59" s="4"/>
      <c r="J59" s="6" t="s">
        <v>105</v>
      </c>
      <c r="K59" s="30" t="s">
        <v>106</v>
      </c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x14ac:dyDescent="0.25">
      <c r="B60" s="46">
        <f>+'Base de Dados'!F22</f>
        <v>0</v>
      </c>
      <c r="C60" s="10" t="str">
        <f>+'Base de Dados'!G23</f>
        <v>Previdência</v>
      </c>
      <c r="D60" s="10"/>
      <c r="E60" s="121">
        <f>IFERROR(VLOOKUP(C60,Orçamento!$C$58:$P$65,3,0),0)</f>
        <v>230</v>
      </c>
      <c r="F60" s="121">
        <f t="shared" si="7"/>
        <v>0</v>
      </c>
      <c r="G60" s="120">
        <f t="shared" ref="G60:G66" si="8">+F60-E60</f>
        <v>-230</v>
      </c>
      <c r="H60" s="4"/>
      <c r="J60" s="114">
        <f>SUM(E59:E66)</f>
        <v>2650</v>
      </c>
      <c r="K60" s="197">
        <f>SUM(F59:F66)</f>
        <v>640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x14ac:dyDescent="0.25">
      <c r="B61" s="46">
        <f>+'Base de Dados'!F23</f>
        <v>0</v>
      </c>
      <c r="C61" s="52" t="str">
        <f>+'Base de Dados'!G24</f>
        <v>Ações</v>
      </c>
      <c r="D61" s="52"/>
      <c r="E61" s="120">
        <f>IFERROR(VLOOKUP(C61,Orçamento!$C$58:$P$65,3,0),0)</f>
        <v>220</v>
      </c>
      <c r="F61" s="120">
        <f t="shared" si="7"/>
        <v>0</v>
      </c>
      <c r="G61" s="120">
        <f t="shared" si="8"/>
        <v>-220</v>
      </c>
      <c r="H61" s="4"/>
      <c r="J61" s="238" t="str">
        <f>REPT("|",J62*220)</f>
        <v>|||||||||||||||||||||||||||||||||||||||||||||||||||||</v>
      </c>
      <c r="K61" s="238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x14ac:dyDescent="0.25">
      <c r="B62" s="46">
        <f>+'Base de Dados'!F24</f>
        <v>0</v>
      </c>
      <c r="C62" s="10" t="str">
        <f>+'Base de Dados'!G25</f>
        <v>Fundos Imobiliários</v>
      </c>
      <c r="D62" s="10"/>
      <c r="E62" s="121">
        <f>IFERROR(VLOOKUP(C62,Orçamento!$C$58:$P$65,3,0),0)</f>
        <v>390</v>
      </c>
      <c r="F62" s="121">
        <f t="shared" si="7"/>
        <v>0</v>
      </c>
      <c r="G62" s="120">
        <f t="shared" si="8"/>
        <v>-390</v>
      </c>
      <c r="H62" s="4"/>
      <c r="J62" s="198">
        <f>+K60/J60</f>
        <v>0.24150943396226415</v>
      </c>
      <c r="K62" s="9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2:24" x14ac:dyDescent="0.25">
      <c r="B63" s="46">
        <f>+'Base de Dados'!F25</f>
        <v>0</v>
      </c>
      <c r="C63" s="52" t="str">
        <f>+'Base de Dados'!G26</f>
        <v>Renda Fixa</v>
      </c>
      <c r="D63" s="52"/>
      <c r="E63" s="120">
        <f>IFERROR(VLOOKUP(C63,Orçamento!$C$58:$P$65,3,0),0)</f>
        <v>290</v>
      </c>
      <c r="F63" s="120">
        <f t="shared" si="7"/>
        <v>100</v>
      </c>
      <c r="G63" s="120">
        <f t="shared" si="8"/>
        <v>-190</v>
      </c>
      <c r="H63" s="4"/>
      <c r="J63" s="239">
        <f>+J60-K60</f>
        <v>2010</v>
      </c>
      <c r="K63" s="239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2:24" x14ac:dyDescent="0.25">
      <c r="B64" s="46">
        <f>+'Base de Dados'!F26</f>
        <v>0</v>
      </c>
      <c r="C64" s="10" t="str">
        <f>+'Base de Dados'!G27</f>
        <v>CDB Bradesco</v>
      </c>
      <c r="D64" s="10"/>
      <c r="E64" s="121">
        <f>IFERROR(VLOOKUP(C64,Orçamento!$C$58:$P$65,3,0),0)</f>
        <v>250</v>
      </c>
      <c r="F64" s="121">
        <f t="shared" si="7"/>
        <v>440</v>
      </c>
      <c r="G64" s="120">
        <f t="shared" si="8"/>
        <v>190</v>
      </c>
      <c r="H64" s="4"/>
      <c r="J64" s="240"/>
      <c r="K64" s="240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2:57" x14ac:dyDescent="0.25">
      <c r="B65" s="65">
        <f>+'Base de Dados'!F27</f>
        <v>0</v>
      </c>
      <c r="C65" s="52" t="str">
        <f>+'Base de Dados'!G28</f>
        <v>CDB Itaú</v>
      </c>
      <c r="D65" s="52"/>
      <c r="E65" s="120">
        <f>IFERROR(VLOOKUP(C65,Orçamento!$C$58:$P$65,3,0),0)</f>
        <v>530</v>
      </c>
      <c r="F65" s="120">
        <f t="shared" si="7"/>
        <v>0</v>
      </c>
      <c r="G65" s="120">
        <f t="shared" si="8"/>
        <v>-530</v>
      </c>
      <c r="H65" s="4"/>
      <c r="J65" s="241" t="str">
        <f>_xlfn.CONCAT(T6," ","neste mês")</f>
        <v>Abaixo da Meta neste mês</v>
      </c>
      <c r="K65" s="241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2:57" x14ac:dyDescent="0.25">
      <c r="B66" s="65">
        <f>+'Base de Dados'!F28</f>
        <v>0</v>
      </c>
      <c r="C66" s="52" t="str">
        <f>+'Base de Dados'!G29</f>
        <v>Imóveis</v>
      </c>
      <c r="D66" s="52"/>
      <c r="E66" s="120">
        <f>IFERROR(VLOOKUP(C66,Orçamento!$C$58:$P$65,3,0),0)</f>
        <v>390</v>
      </c>
      <c r="F66" s="120">
        <f t="shared" si="7"/>
        <v>100</v>
      </c>
      <c r="G66" s="120">
        <f t="shared" si="8"/>
        <v>-290</v>
      </c>
      <c r="H66" s="4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2:57" ht="5.0999999999999996" customHeight="1" x14ac:dyDescent="0.25">
      <c r="B67" s="10"/>
      <c r="C67" s="10"/>
      <c r="D67" s="10"/>
      <c r="E67" s="79">
        <f>SUM(E59:E66)</f>
        <v>2650</v>
      </c>
      <c r="F67" s="79">
        <f>SUM(F59:F66)</f>
        <v>640</v>
      </c>
      <c r="G67" s="68"/>
      <c r="H67" s="4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2:57" x14ac:dyDescent="0.25">
      <c r="E68" s="80"/>
    </row>
    <row r="69" spans="2:57" x14ac:dyDescent="0.25">
      <c r="B69" s="4"/>
      <c r="C69" s="252" t="s">
        <v>117</v>
      </c>
      <c r="D69" s="252"/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  <c r="X69" s="4"/>
    </row>
    <row r="70" spans="2:57" x14ac:dyDescent="0.25">
      <c r="B70" s="4"/>
      <c r="C70" s="125" t="s">
        <v>118</v>
      </c>
      <c r="D70" s="125"/>
      <c r="E70" s="237" t="s">
        <v>119</v>
      </c>
      <c r="F70" s="237"/>
      <c r="G70" s="237"/>
      <c r="H70" s="237"/>
      <c r="I70" s="125"/>
      <c r="J70" s="237" t="s">
        <v>80</v>
      </c>
      <c r="K70" s="237"/>
      <c r="L70" s="125"/>
      <c r="M70" s="237" t="s">
        <v>104</v>
      </c>
      <c r="N70" s="237"/>
      <c r="O70" s="125"/>
      <c r="P70" s="237" t="s">
        <v>120</v>
      </c>
      <c r="Q70" s="237"/>
      <c r="R70" s="125"/>
      <c r="S70" s="237" t="s">
        <v>121</v>
      </c>
      <c r="T70" s="237"/>
      <c r="U70" s="237"/>
      <c r="V70" s="237"/>
      <c r="W70" s="237"/>
      <c r="X70" s="4"/>
      <c r="AX70" s="101" t="s">
        <v>7</v>
      </c>
      <c r="AY70" s="101"/>
      <c r="AZ70" s="101"/>
      <c r="BA70" s="101"/>
      <c r="BB70" s="101"/>
      <c r="BC70" s="101" t="str">
        <f>+'Base de Dados'!C19</f>
        <v>Despesas</v>
      </c>
      <c r="BD70" s="101" t="str">
        <f>+'Base de Dados'!G6</f>
        <v>Dívidas</v>
      </c>
      <c r="BE70" s="101" t="str">
        <f>+'Base de Dados'!G19</f>
        <v>Investimentos</v>
      </c>
    </row>
    <row r="71" spans="2:57" ht="14.4" thickBot="1" x14ac:dyDescent="0.3">
      <c r="B71" s="4"/>
      <c r="C71" s="128">
        <v>45572</v>
      </c>
      <c r="D71" s="127"/>
      <c r="E71" s="251"/>
      <c r="F71" s="251"/>
      <c r="G71" s="251"/>
      <c r="H71" s="251"/>
      <c r="I71" s="127"/>
      <c r="J71" s="251" t="s">
        <v>15</v>
      </c>
      <c r="K71" s="251"/>
      <c r="L71" s="127"/>
      <c r="M71" s="251" t="s">
        <v>8</v>
      </c>
      <c r="N71" s="251"/>
      <c r="O71" s="126"/>
      <c r="P71" s="249">
        <v>2000</v>
      </c>
      <c r="Q71" s="249"/>
      <c r="R71" s="126"/>
      <c r="S71" s="248"/>
      <c r="T71" s="248"/>
      <c r="U71" s="248"/>
      <c r="V71" s="248"/>
      <c r="W71" s="248"/>
      <c r="X71" s="7"/>
      <c r="AX71" s="105">
        <v>45566</v>
      </c>
      <c r="AZ71" s="105">
        <f>+C71</f>
        <v>45572</v>
      </c>
      <c r="BA71" s="1" t="str">
        <f>+J71</f>
        <v>Receitas</v>
      </c>
      <c r="BB71" s="106">
        <f>+P71</f>
        <v>2000</v>
      </c>
      <c r="BC71" s="1">
        <f>SUMIFS($BB$71:$BB$371,$AZ$71:$AZ$371,$AX71,$BA$71:$BA$371,"Despesas")</f>
        <v>0</v>
      </c>
      <c r="BD71" s="1">
        <f>SUMIFS($BB$71:$BB$371,$AZ$71:$AZ$371,$AX71,$BA$71:$BA$371,"Dívidas")</f>
        <v>0</v>
      </c>
      <c r="BE71" s="1">
        <f>SUMIFS($BB$71:$BB$371,$AZ$71:$AZ$371,$AX71,$BA$71:$BA$371,"Investimentos")</f>
        <v>0</v>
      </c>
    </row>
    <row r="72" spans="2:57" ht="14.4" thickBot="1" x14ac:dyDescent="0.3">
      <c r="B72" s="4"/>
      <c r="C72" s="128">
        <v>45573</v>
      </c>
      <c r="D72" s="132"/>
      <c r="E72" s="235"/>
      <c r="F72" s="250"/>
      <c r="G72" s="250"/>
      <c r="H72" s="236"/>
      <c r="I72" s="130"/>
      <c r="J72" s="235" t="s">
        <v>15</v>
      </c>
      <c r="K72" s="236"/>
      <c r="L72" s="130"/>
      <c r="M72" s="235" t="s">
        <v>9</v>
      </c>
      <c r="N72" s="236"/>
      <c r="O72" s="129"/>
      <c r="P72" s="246">
        <v>3500</v>
      </c>
      <c r="Q72" s="247"/>
      <c r="R72" s="129"/>
      <c r="S72" s="243"/>
      <c r="T72" s="244"/>
      <c r="U72" s="244"/>
      <c r="V72" s="244"/>
      <c r="W72" s="245"/>
      <c r="X72" s="7"/>
      <c r="AX72" s="105">
        <v>45567</v>
      </c>
      <c r="AZ72" s="105">
        <f t="shared" ref="AZ72:AZ135" si="9">+C72</f>
        <v>45573</v>
      </c>
      <c r="BA72" s="1" t="str">
        <f t="shared" ref="BA72:BA135" si="10">+J72</f>
        <v>Receitas</v>
      </c>
      <c r="BB72" s="106">
        <f t="shared" ref="BB72:BB135" si="11">+P72</f>
        <v>3500</v>
      </c>
      <c r="BC72" s="1">
        <f t="shared" ref="BC72:BC135" si="12">SUMIFS($BB$71:$BB$371,$AZ$71:$AZ$371,$AX72,$BA$71:$BA$371,"Despesas")</f>
        <v>0</v>
      </c>
      <c r="BD72" s="1">
        <f t="shared" ref="BD72:BD135" si="13">SUMIFS($BB$71:$BB$371,$AZ$71:$AZ$371,$AX72,$BA$71:$BA$371,"Dívidas")</f>
        <v>0</v>
      </c>
      <c r="BE72" s="1">
        <f t="shared" ref="BE72:BE135" si="14">SUMIFS($BB$71:$BB$371,$AZ$71:$AZ$371,$AX72,$BA$71:$BA$371,"Investimentos")</f>
        <v>0</v>
      </c>
    </row>
    <row r="73" spans="2:57" ht="14.4" thickBot="1" x14ac:dyDescent="0.3">
      <c r="B73" s="4"/>
      <c r="C73" s="128">
        <v>45574</v>
      </c>
      <c r="D73" s="132"/>
      <c r="E73" s="235"/>
      <c r="F73" s="250"/>
      <c r="G73" s="250"/>
      <c r="H73" s="236"/>
      <c r="I73" s="130"/>
      <c r="J73" s="235" t="s">
        <v>79</v>
      </c>
      <c r="K73" s="236"/>
      <c r="L73" s="130"/>
      <c r="M73" s="235" t="s">
        <v>20</v>
      </c>
      <c r="N73" s="236"/>
      <c r="O73" s="129"/>
      <c r="P73" s="246">
        <v>200</v>
      </c>
      <c r="Q73" s="247"/>
      <c r="R73" s="129"/>
      <c r="S73" s="243"/>
      <c r="T73" s="244"/>
      <c r="U73" s="244"/>
      <c r="V73" s="244"/>
      <c r="W73" s="245"/>
      <c r="X73" s="7"/>
      <c r="AX73" s="105">
        <v>45568</v>
      </c>
      <c r="AZ73" s="105">
        <f t="shared" si="9"/>
        <v>45574</v>
      </c>
      <c r="BA73" s="1" t="str">
        <f t="shared" si="10"/>
        <v>Despesas</v>
      </c>
      <c r="BB73" s="106">
        <f t="shared" si="11"/>
        <v>200</v>
      </c>
      <c r="BC73" s="1">
        <f t="shared" si="12"/>
        <v>0</v>
      </c>
      <c r="BD73" s="1">
        <f t="shared" si="13"/>
        <v>0</v>
      </c>
      <c r="BE73" s="1">
        <f t="shared" si="14"/>
        <v>0</v>
      </c>
    </row>
    <row r="74" spans="2:57" ht="14.4" thickBot="1" x14ac:dyDescent="0.3">
      <c r="B74" s="4"/>
      <c r="C74" s="128">
        <v>45575</v>
      </c>
      <c r="D74" s="132"/>
      <c r="E74" s="235"/>
      <c r="F74" s="250"/>
      <c r="G74" s="250"/>
      <c r="H74" s="236"/>
      <c r="I74" s="130"/>
      <c r="J74" s="235" t="s">
        <v>34</v>
      </c>
      <c r="K74" s="236"/>
      <c r="L74" s="130"/>
      <c r="M74" s="235" t="s">
        <v>32</v>
      </c>
      <c r="N74" s="236"/>
      <c r="O74" s="129"/>
      <c r="P74" s="246">
        <v>500</v>
      </c>
      <c r="Q74" s="247"/>
      <c r="R74" s="129"/>
      <c r="S74" s="243"/>
      <c r="T74" s="244"/>
      <c r="U74" s="244"/>
      <c r="V74" s="244"/>
      <c r="W74" s="245"/>
      <c r="X74" s="7"/>
      <c r="AX74" s="105">
        <v>45569</v>
      </c>
      <c r="AZ74" s="105">
        <f t="shared" si="9"/>
        <v>45575</v>
      </c>
      <c r="BA74" s="1" t="str">
        <f t="shared" si="10"/>
        <v>Dívidas</v>
      </c>
      <c r="BB74" s="106">
        <f t="shared" si="11"/>
        <v>500</v>
      </c>
      <c r="BC74" s="1">
        <f t="shared" si="12"/>
        <v>0</v>
      </c>
      <c r="BD74" s="1">
        <f t="shared" si="13"/>
        <v>0</v>
      </c>
      <c r="BE74" s="1">
        <f t="shared" si="14"/>
        <v>0</v>
      </c>
    </row>
    <row r="75" spans="2:57" ht="14.4" thickBot="1" x14ac:dyDescent="0.3">
      <c r="B75" s="4"/>
      <c r="C75" s="128">
        <v>45576</v>
      </c>
      <c r="D75" s="132"/>
      <c r="E75" s="235"/>
      <c r="F75" s="250"/>
      <c r="G75" s="250"/>
      <c r="H75" s="236"/>
      <c r="I75" s="130"/>
      <c r="J75" s="235" t="s">
        <v>40</v>
      </c>
      <c r="K75" s="236"/>
      <c r="L75" s="130"/>
      <c r="M75" s="235" t="s">
        <v>43</v>
      </c>
      <c r="N75" s="236"/>
      <c r="O75" s="129"/>
      <c r="P75" s="246"/>
      <c r="Q75" s="247"/>
      <c r="R75" s="129"/>
      <c r="S75" s="243"/>
      <c r="T75" s="244"/>
      <c r="U75" s="244"/>
      <c r="V75" s="244"/>
      <c r="W75" s="245"/>
      <c r="X75" s="7"/>
      <c r="AX75" s="105">
        <v>45570</v>
      </c>
      <c r="AZ75" s="105">
        <f t="shared" si="9"/>
        <v>45576</v>
      </c>
      <c r="BA75" s="1" t="str">
        <f t="shared" si="10"/>
        <v>Investimentos</v>
      </c>
      <c r="BB75" s="106">
        <f t="shared" si="11"/>
        <v>0</v>
      </c>
      <c r="BC75" s="1">
        <f t="shared" si="12"/>
        <v>0</v>
      </c>
      <c r="BD75" s="1">
        <f t="shared" si="13"/>
        <v>0</v>
      </c>
      <c r="BE75" s="1">
        <f t="shared" si="14"/>
        <v>0</v>
      </c>
    </row>
    <row r="76" spans="2:57" ht="14.4" thickBot="1" x14ac:dyDescent="0.3">
      <c r="B76" s="4"/>
      <c r="C76" s="128">
        <v>45577</v>
      </c>
      <c r="D76" s="132"/>
      <c r="E76" s="235"/>
      <c r="F76" s="250"/>
      <c r="G76" s="250"/>
      <c r="H76" s="236"/>
      <c r="I76" s="130"/>
      <c r="J76" s="235" t="s">
        <v>15</v>
      </c>
      <c r="K76" s="236"/>
      <c r="L76" s="130"/>
      <c r="M76" s="235" t="s">
        <v>10</v>
      </c>
      <c r="N76" s="236"/>
      <c r="O76" s="129"/>
      <c r="P76" s="246">
        <v>50</v>
      </c>
      <c r="Q76" s="247"/>
      <c r="R76" s="129"/>
      <c r="S76" s="243"/>
      <c r="T76" s="244"/>
      <c r="U76" s="244"/>
      <c r="V76" s="244"/>
      <c r="W76" s="245"/>
      <c r="X76" s="7"/>
      <c r="AX76" s="105">
        <v>45571</v>
      </c>
      <c r="AZ76" s="105">
        <f t="shared" si="9"/>
        <v>45577</v>
      </c>
      <c r="BA76" s="1" t="str">
        <f t="shared" si="10"/>
        <v>Receitas</v>
      </c>
      <c r="BB76" s="106">
        <f t="shared" si="11"/>
        <v>50</v>
      </c>
      <c r="BC76" s="1">
        <f t="shared" si="12"/>
        <v>0</v>
      </c>
      <c r="BD76" s="1">
        <f t="shared" si="13"/>
        <v>0</v>
      </c>
      <c r="BE76" s="1">
        <f t="shared" si="14"/>
        <v>0</v>
      </c>
    </row>
    <row r="77" spans="2:57" ht="14.4" thickBot="1" x14ac:dyDescent="0.3">
      <c r="B77" s="4"/>
      <c r="C77" s="128">
        <v>45578</v>
      </c>
      <c r="D77" s="132"/>
      <c r="E77" s="235"/>
      <c r="F77" s="250"/>
      <c r="G77" s="250"/>
      <c r="H77" s="236"/>
      <c r="I77" s="130"/>
      <c r="J77" s="235" t="s">
        <v>79</v>
      </c>
      <c r="K77" s="236"/>
      <c r="L77" s="130"/>
      <c r="M77" s="235" t="s">
        <v>21</v>
      </c>
      <c r="N77" s="236"/>
      <c r="O77" s="129"/>
      <c r="P77" s="246">
        <v>600</v>
      </c>
      <c r="Q77" s="247"/>
      <c r="R77" s="129"/>
      <c r="S77" s="243"/>
      <c r="T77" s="244"/>
      <c r="U77" s="244"/>
      <c r="V77" s="244"/>
      <c r="W77" s="245"/>
      <c r="X77" s="7"/>
      <c r="AX77" s="105">
        <v>45572</v>
      </c>
      <c r="AZ77" s="105">
        <f t="shared" si="9"/>
        <v>45578</v>
      </c>
      <c r="BA77" s="1" t="str">
        <f t="shared" si="10"/>
        <v>Despesas</v>
      </c>
      <c r="BB77" s="106">
        <f t="shared" si="11"/>
        <v>600</v>
      </c>
      <c r="BC77" s="1">
        <f t="shared" si="12"/>
        <v>0</v>
      </c>
      <c r="BD77" s="1">
        <f t="shared" si="13"/>
        <v>0</v>
      </c>
      <c r="BE77" s="1">
        <f t="shared" si="14"/>
        <v>0</v>
      </c>
    </row>
    <row r="78" spans="2:57" ht="14.4" thickBot="1" x14ac:dyDescent="0.3">
      <c r="B78" s="4"/>
      <c r="C78" s="128">
        <v>45579</v>
      </c>
      <c r="D78" s="132"/>
      <c r="E78" s="235"/>
      <c r="F78" s="250"/>
      <c r="G78" s="250"/>
      <c r="H78" s="236"/>
      <c r="I78" s="130"/>
      <c r="J78" s="235" t="s">
        <v>40</v>
      </c>
      <c r="K78" s="236"/>
      <c r="L78" s="130"/>
      <c r="M78" s="235" t="s">
        <v>46</v>
      </c>
      <c r="N78" s="236"/>
      <c r="O78" s="129"/>
      <c r="P78" s="246">
        <v>100</v>
      </c>
      <c r="Q78" s="247"/>
      <c r="R78" s="129"/>
      <c r="S78" s="243"/>
      <c r="T78" s="244"/>
      <c r="U78" s="244"/>
      <c r="V78" s="244"/>
      <c r="W78" s="245"/>
      <c r="X78" s="7"/>
      <c r="AX78" s="105">
        <v>45573</v>
      </c>
      <c r="AZ78" s="105">
        <f t="shared" si="9"/>
        <v>45579</v>
      </c>
      <c r="BA78" s="1" t="str">
        <f t="shared" si="10"/>
        <v>Investimentos</v>
      </c>
      <c r="BB78" s="106">
        <f t="shared" si="11"/>
        <v>100</v>
      </c>
      <c r="BC78" s="1">
        <f t="shared" si="12"/>
        <v>0</v>
      </c>
      <c r="BD78" s="1">
        <f t="shared" si="13"/>
        <v>0</v>
      </c>
      <c r="BE78" s="1">
        <f t="shared" si="14"/>
        <v>0</v>
      </c>
    </row>
    <row r="79" spans="2:57" ht="14.4" thickBot="1" x14ac:dyDescent="0.3">
      <c r="B79" s="4"/>
      <c r="C79" s="128">
        <v>45580</v>
      </c>
      <c r="D79" s="132"/>
      <c r="E79" s="235"/>
      <c r="F79" s="250"/>
      <c r="G79" s="250"/>
      <c r="H79" s="236"/>
      <c r="I79" s="130"/>
      <c r="J79" s="235" t="s">
        <v>40</v>
      </c>
      <c r="K79" s="236"/>
      <c r="L79" s="130"/>
      <c r="M79" s="235" t="s">
        <v>74</v>
      </c>
      <c r="N79" s="236"/>
      <c r="O79" s="129"/>
      <c r="P79" s="246">
        <v>100</v>
      </c>
      <c r="Q79" s="247"/>
      <c r="R79" s="129"/>
      <c r="S79" s="243"/>
      <c r="T79" s="244"/>
      <c r="U79" s="244"/>
      <c r="V79" s="244"/>
      <c r="W79" s="245"/>
      <c r="X79" s="7"/>
      <c r="AX79" s="105">
        <v>45574</v>
      </c>
      <c r="AZ79" s="105">
        <f t="shared" si="9"/>
        <v>45580</v>
      </c>
      <c r="BA79" s="1" t="str">
        <f t="shared" si="10"/>
        <v>Investimentos</v>
      </c>
      <c r="BB79" s="106">
        <f t="shared" si="11"/>
        <v>100</v>
      </c>
      <c r="BC79" s="1">
        <f t="shared" si="12"/>
        <v>200</v>
      </c>
      <c r="BD79" s="1">
        <f t="shared" si="13"/>
        <v>0</v>
      </c>
      <c r="BE79" s="1">
        <f t="shared" si="14"/>
        <v>0</v>
      </c>
    </row>
    <row r="80" spans="2:57" ht="14.4" thickBot="1" x14ac:dyDescent="0.3">
      <c r="B80" s="4"/>
      <c r="C80" s="128">
        <v>45581</v>
      </c>
      <c r="D80" s="132"/>
      <c r="E80" s="235"/>
      <c r="F80" s="250"/>
      <c r="G80" s="250"/>
      <c r="H80" s="236"/>
      <c r="I80" s="130"/>
      <c r="J80" s="235" t="s">
        <v>15</v>
      </c>
      <c r="K80" s="236"/>
      <c r="L80" s="130"/>
      <c r="M80" s="235" t="s">
        <v>10</v>
      </c>
      <c r="N80" s="236"/>
      <c r="O80" s="129"/>
      <c r="P80" s="246">
        <v>200</v>
      </c>
      <c r="Q80" s="247"/>
      <c r="R80" s="129"/>
      <c r="S80" s="243"/>
      <c r="T80" s="244"/>
      <c r="U80" s="244"/>
      <c r="V80" s="244"/>
      <c r="W80" s="245"/>
      <c r="X80" s="7"/>
      <c r="AX80" s="105">
        <v>45575</v>
      </c>
      <c r="AZ80" s="105">
        <f t="shared" si="9"/>
        <v>45581</v>
      </c>
      <c r="BA80" s="1" t="str">
        <f t="shared" si="10"/>
        <v>Receitas</v>
      </c>
      <c r="BB80" s="106">
        <f t="shared" si="11"/>
        <v>200</v>
      </c>
      <c r="BC80" s="1">
        <f t="shared" si="12"/>
        <v>0</v>
      </c>
      <c r="BD80" s="1">
        <f t="shared" si="13"/>
        <v>500</v>
      </c>
      <c r="BE80" s="1">
        <f t="shared" si="14"/>
        <v>0</v>
      </c>
    </row>
    <row r="81" spans="2:57" ht="14.4" thickBot="1" x14ac:dyDescent="0.3">
      <c r="B81" s="4"/>
      <c r="C81" s="128">
        <v>45582</v>
      </c>
      <c r="D81" s="132"/>
      <c r="E81" s="235"/>
      <c r="F81" s="250"/>
      <c r="G81" s="250"/>
      <c r="H81" s="236"/>
      <c r="I81" s="130"/>
      <c r="J81" s="235" t="s">
        <v>79</v>
      </c>
      <c r="K81" s="236"/>
      <c r="L81" s="130"/>
      <c r="M81" s="235" t="s">
        <v>25</v>
      </c>
      <c r="N81" s="236"/>
      <c r="O81" s="129"/>
      <c r="P81" s="246">
        <v>3000</v>
      </c>
      <c r="Q81" s="247"/>
      <c r="R81" s="129"/>
      <c r="S81" s="243"/>
      <c r="T81" s="244"/>
      <c r="U81" s="244"/>
      <c r="V81" s="244"/>
      <c r="W81" s="245"/>
      <c r="X81" s="7"/>
      <c r="AX81" s="105">
        <v>45576</v>
      </c>
      <c r="AZ81" s="105">
        <f t="shared" si="9"/>
        <v>45582</v>
      </c>
      <c r="BA81" s="1" t="str">
        <f t="shared" si="10"/>
        <v>Despesas</v>
      </c>
      <c r="BB81" s="106">
        <f t="shared" si="11"/>
        <v>3000</v>
      </c>
      <c r="BC81" s="1">
        <f t="shared" si="12"/>
        <v>0</v>
      </c>
      <c r="BD81" s="1">
        <f t="shared" si="13"/>
        <v>0</v>
      </c>
      <c r="BE81" s="1">
        <f t="shared" si="14"/>
        <v>0</v>
      </c>
    </row>
    <row r="82" spans="2:57" ht="14.4" thickBot="1" x14ac:dyDescent="0.3">
      <c r="B82" s="4"/>
      <c r="C82" s="128">
        <v>45583</v>
      </c>
      <c r="D82" s="132"/>
      <c r="E82" s="235"/>
      <c r="F82" s="250"/>
      <c r="G82" s="250"/>
      <c r="H82" s="236"/>
      <c r="I82" s="130"/>
      <c r="J82" s="235" t="s">
        <v>79</v>
      </c>
      <c r="K82" s="236"/>
      <c r="L82" s="130"/>
      <c r="M82" s="235" t="s">
        <v>26</v>
      </c>
      <c r="N82" s="236"/>
      <c r="O82" s="129"/>
      <c r="P82" s="246">
        <v>500</v>
      </c>
      <c r="Q82" s="247"/>
      <c r="R82" s="129"/>
      <c r="S82" s="243"/>
      <c r="T82" s="244"/>
      <c r="U82" s="244"/>
      <c r="V82" s="244"/>
      <c r="W82" s="245"/>
      <c r="X82" s="7"/>
      <c r="AX82" s="105">
        <v>45577</v>
      </c>
      <c r="AZ82" s="105">
        <f t="shared" si="9"/>
        <v>45583</v>
      </c>
      <c r="BA82" s="1" t="str">
        <f t="shared" si="10"/>
        <v>Despesas</v>
      </c>
      <c r="BB82" s="106">
        <f t="shared" si="11"/>
        <v>500</v>
      </c>
      <c r="BC82" s="1">
        <f t="shared" si="12"/>
        <v>0</v>
      </c>
      <c r="BD82" s="1">
        <f t="shared" si="13"/>
        <v>0</v>
      </c>
      <c r="BE82" s="1">
        <f t="shared" si="14"/>
        <v>0</v>
      </c>
    </row>
    <row r="83" spans="2:57" ht="14.4" thickBot="1" x14ac:dyDescent="0.3">
      <c r="B83" s="4"/>
      <c r="C83" s="128">
        <v>45584</v>
      </c>
      <c r="D83" s="132"/>
      <c r="E83" s="235"/>
      <c r="F83" s="250"/>
      <c r="G83" s="250"/>
      <c r="H83" s="236"/>
      <c r="I83" s="130"/>
      <c r="J83" s="235" t="s">
        <v>79</v>
      </c>
      <c r="K83" s="236"/>
      <c r="L83" s="130"/>
      <c r="M83" s="235" t="s">
        <v>29</v>
      </c>
      <c r="N83" s="236"/>
      <c r="O83" s="129"/>
      <c r="P83" s="246">
        <v>90</v>
      </c>
      <c r="Q83" s="247"/>
      <c r="R83" s="129"/>
      <c r="S83" s="243"/>
      <c r="T83" s="244"/>
      <c r="U83" s="244"/>
      <c r="V83" s="244"/>
      <c r="W83" s="245"/>
      <c r="X83" s="7"/>
      <c r="AX83" s="105">
        <v>45578</v>
      </c>
      <c r="AZ83" s="105">
        <f t="shared" si="9"/>
        <v>45584</v>
      </c>
      <c r="BA83" s="1" t="str">
        <f t="shared" si="10"/>
        <v>Despesas</v>
      </c>
      <c r="BB83" s="106">
        <f t="shared" si="11"/>
        <v>90</v>
      </c>
      <c r="BC83" s="1">
        <f t="shared" si="12"/>
        <v>600</v>
      </c>
      <c r="BD83" s="1">
        <f t="shared" si="13"/>
        <v>0</v>
      </c>
      <c r="BE83" s="1">
        <f t="shared" si="14"/>
        <v>0</v>
      </c>
    </row>
    <row r="84" spans="2:57" ht="14.4" thickBot="1" x14ac:dyDescent="0.3">
      <c r="B84" s="4"/>
      <c r="C84" s="128">
        <v>45585</v>
      </c>
      <c r="D84" s="132"/>
      <c r="E84" s="235"/>
      <c r="F84" s="250"/>
      <c r="G84" s="250"/>
      <c r="H84" s="236"/>
      <c r="I84" s="130"/>
      <c r="J84" s="235" t="s">
        <v>34</v>
      </c>
      <c r="K84" s="236"/>
      <c r="L84" s="130"/>
      <c r="M84" s="235" t="s">
        <v>38</v>
      </c>
      <c r="N84" s="236"/>
      <c r="O84" s="129"/>
      <c r="P84" s="246">
        <v>300</v>
      </c>
      <c r="Q84" s="247"/>
      <c r="R84" s="129"/>
      <c r="S84" s="243"/>
      <c r="T84" s="244"/>
      <c r="U84" s="244"/>
      <c r="V84" s="244"/>
      <c r="W84" s="245"/>
      <c r="X84" s="7"/>
      <c r="AX84" s="105">
        <v>45579</v>
      </c>
      <c r="AZ84" s="105">
        <f t="shared" si="9"/>
        <v>45585</v>
      </c>
      <c r="BA84" s="1" t="str">
        <f t="shared" si="10"/>
        <v>Dívidas</v>
      </c>
      <c r="BB84" s="106">
        <f t="shared" si="11"/>
        <v>300</v>
      </c>
      <c r="BC84" s="1">
        <f t="shared" si="12"/>
        <v>0</v>
      </c>
      <c r="BD84" s="1">
        <f t="shared" si="13"/>
        <v>0</v>
      </c>
      <c r="BE84" s="1">
        <f t="shared" si="14"/>
        <v>100</v>
      </c>
    </row>
    <row r="85" spans="2:57" ht="14.4" thickBot="1" x14ac:dyDescent="0.3">
      <c r="B85" s="4"/>
      <c r="C85" s="128">
        <v>45586</v>
      </c>
      <c r="D85" s="132"/>
      <c r="E85" s="235"/>
      <c r="F85" s="250"/>
      <c r="G85" s="250"/>
      <c r="H85" s="236"/>
      <c r="I85" s="130"/>
      <c r="J85" s="235" t="s">
        <v>15</v>
      </c>
      <c r="K85" s="236"/>
      <c r="L85" s="130"/>
      <c r="M85" s="235" t="s">
        <v>14</v>
      </c>
      <c r="N85" s="236"/>
      <c r="O85" s="129"/>
      <c r="P85" s="246">
        <v>800</v>
      </c>
      <c r="Q85" s="247"/>
      <c r="R85" s="129"/>
      <c r="S85" s="243"/>
      <c r="T85" s="244"/>
      <c r="U85" s="244"/>
      <c r="V85" s="244"/>
      <c r="W85" s="245"/>
      <c r="X85" s="7"/>
      <c r="AX85" s="105">
        <v>45580</v>
      </c>
      <c r="AZ85" s="105">
        <f t="shared" si="9"/>
        <v>45586</v>
      </c>
      <c r="BA85" s="1" t="str">
        <f t="shared" si="10"/>
        <v>Receitas</v>
      </c>
      <c r="BB85" s="106">
        <f t="shared" si="11"/>
        <v>800</v>
      </c>
      <c r="BC85" s="1">
        <f t="shared" si="12"/>
        <v>0</v>
      </c>
      <c r="BD85" s="1">
        <f t="shared" si="13"/>
        <v>0</v>
      </c>
      <c r="BE85" s="1">
        <f t="shared" si="14"/>
        <v>100</v>
      </c>
    </row>
    <row r="86" spans="2:57" ht="14.4" thickBot="1" x14ac:dyDescent="0.3">
      <c r="B86" s="4"/>
      <c r="C86" s="128">
        <v>45587</v>
      </c>
      <c r="D86" s="132"/>
      <c r="E86" s="235"/>
      <c r="F86" s="250"/>
      <c r="G86" s="250"/>
      <c r="H86" s="236"/>
      <c r="I86" s="130"/>
      <c r="J86" s="235" t="s">
        <v>79</v>
      </c>
      <c r="K86" s="236"/>
      <c r="L86" s="130"/>
      <c r="M86" s="235" t="s">
        <v>28</v>
      </c>
      <c r="N86" s="236"/>
      <c r="O86" s="129"/>
      <c r="P86" s="246">
        <v>20</v>
      </c>
      <c r="Q86" s="247"/>
      <c r="R86" s="129"/>
      <c r="S86" s="243"/>
      <c r="T86" s="244"/>
      <c r="U86" s="244"/>
      <c r="V86" s="244"/>
      <c r="W86" s="245"/>
      <c r="X86" s="7"/>
      <c r="AX86" s="105">
        <v>45581</v>
      </c>
      <c r="AZ86" s="105">
        <f t="shared" si="9"/>
        <v>45587</v>
      </c>
      <c r="BA86" s="1" t="str">
        <f t="shared" si="10"/>
        <v>Despesas</v>
      </c>
      <c r="BB86" s="106">
        <f t="shared" si="11"/>
        <v>20</v>
      </c>
      <c r="BC86" s="1">
        <f t="shared" si="12"/>
        <v>0</v>
      </c>
      <c r="BD86" s="1">
        <f t="shared" si="13"/>
        <v>0</v>
      </c>
      <c r="BE86" s="1">
        <f t="shared" si="14"/>
        <v>0</v>
      </c>
    </row>
    <row r="87" spans="2:57" ht="14.4" thickBot="1" x14ac:dyDescent="0.3">
      <c r="B87" s="4"/>
      <c r="C87" s="128">
        <v>45588</v>
      </c>
      <c r="D87" s="132"/>
      <c r="E87" s="235"/>
      <c r="F87" s="250"/>
      <c r="G87" s="250"/>
      <c r="H87" s="236"/>
      <c r="I87" s="130"/>
      <c r="J87" s="235" t="s">
        <v>15</v>
      </c>
      <c r="K87" s="236"/>
      <c r="L87" s="130"/>
      <c r="M87" s="235" t="s">
        <v>14</v>
      </c>
      <c r="N87" s="236"/>
      <c r="O87" s="129"/>
      <c r="P87" s="246">
        <v>600</v>
      </c>
      <c r="Q87" s="247"/>
      <c r="R87" s="129"/>
      <c r="S87" s="243"/>
      <c r="T87" s="244"/>
      <c r="U87" s="244"/>
      <c r="V87" s="244"/>
      <c r="W87" s="245"/>
      <c r="X87" s="7"/>
      <c r="AX87" s="105">
        <v>45582</v>
      </c>
      <c r="AZ87" s="105">
        <f t="shared" si="9"/>
        <v>45588</v>
      </c>
      <c r="BA87" s="1" t="str">
        <f t="shared" si="10"/>
        <v>Receitas</v>
      </c>
      <c r="BB87" s="106">
        <f t="shared" si="11"/>
        <v>600</v>
      </c>
      <c r="BC87" s="1">
        <f t="shared" si="12"/>
        <v>3000</v>
      </c>
      <c r="BD87" s="1">
        <f t="shared" si="13"/>
        <v>0</v>
      </c>
      <c r="BE87" s="1">
        <f t="shared" si="14"/>
        <v>0</v>
      </c>
    </row>
    <row r="88" spans="2:57" ht="14.4" thickBot="1" x14ac:dyDescent="0.3">
      <c r="B88" s="4"/>
      <c r="C88" s="128">
        <v>45589</v>
      </c>
      <c r="D88" s="132"/>
      <c r="E88" s="235"/>
      <c r="F88" s="250"/>
      <c r="G88" s="250"/>
      <c r="H88" s="236"/>
      <c r="I88" s="130"/>
      <c r="J88" s="235" t="s">
        <v>40</v>
      </c>
      <c r="K88" s="236"/>
      <c r="L88" s="130"/>
      <c r="M88" s="235" t="s">
        <v>72</v>
      </c>
      <c r="N88" s="236"/>
      <c r="O88" s="129"/>
      <c r="P88" s="246">
        <v>200</v>
      </c>
      <c r="Q88" s="247"/>
      <c r="R88" s="129"/>
      <c r="S88" s="243"/>
      <c r="T88" s="244"/>
      <c r="U88" s="244"/>
      <c r="V88" s="244"/>
      <c r="W88" s="245"/>
      <c r="X88" s="7"/>
      <c r="AX88" s="105">
        <v>45583</v>
      </c>
      <c r="AZ88" s="105">
        <f t="shared" si="9"/>
        <v>45589</v>
      </c>
      <c r="BA88" s="1" t="str">
        <f t="shared" si="10"/>
        <v>Investimentos</v>
      </c>
      <c r="BB88" s="106">
        <f t="shared" si="11"/>
        <v>200</v>
      </c>
      <c r="BC88" s="1">
        <f t="shared" si="12"/>
        <v>500</v>
      </c>
      <c r="BD88" s="1">
        <f t="shared" si="13"/>
        <v>0</v>
      </c>
      <c r="BE88" s="1">
        <f t="shared" si="14"/>
        <v>0</v>
      </c>
    </row>
    <row r="89" spans="2:57" ht="14.4" thickBot="1" x14ac:dyDescent="0.3">
      <c r="B89" s="4"/>
      <c r="C89" s="128">
        <v>45590</v>
      </c>
      <c r="D89" s="132"/>
      <c r="E89" s="235"/>
      <c r="F89" s="250"/>
      <c r="G89" s="250"/>
      <c r="H89" s="236"/>
      <c r="I89" s="130"/>
      <c r="J89" s="235" t="s">
        <v>34</v>
      </c>
      <c r="K89" s="236"/>
      <c r="L89" s="130"/>
      <c r="M89" s="235" t="s">
        <v>33</v>
      </c>
      <c r="N89" s="236"/>
      <c r="O89" s="129"/>
      <c r="P89" s="246">
        <v>300</v>
      </c>
      <c r="Q89" s="247"/>
      <c r="R89" s="129"/>
      <c r="S89" s="243"/>
      <c r="T89" s="244"/>
      <c r="U89" s="244"/>
      <c r="V89" s="244"/>
      <c r="W89" s="245"/>
      <c r="X89" s="7"/>
      <c r="AX89" s="105">
        <v>45584</v>
      </c>
      <c r="AZ89" s="105">
        <f t="shared" si="9"/>
        <v>45590</v>
      </c>
      <c r="BA89" s="1" t="str">
        <f t="shared" si="10"/>
        <v>Dívidas</v>
      </c>
      <c r="BB89" s="106">
        <f t="shared" si="11"/>
        <v>300</v>
      </c>
      <c r="BC89" s="1">
        <f t="shared" si="12"/>
        <v>90</v>
      </c>
      <c r="BD89" s="1">
        <f t="shared" si="13"/>
        <v>0</v>
      </c>
      <c r="BE89" s="1">
        <f t="shared" si="14"/>
        <v>0</v>
      </c>
    </row>
    <row r="90" spans="2:57" ht="14.4" thickBot="1" x14ac:dyDescent="0.3">
      <c r="B90" s="4"/>
      <c r="C90" s="128">
        <v>45591</v>
      </c>
      <c r="D90" s="132"/>
      <c r="E90" s="235"/>
      <c r="F90" s="250"/>
      <c r="G90" s="250"/>
      <c r="H90" s="236"/>
      <c r="I90" s="130"/>
      <c r="J90" s="235" t="s">
        <v>79</v>
      </c>
      <c r="K90" s="236"/>
      <c r="L90" s="130"/>
      <c r="M90" s="235" t="s">
        <v>30</v>
      </c>
      <c r="N90" s="236"/>
      <c r="O90" s="129"/>
      <c r="P90" s="246">
        <v>1000</v>
      </c>
      <c r="Q90" s="247"/>
      <c r="R90" s="129"/>
      <c r="S90" s="243"/>
      <c r="T90" s="244"/>
      <c r="U90" s="244"/>
      <c r="V90" s="244"/>
      <c r="W90" s="245"/>
      <c r="X90" s="7"/>
      <c r="AX90" s="105">
        <v>45585</v>
      </c>
      <c r="AZ90" s="105">
        <f t="shared" si="9"/>
        <v>45591</v>
      </c>
      <c r="BA90" s="1" t="str">
        <f t="shared" si="10"/>
        <v>Despesas</v>
      </c>
      <c r="BB90" s="106">
        <f t="shared" si="11"/>
        <v>1000</v>
      </c>
      <c r="BC90" s="1">
        <f t="shared" si="12"/>
        <v>0</v>
      </c>
      <c r="BD90" s="1">
        <f t="shared" si="13"/>
        <v>300</v>
      </c>
      <c r="BE90" s="1">
        <f t="shared" si="14"/>
        <v>0</v>
      </c>
    </row>
    <row r="91" spans="2:57" ht="14.4" thickBot="1" x14ac:dyDescent="0.3">
      <c r="B91" s="4"/>
      <c r="C91" s="128">
        <v>45592</v>
      </c>
      <c r="D91" s="132"/>
      <c r="E91" s="235"/>
      <c r="F91" s="250"/>
      <c r="G91" s="250"/>
      <c r="H91" s="236"/>
      <c r="I91" s="130"/>
      <c r="J91" s="235" t="s">
        <v>79</v>
      </c>
      <c r="K91" s="236"/>
      <c r="L91" s="130"/>
      <c r="M91" s="235" t="s">
        <v>24</v>
      </c>
      <c r="N91" s="236"/>
      <c r="O91" s="129"/>
      <c r="P91" s="246">
        <v>95</v>
      </c>
      <c r="Q91" s="247"/>
      <c r="R91" s="129"/>
      <c r="S91" s="243"/>
      <c r="T91" s="244"/>
      <c r="U91" s="244"/>
      <c r="V91" s="244"/>
      <c r="W91" s="245"/>
      <c r="X91" s="7"/>
      <c r="AX91" s="105">
        <v>45586</v>
      </c>
      <c r="AZ91" s="105">
        <f t="shared" si="9"/>
        <v>45592</v>
      </c>
      <c r="BA91" s="1" t="str">
        <f t="shared" si="10"/>
        <v>Despesas</v>
      </c>
      <c r="BB91" s="106">
        <f t="shared" si="11"/>
        <v>95</v>
      </c>
      <c r="BC91" s="1">
        <f t="shared" si="12"/>
        <v>0</v>
      </c>
      <c r="BD91" s="1">
        <f t="shared" si="13"/>
        <v>0</v>
      </c>
      <c r="BE91" s="1">
        <f t="shared" si="14"/>
        <v>0</v>
      </c>
    </row>
    <row r="92" spans="2:57" ht="14.4" thickBot="1" x14ac:dyDescent="0.3">
      <c r="B92" s="4"/>
      <c r="C92" s="128">
        <v>45593</v>
      </c>
      <c r="D92" s="132"/>
      <c r="E92" s="235"/>
      <c r="F92" s="250"/>
      <c r="G92" s="250"/>
      <c r="H92" s="236"/>
      <c r="I92" s="130"/>
      <c r="J92" s="235" t="s">
        <v>34</v>
      </c>
      <c r="K92" s="236"/>
      <c r="L92" s="130"/>
      <c r="M92" s="235" t="s">
        <v>33</v>
      </c>
      <c r="N92" s="236"/>
      <c r="O92" s="129"/>
      <c r="P92" s="246">
        <v>600</v>
      </c>
      <c r="Q92" s="247"/>
      <c r="R92" s="129"/>
      <c r="S92" s="243"/>
      <c r="T92" s="244"/>
      <c r="U92" s="244"/>
      <c r="V92" s="244"/>
      <c r="W92" s="245"/>
      <c r="X92" s="7"/>
      <c r="AX92" s="105">
        <v>45587</v>
      </c>
      <c r="AZ92" s="105">
        <f t="shared" si="9"/>
        <v>45593</v>
      </c>
      <c r="BA92" s="1" t="str">
        <f t="shared" si="10"/>
        <v>Dívidas</v>
      </c>
      <c r="BB92" s="106">
        <f t="shared" si="11"/>
        <v>600</v>
      </c>
      <c r="BC92" s="1">
        <f t="shared" si="12"/>
        <v>20</v>
      </c>
      <c r="BD92" s="1">
        <f t="shared" si="13"/>
        <v>0</v>
      </c>
      <c r="BE92" s="1">
        <f t="shared" si="14"/>
        <v>0</v>
      </c>
    </row>
    <row r="93" spans="2:57" ht="14.4" thickBot="1" x14ac:dyDescent="0.3">
      <c r="B93" s="4"/>
      <c r="C93" s="128">
        <v>45594</v>
      </c>
      <c r="D93" s="132"/>
      <c r="E93" s="235"/>
      <c r="F93" s="250"/>
      <c r="G93" s="250"/>
      <c r="H93" s="236"/>
      <c r="I93" s="130"/>
      <c r="J93" s="235" t="s">
        <v>40</v>
      </c>
      <c r="K93" s="236"/>
      <c r="L93" s="130"/>
      <c r="M93" s="235" t="s">
        <v>72</v>
      </c>
      <c r="N93" s="236"/>
      <c r="O93" s="129"/>
      <c r="P93" s="246">
        <v>240</v>
      </c>
      <c r="Q93" s="247"/>
      <c r="R93" s="129"/>
      <c r="S93" s="243"/>
      <c r="T93" s="244"/>
      <c r="U93" s="244"/>
      <c r="V93" s="244"/>
      <c r="W93" s="245"/>
      <c r="X93" s="7"/>
      <c r="AX93" s="105">
        <v>45588</v>
      </c>
      <c r="AZ93" s="105">
        <f t="shared" si="9"/>
        <v>45594</v>
      </c>
      <c r="BA93" s="1" t="str">
        <f t="shared" si="10"/>
        <v>Investimentos</v>
      </c>
      <c r="BB93" s="106">
        <f t="shared" si="11"/>
        <v>240</v>
      </c>
      <c r="BC93" s="1">
        <f t="shared" si="12"/>
        <v>0</v>
      </c>
      <c r="BD93" s="1">
        <f t="shared" si="13"/>
        <v>0</v>
      </c>
      <c r="BE93" s="1">
        <f t="shared" si="14"/>
        <v>0</v>
      </c>
    </row>
    <row r="94" spans="2:57" ht="14.4" thickBot="1" x14ac:dyDescent="0.3">
      <c r="B94" s="4"/>
      <c r="C94" s="128">
        <v>45595</v>
      </c>
      <c r="D94" s="132"/>
      <c r="E94" s="235"/>
      <c r="F94" s="250"/>
      <c r="G94" s="250"/>
      <c r="H94" s="236"/>
      <c r="I94" s="130"/>
      <c r="J94" s="235" t="s">
        <v>79</v>
      </c>
      <c r="K94" s="236"/>
      <c r="L94" s="130"/>
      <c r="M94" s="235" t="s">
        <v>21</v>
      </c>
      <c r="N94" s="236"/>
      <c r="O94" s="129"/>
      <c r="P94" s="246">
        <v>685</v>
      </c>
      <c r="Q94" s="247"/>
      <c r="R94" s="129"/>
      <c r="S94" s="243"/>
      <c r="T94" s="244"/>
      <c r="U94" s="244"/>
      <c r="V94" s="244"/>
      <c r="W94" s="245"/>
      <c r="X94" s="7"/>
      <c r="AX94" s="105">
        <v>45589</v>
      </c>
      <c r="AZ94" s="105">
        <f t="shared" si="9"/>
        <v>45595</v>
      </c>
      <c r="BA94" s="1" t="str">
        <f t="shared" si="10"/>
        <v>Despesas</v>
      </c>
      <c r="BB94" s="106">
        <f t="shared" si="11"/>
        <v>685</v>
      </c>
      <c r="BC94" s="1">
        <f t="shared" si="12"/>
        <v>0</v>
      </c>
      <c r="BD94" s="1">
        <f t="shared" si="13"/>
        <v>0</v>
      </c>
      <c r="BE94" s="1">
        <f t="shared" si="14"/>
        <v>200</v>
      </c>
    </row>
    <row r="95" spans="2:57" ht="14.4" thickBot="1" x14ac:dyDescent="0.3">
      <c r="B95" s="4"/>
      <c r="C95" s="128">
        <v>45596</v>
      </c>
      <c r="D95" s="132"/>
      <c r="E95" s="235"/>
      <c r="F95" s="250"/>
      <c r="G95" s="250"/>
      <c r="H95" s="236"/>
      <c r="I95" s="130"/>
      <c r="J95" s="235" t="s">
        <v>79</v>
      </c>
      <c r="K95" s="236"/>
      <c r="L95" s="130"/>
      <c r="M95" s="235" t="s">
        <v>12</v>
      </c>
      <c r="N95" s="236"/>
      <c r="O95" s="129"/>
      <c r="P95" s="246">
        <v>48</v>
      </c>
      <c r="Q95" s="247"/>
      <c r="R95" s="129"/>
      <c r="S95" s="243"/>
      <c r="T95" s="244"/>
      <c r="U95" s="244"/>
      <c r="V95" s="244"/>
      <c r="W95" s="245"/>
      <c r="X95" s="7"/>
      <c r="AX95" s="105">
        <v>45590</v>
      </c>
      <c r="AZ95" s="105">
        <f t="shared" si="9"/>
        <v>45596</v>
      </c>
      <c r="BA95" s="1" t="str">
        <f t="shared" si="10"/>
        <v>Despesas</v>
      </c>
      <c r="BB95" s="106">
        <f t="shared" si="11"/>
        <v>48</v>
      </c>
      <c r="BC95" s="1">
        <f t="shared" si="12"/>
        <v>0</v>
      </c>
      <c r="BD95" s="1">
        <f t="shared" si="13"/>
        <v>300</v>
      </c>
      <c r="BE95" s="1">
        <f t="shared" si="14"/>
        <v>0</v>
      </c>
    </row>
    <row r="96" spans="2:57" ht="14.4" thickBot="1" x14ac:dyDescent="0.3">
      <c r="B96" s="4"/>
      <c r="C96" s="128">
        <v>45597</v>
      </c>
      <c r="D96" s="132"/>
      <c r="E96" s="235"/>
      <c r="F96" s="250"/>
      <c r="G96" s="250"/>
      <c r="H96" s="236"/>
      <c r="I96" s="130"/>
      <c r="J96" s="235" t="s">
        <v>15</v>
      </c>
      <c r="K96" s="236"/>
      <c r="L96" s="130"/>
      <c r="M96" s="235" t="s">
        <v>17</v>
      </c>
      <c r="N96" s="236"/>
      <c r="O96" s="129"/>
      <c r="P96" s="246">
        <v>500</v>
      </c>
      <c r="Q96" s="247"/>
      <c r="R96" s="129"/>
      <c r="S96" s="243"/>
      <c r="T96" s="244"/>
      <c r="U96" s="244"/>
      <c r="V96" s="244"/>
      <c r="W96" s="245"/>
      <c r="X96" s="7"/>
      <c r="AX96" s="105">
        <v>45591</v>
      </c>
      <c r="AZ96" s="105">
        <f t="shared" si="9"/>
        <v>45597</v>
      </c>
      <c r="BA96" s="1" t="str">
        <f t="shared" si="10"/>
        <v>Receitas</v>
      </c>
      <c r="BB96" s="106">
        <f t="shared" si="11"/>
        <v>500</v>
      </c>
      <c r="BC96" s="1">
        <f t="shared" si="12"/>
        <v>1000</v>
      </c>
      <c r="BD96" s="1">
        <f t="shared" si="13"/>
        <v>0</v>
      </c>
      <c r="BE96" s="1">
        <f t="shared" si="14"/>
        <v>0</v>
      </c>
    </row>
    <row r="97" spans="2:57" ht="14.4" thickBot="1" x14ac:dyDescent="0.3">
      <c r="B97" s="4"/>
      <c r="C97" s="131"/>
      <c r="D97" s="132"/>
      <c r="E97" s="235"/>
      <c r="F97" s="250"/>
      <c r="G97" s="250"/>
      <c r="H97" s="236"/>
      <c r="I97" s="130"/>
      <c r="J97" s="235"/>
      <c r="K97" s="236"/>
      <c r="L97" s="130"/>
      <c r="M97" s="235"/>
      <c r="N97" s="236"/>
      <c r="O97" s="129"/>
      <c r="P97" s="246">
        <v>0</v>
      </c>
      <c r="Q97" s="247"/>
      <c r="R97" s="129"/>
      <c r="S97" s="243"/>
      <c r="T97" s="244"/>
      <c r="U97" s="244"/>
      <c r="V97" s="244"/>
      <c r="W97" s="245"/>
      <c r="X97" s="7"/>
      <c r="AX97" s="105">
        <v>45592</v>
      </c>
      <c r="AZ97" s="105">
        <f t="shared" si="9"/>
        <v>0</v>
      </c>
      <c r="BA97" s="1">
        <f t="shared" si="10"/>
        <v>0</v>
      </c>
      <c r="BB97" s="106">
        <f t="shared" si="11"/>
        <v>0</v>
      </c>
      <c r="BC97" s="1">
        <f t="shared" si="12"/>
        <v>95</v>
      </c>
      <c r="BD97" s="1">
        <f t="shared" si="13"/>
        <v>0</v>
      </c>
      <c r="BE97" s="1">
        <f t="shared" si="14"/>
        <v>0</v>
      </c>
    </row>
    <row r="98" spans="2:57" ht="14.4" thickBot="1" x14ac:dyDescent="0.3">
      <c r="B98" s="4"/>
      <c r="C98" s="131"/>
      <c r="D98" s="132"/>
      <c r="E98" s="235"/>
      <c r="F98" s="250"/>
      <c r="G98" s="250"/>
      <c r="H98" s="236"/>
      <c r="I98" s="130"/>
      <c r="J98" s="235"/>
      <c r="K98" s="236"/>
      <c r="L98" s="130"/>
      <c r="M98" s="235"/>
      <c r="N98" s="236"/>
      <c r="O98" s="129"/>
      <c r="P98" s="246">
        <v>0</v>
      </c>
      <c r="Q98" s="247"/>
      <c r="R98" s="129"/>
      <c r="S98" s="243"/>
      <c r="T98" s="244"/>
      <c r="U98" s="244"/>
      <c r="V98" s="244"/>
      <c r="W98" s="245"/>
      <c r="X98" s="7"/>
      <c r="AX98" s="105">
        <v>45593</v>
      </c>
      <c r="AZ98" s="105">
        <f t="shared" si="9"/>
        <v>0</v>
      </c>
      <c r="BA98" s="1">
        <f t="shared" si="10"/>
        <v>0</v>
      </c>
      <c r="BB98" s="106">
        <f t="shared" si="11"/>
        <v>0</v>
      </c>
      <c r="BC98" s="1">
        <f t="shared" si="12"/>
        <v>0</v>
      </c>
      <c r="BD98" s="1">
        <f t="shared" si="13"/>
        <v>600</v>
      </c>
      <c r="BE98" s="1">
        <f t="shared" si="14"/>
        <v>0</v>
      </c>
    </row>
    <row r="99" spans="2:57" ht="14.4" thickBot="1" x14ac:dyDescent="0.3">
      <c r="B99" s="4"/>
      <c r="C99" s="131"/>
      <c r="D99" s="132"/>
      <c r="E99" s="235"/>
      <c r="F99" s="250"/>
      <c r="G99" s="250"/>
      <c r="H99" s="236"/>
      <c r="I99" s="130"/>
      <c r="J99" s="235"/>
      <c r="K99" s="236"/>
      <c r="L99" s="130"/>
      <c r="M99" s="235"/>
      <c r="N99" s="236"/>
      <c r="O99" s="129"/>
      <c r="P99" s="246">
        <v>0</v>
      </c>
      <c r="Q99" s="247"/>
      <c r="R99" s="129"/>
      <c r="S99" s="243"/>
      <c r="T99" s="244"/>
      <c r="U99" s="244"/>
      <c r="V99" s="244"/>
      <c r="W99" s="245"/>
      <c r="X99" s="7"/>
      <c r="AX99" s="105">
        <v>45594</v>
      </c>
      <c r="AZ99" s="105">
        <f t="shared" si="9"/>
        <v>0</v>
      </c>
      <c r="BA99" s="1">
        <f t="shared" si="10"/>
        <v>0</v>
      </c>
      <c r="BB99" s="106">
        <f t="shared" si="11"/>
        <v>0</v>
      </c>
      <c r="BC99" s="1">
        <f t="shared" si="12"/>
        <v>0</v>
      </c>
      <c r="BD99" s="1">
        <f t="shared" si="13"/>
        <v>0</v>
      </c>
      <c r="BE99" s="1">
        <f t="shared" si="14"/>
        <v>240</v>
      </c>
    </row>
    <row r="100" spans="2:57" ht="14.4" thickBot="1" x14ac:dyDescent="0.3">
      <c r="B100" s="4"/>
      <c r="C100" s="131"/>
      <c r="D100" s="132"/>
      <c r="E100" s="235"/>
      <c r="F100" s="250"/>
      <c r="G100" s="250"/>
      <c r="H100" s="236"/>
      <c r="I100" s="130"/>
      <c r="J100" s="235"/>
      <c r="K100" s="236"/>
      <c r="L100" s="130"/>
      <c r="M100" s="235"/>
      <c r="N100" s="236"/>
      <c r="O100" s="129"/>
      <c r="P100" s="246">
        <v>0</v>
      </c>
      <c r="Q100" s="247"/>
      <c r="R100" s="129"/>
      <c r="S100" s="243"/>
      <c r="T100" s="244"/>
      <c r="U100" s="244"/>
      <c r="V100" s="244"/>
      <c r="W100" s="245"/>
      <c r="X100" s="7"/>
      <c r="AX100" s="105">
        <v>45595</v>
      </c>
      <c r="AZ100" s="105">
        <f t="shared" si="9"/>
        <v>0</v>
      </c>
      <c r="BA100" s="1">
        <f t="shared" si="10"/>
        <v>0</v>
      </c>
      <c r="BB100" s="106">
        <f t="shared" si="11"/>
        <v>0</v>
      </c>
      <c r="BC100" s="1">
        <f t="shared" si="12"/>
        <v>685</v>
      </c>
      <c r="BD100" s="1">
        <f t="shared" si="13"/>
        <v>0</v>
      </c>
      <c r="BE100" s="1">
        <f t="shared" si="14"/>
        <v>0</v>
      </c>
    </row>
    <row r="101" spans="2:57" ht="14.4" thickBot="1" x14ac:dyDescent="0.3">
      <c r="B101" s="4"/>
      <c r="C101" s="131"/>
      <c r="D101" s="132"/>
      <c r="E101" s="235"/>
      <c r="F101" s="250"/>
      <c r="G101" s="250"/>
      <c r="H101" s="236"/>
      <c r="I101" s="130"/>
      <c r="J101" s="235"/>
      <c r="K101" s="236"/>
      <c r="L101" s="130"/>
      <c r="M101" s="235"/>
      <c r="N101" s="236"/>
      <c r="O101" s="129"/>
      <c r="P101" s="246">
        <v>0</v>
      </c>
      <c r="Q101" s="247"/>
      <c r="R101" s="129"/>
      <c r="S101" s="243"/>
      <c r="T101" s="244"/>
      <c r="U101" s="244"/>
      <c r="V101" s="244"/>
      <c r="W101" s="245"/>
      <c r="X101" s="7"/>
      <c r="AX101" s="105">
        <v>45596</v>
      </c>
      <c r="AZ101" s="105">
        <f t="shared" si="9"/>
        <v>0</v>
      </c>
      <c r="BA101" s="1">
        <f t="shared" si="10"/>
        <v>0</v>
      </c>
      <c r="BB101" s="106">
        <f t="shared" si="11"/>
        <v>0</v>
      </c>
      <c r="BC101" s="1">
        <f t="shared" si="12"/>
        <v>48</v>
      </c>
      <c r="BD101" s="1">
        <f t="shared" si="13"/>
        <v>0</v>
      </c>
      <c r="BE101" s="1">
        <f t="shared" si="14"/>
        <v>0</v>
      </c>
    </row>
    <row r="102" spans="2:57" ht="14.4" thickBot="1" x14ac:dyDescent="0.3">
      <c r="B102" s="4"/>
      <c r="C102" s="131"/>
      <c r="D102" s="132"/>
      <c r="E102" s="235"/>
      <c r="F102" s="250"/>
      <c r="G102" s="250"/>
      <c r="H102" s="236"/>
      <c r="I102" s="130"/>
      <c r="J102" s="235"/>
      <c r="K102" s="236"/>
      <c r="L102" s="130"/>
      <c r="M102" s="235"/>
      <c r="N102" s="236"/>
      <c r="O102" s="129"/>
      <c r="P102" s="246">
        <v>0</v>
      </c>
      <c r="Q102" s="247"/>
      <c r="R102" s="129"/>
      <c r="S102" s="243"/>
      <c r="T102" s="244"/>
      <c r="U102" s="244"/>
      <c r="V102" s="244"/>
      <c r="W102" s="245"/>
      <c r="X102" s="7"/>
      <c r="AX102" s="105"/>
      <c r="AZ102" s="105">
        <f t="shared" si="9"/>
        <v>0</v>
      </c>
      <c r="BA102" s="1">
        <f t="shared" si="10"/>
        <v>0</v>
      </c>
      <c r="BB102" s="106">
        <f t="shared" si="11"/>
        <v>0</v>
      </c>
      <c r="BC102" s="1">
        <f t="shared" si="12"/>
        <v>0</v>
      </c>
      <c r="BD102" s="1">
        <f t="shared" si="13"/>
        <v>0</v>
      </c>
      <c r="BE102" s="1">
        <f t="shared" si="14"/>
        <v>0</v>
      </c>
    </row>
    <row r="103" spans="2:57" ht="14.4" thickBot="1" x14ac:dyDescent="0.3">
      <c r="B103" s="4"/>
      <c r="C103" s="131"/>
      <c r="D103" s="132"/>
      <c r="E103" s="235"/>
      <c r="F103" s="250"/>
      <c r="G103" s="250"/>
      <c r="H103" s="236"/>
      <c r="I103" s="130"/>
      <c r="J103" s="235"/>
      <c r="K103" s="236"/>
      <c r="L103" s="130"/>
      <c r="M103" s="235"/>
      <c r="N103" s="236"/>
      <c r="O103" s="129"/>
      <c r="P103" s="246">
        <v>0</v>
      </c>
      <c r="Q103" s="247"/>
      <c r="R103" s="129"/>
      <c r="S103" s="243"/>
      <c r="T103" s="244"/>
      <c r="U103" s="244"/>
      <c r="V103" s="244"/>
      <c r="W103" s="245"/>
      <c r="X103" s="7"/>
      <c r="AZ103" s="105">
        <f t="shared" si="9"/>
        <v>0</v>
      </c>
      <c r="BA103" s="1">
        <f t="shared" si="10"/>
        <v>0</v>
      </c>
      <c r="BB103" s="106">
        <f t="shared" si="11"/>
        <v>0</v>
      </c>
      <c r="BC103" s="1">
        <f t="shared" si="12"/>
        <v>0</v>
      </c>
      <c r="BD103" s="1">
        <f t="shared" si="13"/>
        <v>0</v>
      </c>
      <c r="BE103" s="1">
        <f t="shared" si="14"/>
        <v>0</v>
      </c>
    </row>
    <row r="104" spans="2:57" ht="14.4" thickBot="1" x14ac:dyDescent="0.3">
      <c r="B104" s="4"/>
      <c r="C104" s="131"/>
      <c r="D104" s="132"/>
      <c r="E104" s="235"/>
      <c r="F104" s="250"/>
      <c r="G104" s="250"/>
      <c r="H104" s="236"/>
      <c r="I104" s="130"/>
      <c r="J104" s="235"/>
      <c r="K104" s="236"/>
      <c r="L104" s="130"/>
      <c r="M104" s="235"/>
      <c r="N104" s="236"/>
      <c r="O104" s="129"/>
      <c r="P104" s="246">
        <v>0</v>
      </c>
      <c r="Q104" s="247"/>
      <c r="R104" s="129"/>
      <c r="S104" s="243"/>
      <c r="T104" s="244"/>
      <c r="U104" s="244"/>
      <c r="V104" s="244"/>
      <c r="W104" s="245"/>
      <c r="X104" s="7"/>
      <c r="AX104" s="101"/>
      <c r="AY104" s="101"/>
      <c r="AZ104" s="102">
        <f t="shared" si="9"/>
        <v>0</v>
      </c>
      <c r="BA104" s="101">
        <f t="shared" si="10"/>
        <v>0</v>
      </c>
      <c r="BB104" s="103">
        <f t="shared" si="11"/>
        <v>0</v>
      </c>
      <c r="BC104" s="1">
        <f t="shared" si="12"/>
        <v>0</v>
      </c>
      <c r="BD104" s="1">
        <f t="shared" si="13"/>
        <v>0</v>
      </c>
      <c r="BE104" s="1">
        <f t="shared" si="14"/>
        <v>0</v>
      </c>
    </row>
    <row r="105" spans="2:57" ht="14.4" thickBot="1" x14ac:dyDescent="0.3">
      <c r="B105" s="4"/>
      <c r="C105" s="131"/>
      <c r="D105" s="132"/>
      <c r="E105" s="235"/>
      <c r="F105" s="250"/>
      <c r="G105" s="250"/>
      <c r="H105" s="236"/>
      <c r="I105" s="130"/>
      <c r="J105" s="235"/>
      <c r="K105" s="236"/>
      <c r="L105" s="130"/>
      <c r="M105" s="235"/>
      <c r="N105" s="236"/>
      <c r="O105" s="129"/>
      <c r="P105" s="246">
        <v>0</v>
      </c>
      <c r="Q105" s="247"/>
      <c r="R105" s="129"/>
      <c r="S105" s="243"/>
      <c r="T105" s="244"/>
      <c r="U105" s="244"/>
      <c r="V105" s="244"/>
      <c r="W105" s="245"/>
      <c r="X105" s="7"/>
      <c r="AX105" s="101"/>
      <c r="AY105" s="101"/>
      <c r="AZ105" s="102">
        <f t="shared" si="9"/>
        <v>0</v>
      </c>
      <c r="BA105" s="101">
        <f t="shared" si="10"/>
        <v>0</v>
      </c>
      <c r="BB105" s="103">
        <f t="shared" si="11"/>
        <v>0</v>
      </c>
      <c r="BC105" s="1">
        <f t="shared" si="12"/>
        <v>0</v>
      </c>
      <c r="BD105" s="1">
        <f t="shared" si="13"/>
        <v>0</v>
      </c>
      <c r="BE105" s="1">
        <f t="shared" si="14"/>
        <v>0</v>
      </c>
    </row>
    <row r="106" spans="2:57" ht="14.4" thickBot="1" x14ac:dyDescent="0.3">
      <c r="B106" s="4"/>
      <c r="C106" s="131"/>
      <c r="D106" s="132"/>
      <c r="E106" s="235"/>
      <c r="F106" s="250"/>
      <c r="G106" s="250"/>
      <c r="H106" s="236"/>
      <c r="I106" s="130"/>
      <c r="J106" s="235"/>
      <c r="K106" s="236"/>
      <c r="L106" s="130"/>
      <c r="M106" s="235"/>
      <c r="N106" s="236"/>
      <c r="O106" s="129"/>
      <c r="P106" s="246">
        <v>0</v>
      </c>
      <c r="Q106" s="247"/>
      <c r="R106" s="129"/>
      <c r="S106" s="243"/>
      <c r="T106" s="244"/>
      <c r="U106" s="244"/>
      <c r="V106" s="244"/>
      <c r="W106" s="245"/>
      <c r="X106" s="7"/>
      <c r="AX106" s="101"/>
      <c r="AY106" s="101"/>
      <c r="AZ106" s="102">
        <f t="shared" si="9"/>
        <v>0</v>
      </c>
      <c r="BA106" s="101">
        <f t="shared" si="10"/>
        <v>0</v>
      </c>
      <c r="BB106" s="103">
        <f t="shared" si="11"/>
        <v>0</v>
      </c>
      <c r="BC106" s="1">
        <f t="shared" si="12"/>
        <v>0</v>
      </c>
      <c r="BD106" s="1">
        <f t="shared" si="13"/>
        <v>0</v>
      </c>
      <c r="BE106" s="1">
        <f t="shared" si="14"/>
        <v>0</v>
      </c>
    </row>
    <row r="107" spans="2:57" ht="14.4" thickBot="1" x14ac:dyDescent="0.3">
      <c r="B107" s="4"/>
      <c r="C107" s="131"/>
      <c r="D107" s="132"/>
      <c r="E107" s="235"/>
      <c r="F107" s="250"/>
      <c r="G107" s="250"/>
      <c r="H107" s="236"/>
      <c r="I107" s="130"/>
      <c r="J107" s="235"/>
      <c r="K107" s="236"/>
      <c r="L107" s="130"/>
      <c r="M107" s="235"/>
      <c r="N107" s="236"/>
      <c r="O107" s="129"/>
      <c r="P107" s="246">
        <v>0</v>
      </c>
      <c r="Q107" s="247"/>
      <c r="R107" s="129"/>
      <c r="S107" s="243"/>
      <c r="T107" s="244"/>
      <c r="U107" s="244"/>
      <c r="V107" s="244"/>
      <c r="W107" s="245"/>
      <c r="X107" s="7"/>
      <c r="AX107" s="101"/>
      <c r="AY107" s="101"/>
      <c r="AZ107" s="102">
        <f t="shared" si="9"/>
        <v>0</v>
      </c>
      <c r="BA107" s="101">
        <f t="shared" si="10"/>
        <v>0</v>
      </c>
      <c r="BB107" s="103">
        <f t="shared" si="11"/>
        <v>0</v>
      </c>
      <c r="BC107" s="1">
        <f t="shared" si="12"/>
        <v>0</v>
      </c>
      <c r="BD107" s="1">
        <f t="shared" si="13"/>
        <v>0</v>
      </c>
      <c r="BE107" s="1">
        <f t="shared" si="14"/>
        <v>0</v>
      </c>
    </row>
    <row r="108" spans="2:57" ht="14.4" thickBot="1" x14ac:dyDescent="0.3">
      <c r="B108" s="4"/>
      <c r="C108" s="131"/>
      <c r="D108" s="132"/>
      <c r="E108" s="235"/>
      <c r="F108" s="250"/>
      <c r="G108" s="250"/>
      <c r="H108" s="236"/>
      <c r="I108" s="130"/>
      <c r="J108" s="235"/>
      <c r="K108" s="236"/>
      <c r="L108" s="130"/>
      <c r="M108" s="235"/>
      <c r="N108" s="236"/>
      <c r="O108" s="129"/>
      <c r="P108" s="246">
        <v>0</v>
      </c>
      <c r="Q108" s="247"/>
      <c r="R108" s="129"/>
      <c r="S108" s="243"/>
      <c r="T108" s="244"/>
      <c r="U108" s="244"/>
      <c r="V108" s="244"/>
      <c r="W108" s="245"/>
      <c r="X108" s="7"/>
      <c r="AX108" s="101"/>
      <c r="AY108" s="101"/>
      <c r="AZ108" s="102">
        <f t="shared" si="9"/>
        <v>0</v>
      </c>
      <c r="BA108" s="101">
        <f t="shared" si="10"/>
        <v>0</v>
      </c>
      <c r="BB108" s="103">
        <f t="shared" si="11"/>
        <v>0</v>
      </c>
      <c r="BC108" s="1">
        <f t="shared" si="12"/>
        <v>0</v>
      </c>
      <c r="BD108" s="1">
        <f t="shared" si="13"/>
        <v>0</v>
      </c>
      <c r="BE108" s="1">
        <f t="shared" si="14"/>
        <v>0</v>
      </c>
    </row>
    <row r="109" spans="2:57" ht="14.4" thickBot="1" x14ac:dyDescent="0.3">
      <c r="B109" s="4"/>
      <c r="C109" s="131"/>
      <c r="D109" s="132"/>
      <c r="E109" s="235"/>
      <c r="F109" s="250"/>
      <c r="G109" s="250"/>
      <c r="H109" s="236"/>
      <c r="I109" s="130"/>
      <c r="J109" s="235"/>
      <c r="K109" s="236"/>
      <c r="L109" s="130"/>
      <c r="M109" s="235"/>
      <c r="N109" s="236"/>
      <c r="O109" s="129"/>
      <c r="P109" s="246">
        <v>0</v>
      </c>
      <c r="Q109" s="247"/>
      <c r="R109" s="129"/>
      <c r="S109" s="243"/>
      <c r="T109" s="244"/>
      <c r="U109" s="244"/>
      <c r="V109" s="244"/>
      <c r="W109" s="245"/>
      <c r="X109" s="7"/>
      <c r="AX109" s="101"/>
      <c r="AY109" s="101"/>
      <c r="AZ109" s="102">
        <f t="shared" si="9"/>
        <v>0</v>
      </c>
      <c r="BA109" s="101">
        <f t="shared" si="10"/>
        <v>0</v>
      </c>
      <c r="BB109" s="103">
        <f t="shared" si="11"/>
        <v>0</v>
      </c>
      <c r="BC109" s="1">
        <f t="shared" si="12"/>
        <v>0</v>
      </c>
      <c r="BD109" s="1">
        <f t="shared" si="13"/>
        <v>0</v>
      </c>
      <c r="BE109" s="1">
        <f t="shared" si="14"/>
        <v>0</v>
      </c>
    </row>
    <row r="110" spans="2:57" ht="14.4" thickBot="1" x14ac:dyDescent="0.3">
      <c r="B110" s="4"/>
      <c r="C110" s="131"/>
      <c r="D110" s="132"/>
      <c r="E110" s="235"/>
      <c r="F110" s="250"/>
      <c r="G110" s="250"/>
      <c r="H110" s="236"/>
      <c r="I110" s="130"/>
      <c r="J110" s="235"/>
      <c r="K110" s="236"/>
      <c r="L110" s="130"/>
      <c r="M110" s="235"/>
      <c r="N110" s="236"/>
      <c r="O110" s="129"/>
      <c r="P110" s="246">
        <v>0</v>
      </c>
      <c r="Q110" s="247"/>
      <c r="R110" s="129"/>
      <c r="S110" s="243"/>
      <c r="T110" s="244"/>
      <c r="U110" s="244"/>
      <c r="V110" s="244"/>
      <c r="W110" s="245"/>
      <c r="X110" s="7"/>
      <c r="AX110" s="101"/>
      <c r="AY110" s="101"/>
      <c r="AZ110" s="102">
        <f t="shared" si="9"/>
        <v>0</v>
      </c>
      <c r="BA110" s="101">
        <f t="shared" si="10"/>
        <v>0</v>
      </c>
      <c r="BB110" s="103">
        <f t="shared" si="11"/>
        <v>0</v>
      </c>
      <c r="BC110" s="1">
        <f t="shared" si="12"/>
        <v>0</v>
      </c>
      <c r="BD110" s="1">
        <f t="shared" si="13"/>
        <v>0</v>
      </c>
      <c r="BE110" s="1">
        <f t="shared" si="14"/>
        <v>0</v>
      </c>
    </row>
    <row r="111" spans="2:57" ht="14.4" thickBot="1" x14ac:dyDescent="0.3">
      <c r="B111" s="4"/>
      <c r="C111" s="131"/>
      <c r="D111" s="132"/>
      <c r="E111" s="235"/>
      <c r="F111" s="250"/>
      <c r="G111" s="250"/>
      <c r="H111" s="236"/>
      <c r="I111" s="130"/>
      <c r="J111" s="235"/>
      <c r="K111" s="236"/>
      <c r="L111" s="130"/>
      <c r="M111" s="235"/>
      <c r="N111" s="236"/>
      <c r="O111" s="129"/>
      <c r="P111" s="246">
        <v>0</v>
      </c>
      <c r="Q111" s="247"/>
      <c r="R111" s="129"/>
      <c r="S111" s="243"/>
      <c r="T111" s="244"/>
      <c r="U111" s="244"/>
      <c r="V111" s="244"/>
      <c r="W111" s="245"/>
      <c r="X111" s="7"/>
      <c r="AX111" s="101"/>
      <c r="AY111" s="101"/>
      <c r="AZ111" s="102">
        <f t="shared" si="9"/>
        <v>0</v>
      </c>
      <c r="BA111" s="101">
        <f t="shared" si="10"/>
        <v>0</v>
      </c>
      <c r="BB111" s="103">
        <f t="shared" si="11"/>
        <v>0</v>
      </c>
      <c r="BC111" s="1">
        <f t="shared" si="12"/>
        <v>0</v>
      </c>
      <c r="BD111" s="1">
        <f t="shared" si="13"/>
        <v>0</v>
      </c>
      <c r="BE111" s="1">
        <f t="shared" si="14"/>
        <v>0</v>
      </c>
    </row>
    <row r="112" spans="2:57" ht="14.4" thickBot="1" x14ac:dyDescent="0.3">
      <c r="B112" s="4"/>
      <c r="C112" s="131"/>
      <c r="D112" s="132"/>
      <c r="E112" s="235"/>
      <c r="F112" s="250"/>
      <c r="G112" s="250"/>
      <c r="H112" s="236"/>
      <c r="I112" s="130"/>
      <c r="J112" s="235"/>
      <c r="K112" s="236"/>
      <c r="L112" s="130"/>
      <c r="M112" s="235"/>
      <c r="N112" s="236"/>
      <c r="O112" s="129"/>
      <c r="P112" s="246">
        <v>0</v>
      </c>
      <c r="Q112" s="247"/>
      <c r="R112" s="129"/>
      <c r="S112" s="243"/>
      <c r="T112" s="244"/>
      <c r="U112" s="244"/>
      <c r="V112" s="244"/>
      <c r="W112" s="245"/>
      <c r="X112" s="7"/>
      <c r="AX112" s="101"/>
      <c r="AY112" s="101"/>
      <c r="AZ112" s="102">
        <f t="shared" si="9"/>
        <v>0</v>
      </c>
      <c r="BA112" s="101">
        <f t="shared" si="10"/>
        <v>0</v>
      </c>
      <c r="BB112" s="103">
        <f t="shared" si="11"/>
        <v>0</v>
      </c>
      <c r="BC112" s="1">
        <f t="shared" si="12"/>
        <v>0</v>
      </c>
      <c r="BD112" s="1">
        <f t="shared" si="13"/>
        <v>0</v>
      </c>
      <c r="BE112" s="1">
        <f t="shared" si="14"/>
        <v>0</v>
      </c>
    </row>
    <row r="113" spans="2:57" ht="14.4" thickBot="1" x14ac:dyDescent="0.3">
      <c r="B113" s="4"/>
      <c r="C113" s="131"/>
      <c r="D113" s="132"/>
      <c r="E113" s="235"/>
      <c r="F113" s="250"/>
      <c r="G113" s="250"/>
      <c r="H113" s="236"/>
      <c r="I113" s="130"/>
      <c r="J113" s="235"/>
      <c r="K113" s="236"/>
      <c r="L113" s="130"/>
      <c r="M113" s="235"/>
      <c r="N113" s="236"/>
      <c r="O113" s="129"/>
      <c r="P113" s="246">
        <v>0</v>
      </c>
      <c r="Q113" s="247"/>
      <c r="R113" s="129"/>
      <c r="S113" s="243"/>
      <c r="T113" s="244"/>
      <c r="U113" s="244"/>
      <c r="V113" s="244"/>
      <c r="W113" s="245"/>
      <c r="X113" s="7"/>
      <c r="AX113" s="101"/>
      <c r="AY113" s="101"/>
      <c r="AZ113" s="102">
        <f t="shared" si="9"/>
        <v>0</v>
      </c>
      <c r="BA113" s="101">
        <f t="shared" si="10"/>
        <v>0</v>
      </c>
      <c r="BB113" s="103">
        <f t="shared" si="11"/>
        <v>0</v>
      </c>
      <c r="BC113" s="1">
        <f t="shared" si="12"/>
        <v>0</v>
      </c>
      <c r="BD113" s="1">
        <f t="shared" si="13"/>
        <v>0</v>
      </c>
      <c r="BE113" s="1">
        <f t="shared" si="14"/>
        <v>0</v>
      </c>
    </row>
    <row r="114" spans="2:57" ht="14.4" thickBot="1" x14ac:dyDescent="0.3">
      <c r="B114" s="4"/>
      <c r="C114" s="131"/>
      <c r="D114" s="132"/>
      <c r="E114" s="235"/>
      <c r="F114" s="250"/>
      <c r="G114" s="250"/>
      <c r="H114" s="236"/>
      <c r="I114" s="130"/>
      <c r="J114" s="235"/>
      <c r="K114" s="236"/>
      <c r="L114" s="130"/>
      <c r="M114" s="235"/>
      <c r="N114" s="236"/>
      <c r="O114" s="129"/>
      <c r="P114" s="246">
        <v>0</v>
      </c>
      <c r="Q114" s="247"/>
      <c r="R114" s="129"/>
      <c r="S114" s="243"/>
      <c r="T114" s="244"/>
      <c r="U114" s="244"/>
      <c r="V114" s="244"/>
      <c r="W114" s="245"/>
      <c r="X114" s="7"/>
      <c r="AX114" s="101"/>
      <c r="AY114" s="101"/>
      <c r="AZ114" s="102">
        <f t="shared" si="9"/>
        <v>0</v>
      </c>
      <c r="BA114" s="101">
        <f t="shared" si="10"/>
        <v>0</v>
      </c>
      <c r="BB114" s="103">
        <f t="shared" si="11"/>
        <v>0</v>
      </c>
      <c r="BC114" s="1">
        <f t="shared" si="12"/>
        <v>0</v>
      </c>
      <c r="BD114" s="1">
        <f t="shared" si="13"/>
        <v>0</v>
      </c>
      <c r="BE114" s="1">
        <f t="shared" si="14"/>
        <v>0</v>
      </c>
    </row>
    <row r="115" spans="2:57" ht="14.4" thickBot="1" x14ac:dyDescent="0.3">
      <c r="B115" s="4"/>
      <c r="C115" s="131"/>
      <c r="D115" s="132"/>
      <c r="E115" s="235"/>
      <c r="F115" s="250"/>
      <c r="G115" s="250"/>
      <c r="H115" s="236"/>
      <c r="I115" s="130"/>
      <c r="J115" s="235"/>
      <c r="K115" s="236"/>
      <c r="L115" s="130"/>
      <c r="M115" s="235"/>
      <c r="N115" s="236"/>
      <c r="O115" s="129"/>
      <c r="P115" s="246">
        <v>0</v>
      </c>
      <c r="Q115" s="247"/>
      <c r="R115" s="129"/>
      <c r="S115" s="243"/>
      <c r="T115" s="244"/>
      <c r="U115" s="244"/>
      <c r="V115" s="244"/>
      <c r="W115" s="245"/>
      <c r="X115" s="7"/>
      <c r="AX115" s="101"/>
      <c r="AY115" s="101"/>
      <c r="AZ115" s="102">
        <f t="shared" si="9"/>
        <v>0</v>
      </c>
      <c r="BA115" s="101">
        <f t="shared" si="10"/>
        <v>0</v>
      </c>
      <c r="BB115" s="103">
        <f t="shared" si="11"/>
        <v>0</v>
      </c>
      <c r="BC115" s="1">
        <f t="shared" si="12"/>
        <v>0</v>
      </c>
      <c r="BD115" s="1">
        <f t="shared" si="13"/>
        <v>0</v>
      </c>
      <c r="BE115" s="1">
        <f t="shared" si="14"/>
        <v>0</v>
      </c>
    </row>
    <row r="116" spans="2:57" ht="14.4" thickBot="1" x14ac:dyDescent="0.3">
      <c r="B116" s="4"/>
      <c r="C116" s="131"/>
      <c r="D116" s="132"/>
      <c r="E116" s="235"/>
      <c r="F116" s="250"/>
      <c r="G116" s="250"/>
      <c r="H116" s="236"/>
      <c r="I116" s="130"/>
      <c r="J116" s="235"/>
      <c r="K116" s="236"/>
      <c r="L116" s="130"/>
      <c r="M116" s="235"/>
      <c r="N116" s="236"/>
      <c r="O116" s="129"/>
      <c r="P116" s="246">
        <v>0</v>
      </c>
      <c r="Q116" s="247"/>
      <c r="R116" s="129"/>
      <c r="S116" s="243"/>
      <c r="T116" s="244"/>
      <c r="U116" s="244"/>
      <c r="V116" s="244"/>
      <c r="W116" s="245"/>
      <c r="X116" s="7"/>
      <c r="AX116" s="101"/>
      <c r="AY116" s="101"/>
      <c r="AZ116" s="102">
        <f t="shared" si="9"/>
        <v>0</v>
      </c>
      <c r="BA116" s="101">
        <f t="shared" si="10"/>
        <v>0</v>
      </c>
      <c r="BB116" s="103">
        <f t="shared" si="11"/>
        <v>0</v>
      </c>
      <c r="BC116" s="1">
        <f t="shared" si="12"/>
        <v>0</v>
      </c>
      <c r="BD116" s="1">
        <f t="shared" si="13"/>
        <v>0</v>
      </c>
      <c r="BE116" s="1">
        <f t="shared" si="14"/>
        <v>0</v>
      </c>
    </row>
    <row r="117" spans="2:57" ht="14.4" thickBot="1" x14ac:dyDescent="0.3">
      <c r="B117" s="4"/>
      <c r="C117" s="131"/>
      <c r="D117" s="132"/>
      <c r="E117" s="235"/>
      <c r="F117" s="250"/>
      <c r="G117" s="250"/>
      <c r="H117" s="236"/>
      <c r="I117" s="130"/>
      <c r="J117" s="235"/>
      <c r="K117" s="236"/>
      <c r="L117" s="130"/>
      <c r="M117" s="235"/>
      <c r="N117" s="236"/>
      <c r="O117" s="129"/>
      <c r="P117" s="246">
        <v>0</v>
      </c>
      <c r="Q117" s="247"/>
      <c r="R117" s="129"/>
      <c r="S117" s="243"/>
      <c r="T117" s="244"/>
      <c r="U117" s="244"/>
      <c r="V117" s="244"/>
      <c r="W117" s="245"/>
      <c r="X117" s="7"/>
      <c r="AX117" s="101"/>
      <c r="AY117" s="101"/>
      <c r="AZ117" s="102">
        <f t="shared" si="9"/>
        <v>0</v>
      </c>
      <c r="BA117" s="101">
        <f t="shared" si="10"/>
        <v>0</v>
      </c>
      <c r="BB117" s="103">
        <f t="shared" si="11"/>
        <v>0</v>
      </c>
      <c r="BC117" s="1">
        <f t="shared" si="12"/>
        <v>0</v>
      </c>
      <c r="BD117" s="1">
        <f t="shared" si="13"/>
        <v>0</v>
      </c>
      <c r="BE117" s="1">
        <f t="shared" si="14"/>
        <v>0</v>
      </c>
    </row>
    <row r="118" spans="2:57" ht="14.4" thickBot="1" x14ac:dyDescent="0.3">
      <c r="B118" s="4"/>
      <c r="C118" s="131"/>
      <c r="D118" s="132"/>
      <c r="E118" s="235"/>
      <c r="F118" s="250"/>
      <c r="G118" s="250"/>
      <c r="H118" s="236"/>
      <c r="I118" s="130"/>
      <c r="J118" s="235"/>
      <c r="K118" s="236"/>
      <c r="L118" s="130"/>
      <c r="M118" s="235"/>
      <c r="N118" s="236"/>
      <c r="O118" s="129"/>
      <c r="P118" s="246">
        <v>0</v>
      </c>
      <c r="Q118" s="247"/>
      <c r="R118" s="129"/>
      <c r="S118" s="243"/>
      <c r="T118" s="244"/>
      <c r="U118" s="244"/>
      <c r="V118" s="244"/>
      <c r="W118" s="245"/>
      <c r="X118" s="7"/>
      <c r="AX118" s="101"/>
      <c r="AY118" s="101"/>
      <c r="AZ118" s="102">
        <f t="shared" si="9"/>
        <v>0</v>
      </c>
      <c r="BA118" s="101">
        <f t="shared" si="10"/>
        <v>0</v>
      </c>
      <c r="BB118" s="103">
        <f t="shared" si="11"/>
        <v>0</v>
      </c>
      <c r="BC118" s="1">
        <f t="shared" si="12"/>
        <v>0</v>
      </c>
      <c r="BD118" s="1">
        <f t="shared" si="13"/>
        <v>0</v>
      </c>
      <c r="BE118" s="1">
        <f t="shared" si="14"/>
        <v>0</v>
      </c>
    </row>
    <row r="119" spans="2:57" ht="14.4" thickBot="1" x14ac:dyDescent="0.3">
      <c r="B119" s="4"/>
      <c r="C119" s="131"/>
      <c r="D119" s="132"/>
      <c r="E119" s="235"/>
      <c r="F119" s="250"/>
      <c r="G119" s="250"/>
      <c r="H119" s="236"/>
      <c r="I119" s="130"/>
      <c r="J119" s="235"/>
      <c r="K119" s="236"/>
      <c r="L119" s="130"/>
      <c r="M119" s="235"/>
      <c r="N119" s="236"/>
      <c r="O119" s="129"/>
      <c r="P119" s="246">
        <v>0</v>
      </c>
      <c r="Q119" s="247"/>
      <c r="R119" s="129"/>
      <c r="S119" s="243"/>
      <c r="T119" s="244"/>
      <c r="U119" s="244"/>
      <c r="V119" s="244"/>
      <c r="W119" s="245"/>
      <c r="X119" s="7"/>
      <c r="AX119" s="101"/>
      <c r="AY119" s="101"/>
      <c r="AZ119" s="102">
        <f t="shared" si="9"/>
        <v>0</v>
      </c>
      <c r="BA119" s="101">
        <f t="shared" si="10"/>
        <v>0</v>
      </c>
      <c r="BB119" s="103">
        <f t="shared" si="11"/>
        <v>0</v>
      </c>
      <c r="BC119" s="1">
        <f t="shared" si="12"/>
        <v>0</v>
      </c>
      <c r="BD119" s="1">
        <f t="shared" si="13"/>
        <v>0</v>
      </c>
      <c r="BE119" s="1">
        <f t="shared" si="14"/>
        <v>0</v>
      </c>
    </row>
    <row r="120" spans="2:57" ht="14.4" thickBot="1" x14ac:dyDescent="0.3">
      <c r="B120" s="4"/>
      <c r="C120" s="131"/>
      <c r="D120" s="132"/>
      <c r="E120" s="235"/>
      <c r="F120" s="250"/>
      <c r="G120" s="250"/>
      <c r="H120" s="236"/>
      <c r="I120" s="130"/>
      <c r="J120" s="235"/>
      <c r="K120" s="236"/>
      <c r="L120" s="130"/>
      <c r="M120" s="235"/>
      <c r="N120" s="236"/>
      <c r="O120" s="129"/>
      <c r="P120" s="246">
        <v>0</v>
      </c>
      <c r="Q120" s="247"/>
      <c r="R120" s="129"/>
      <c r="S120" s="243"/>
      <c r="T120" s="244"/>
      <c r="U120" s="244"/>
      <c r="V120" s="244"/>
      <c r="W120" s="245"/>
      <c r="X120" s="7"/>
      <c r="AX120" s="101"/>
      <c r="AY120" s="101"/>
      <c r="AZ120" s="102">
        <f t="shared" si="9"/>
        <v>0</v>
      </c>
      <c r="BA120" s="101">
        <f t="shared" si="10"/>
        <v>0</v>
      </c>
      <c r="BB120" s="103">
        <f t="shared" si="11"/>
        <v>0</v>
      </c>
      <c r="BC120" s="1">
        <f t="shared" si="12"/>
        <v>0</v>
      </c>
      <c r="BD120" s="1">
        <f t="shared" si="13"/>
        <v>0</v>
      </c>
      <c r="BE120" s="1">
        <f t="shared" si="14"/>
        <v>0</v>
      </c>
    </row>
    <row r="121" spans="2:57" ht="14.4" thickBot="1" x14ac:dyDescent="0.3">
      <c r="B121" s="4"/>
      <c r="C121" s="131"/>
      <c r="D121" s="132"/>
      <c r="E121" s="235"/>
      <c r="F121" s="250"/>
      <c r="G121" s="250"/>
      <c r="H121" s="236"/>
      <c r="I121" s="130"/>
      <c r="J121" s="235"/>
      <c r="K121" s="236"/>
      <c r="L121" s="130"/>
      <c r="M121" s="235"/>
      <c r="N121" s="236"/>
      <c r="O121" s="129"/>
      <c r="P121" s="246">
        <v>0</v>
      </c>
      <c r="Q121" s="247"/>
      <c r="R121" s="129"/>
      <c r="S121" s="243"/>
      <c r="T121" s="244"/>
      <c r="U121" s="244"/>
      <c r="V121" s="244"/>
      <c r="W121" s="245"/>
      <c r="X121" s="7"/>
      <c r="AX121" s="101"/>
      <c r="AY121" s="101"/>
      <c r="AZ121" s="102">
        <f t="shared" si="9"/>
        <v>0</v>
      </c>
      <c r="BA121" s="101">
        <f t="shared" si="10"/>
        <v>0</v>
      </c>
      <c r="BB121" s="103">
        <f t="shared" si="11"/>
        <v>0</v>
      </c>
      <c r="BC121" s="1">
        <f t="shared" si="12"/>
        <v>0</v>
      </c>
      <c r="BD121" s="1">
        <f t="shared" si="13"/>
        <v>0</v>
      </c>
      <c r="BE121" s="1">
        <f t="shared" si="14"/>
        <v>0</v>
      </c>
    </row>
    <row r="122" spans="2:57" ht="14.4" thickBot="1" x14ac:dyDescent="0.3">
      <c r="B122" s="4"/>
      <c r="C122" s="131"/>
      <c r="D122" s="132"/>
      <c r="E122" s="235"/>
      <c r="F122" s="250"/>
      <c r="G122" s="250"/>
      <c r="H122" s="236"/>
      <c r="I122" s="130"/>
      <c r="J122" s="235"/>
      <c r="K122" s="236"/>
      <c r="L122" s="130"/>
      <c r="M122" s="235"/>
      <c r="N122" s="236"/>
      <c r="O122" s="129"/>
      <c r="P122" s="246">
        <v>0</v>
      </c>
      <c r="Q122" s="247"/>
      <c r="R122" s="129"/>
      <c r="S122" s="243"/>
      <c r="T122" s="244"/>
      <c r="U122" s="244"/>
      <c r="V122" s="244"/>
      <c r="W122" s="245"/>
      <c r="X122" s="7"/>
      <c r="AX122" s="101"/>
      <c r="AY122" s="101"/>
      <c r="AZ122" s="102">
        <f t="shared" si="9"/>
        <v>0</v>
      </c>
      <c r="BA122" s="101">
        <f t="shared" si="10"/>
        <v>0</v>
      </c>
      <c r="BB122" s="103">
        <f t="shared" si="11"/>
        <v>0</v>
      </c>
      <c r="BC122" s="1">
        <f t="shared" si="12"/>
        <v>0</v>
      </c>
      <c r="BD122" s="1">
        <f t="shared" si="13"/>
        <v>0</v>
      </c>
      <c r="BE122" s="1">
        <f t="shared" si="14"/>
        <v>0</v>
      </c>
    </row>
    <row r="123" spans="2:57" ht="14.4" thickBot="1" x14ac:dyDescent="0.3">
      <c r="B123" s="4"/>
      <c r="C123" s="131"/>
      <c r="D123" s="132"/>
      <c r="E123" s="235"/>
      <c r="F123" s="250"/>
      <c r="G123" s="250"/>
      <c r="H123" s="236"/>
      <c r="I123" s="130"/>
      <c r="J123" s="235"/>
      <c r="K123" s="236"/>
      <c r="L123" s="130"/>
      <c r="M123" s="235"/>
      <c r="N123" s="236"/>
      <c r="O123" s="129"/>
      <c r="P123" s="246">
        <v>0</v>
      </c>
      <c r="Q123" s="247"/>
      <c r="R123" s="129"/>
      <c r="S123" s="243"/>
      <c r="T123" s="244"/>
      <c r="U123" s="244"/>
      <c r="V123" s="244"/>
      <c r="W123" s="245"/>
      <c r="X123" s="7"/>
      <c r="AX123" s="101"/>
      <c r="AY123" s="101"/>
      <c r="AZ123" s="102">
        <f t="shared" si="9"/>
        <v>0</v>
      </c>
      <c r="BA123" s="101">
        <f t="shared" si="10"/>
        <v>0</v>
      </c>
      <c r="BB123" s="103">
        <f t="shared" si="11"/>
        <v>0</v>
      </c>
      <c r="BC123" s="1">
        <f t="shared" si="12"/>
        <v>0</v>
      </c>
      <c r="BD123" s="1">
        <f t="shared" si="13"/>
        <v>0</v>
      </c>
      <c r="BE123" s="1">
        <f t="shared" si="14"/>
        <v>0</v>
      </c>
    </row>
    <row r="124" spans="2:57" ht="14.4" thickBot="1" x14ac:dyDescent="0.3">
      <c r="B124" s="4"/>
      <c r="C124" s="131"/>
      <c r="D124" s="132"/>
      <c r="E124" s="235"/>
      <c r="F124" s="250"/>
      <c r="G124" s="250"/>
      <c r="H124" s="236"/>
      <c r="I124" s="130"/>
      <c r="J124" s="235"/>
      <c r="K124" s="236"/>
      <c r="L124" s="130"/>
      <c r="M124" s="235"/>
      <c r="N124" s="236"/>
      <c r="O124" s="129"/>
      <c r="P124" s="246">
        <v>0</v>
      </c>
      <c r="Q124" s="247"/>
      <c r="R124" s="129"/>
      <c r="S124" s="243"/>
      <c r="T124" s="244"/>
      <c r="U124" s="244"/>
      <c r="V124" s="244"/>
      <c r="W124" s="245"/>
      <c r="X124" s="7"/>
      <c r="AX124" s="101"/>
      <c r="AY124" s="101"/>
      <c r="AZ124" s="102">
        <f t="shared" si="9"/>
        <v>0</v>
      </c>
      <c r="BA124" s="101">
        <f t="shared" si="10"/>
        <v>0</v>
      </c>
      <c r="BB124" s="103">
        <f t="shared" si="11"/>
        <v>0</v>
      </c>
      <c r="BC124" s="1">
        <f t="shared" si="12"/>
        <v>0</v>
      </c>
      <c r="BD124" s="1">
        <f t="shared" si="13"/>
        <v>0</v>
      </c>
      <c r="BE124" s="1">
        <f t="shared" si="14"/>
        <v>0</v>
      </c>
    </row>
    <row r="125" spans="2:57" ht="14.4" thickBot="1" x14ac:dyDescent="0.3">
      <c r="B125" s="4"/>
      <c r="C125" s="131"/>
      <c r="D125" s="132"/>
      <c r="E125" s="235"/>
      <c r="F125" s="250"/>
      <c r="G125" s="250"/>
      <c r="H125" s="236"/>
      <c r="I125" s="130"/>
      <c r="J125" s="235"/>
      <c r="K125" s="236"/>
      <c r="L125" s="130"/>
      <c r="M125" s="235"/>
      <c r="N125" s="236"/>
      <c r="O125" s="129"/>
      <c r="P125" s="246">
        <v>0</v>
      </c>
      <c r="Q125" s="247"/>
      <c r="R125" s="129"/>
      <c r="S125" s="243"/>
      <c r="T125" s="244"/>
      <c r="U125" s="244"/>
      <c r="V125" s="244"/>
      <c r="W125" s="245"/>
      <c r="X125" s="7"/>
      <c r="AX125" s="101"/>
      <c r="AY125" s="101"/>
      <c r="AZ125" s="102">
        <f t="shared" si="9"/>
        <v>0</v>
      </c>
      <c r="BA125" s="101">
        <f t="shared" si="10"/>
        <v>0</v>
      </c>
      <c r="BB125" s="103">
        <f t="shared" si="11"/>
        <v>0</v>
      </c>
      <c r="BC125" s="1">
        <f t="shared" si="12"/>
        <v>0</v>
      </c>
      <c r="BD125" s="1">
        <f t="shared" si="13"/>
        <v>0</v>
      </c>
      <c r="BE125" s="1">
        <f t="shared" si="14"/>
        <v>0</v>
      </c>
    </row>
    <row r="126" spans="2:57" ht="14.4" thickBot="1" x14ac:dyDescent="0.3">
      <c r="B126" s="4"/>
      <c r="C126" s="131"/>
      <c r="D126" s="132"/>
      <c r="E126" s="235"/>
      <c r="F126" s="250"/>
      <c r="G126" s="250"/>
      <c r="H126" s="236"/>
      <c r="I126" s="130"/>
      <c r="J126" s="235"/>
      <c r="K126" s="236"/>
      <c r="L126" s="130"/>
      <c r="M126" s="235"/>
      <c r="N126" s="236"/>
      <c r="O126" s="129"/>
      <c r="P126" s="246">
        <v>0</v>
      </c>
      <c r="Q126" s="247"/>
      <c r="R126" s="129"/>
      <c r="S126" s="243"/>
      <c r="T126" s="244"/>
      <c r="U126" s="244"/>
      <c r="V126" s="244"/>
      <c r="W126" s="245"/>
      <c r="X126" s="7"/>
      <c r="AX126" s="101"/>
      <c r="AY126" s="101"/>
      <c r="AZ126" s="102">
        <f t="shared" si="9"/>
        <v>0</v>
      </c>
      <c r="BA126" s="101">
        <f t="shared" si="10"/>
        <v>0</v>
      </c>
      <c r="BB126" s="103">
        <f t="shared" si="11"/>
        <v>0</v>
      </c>
      <c r="BC126" s="1">
        <f t="shared" si="12"/>
        <v>0</v>
      </c>
      <c r="BD126" s="1">
        <f t="shared" si="13"/>
        <v>0</v>
      </c>
      <c r="BE126" s="1">
        <f t="shared" si="14"/>
        <v>0</v>
      </c>
    </row>
    <row r="127" spans="2:57" ht="14.4" thickBot="1" x14ac:dyDescent="0.3">
      <c r="B127" s="4"/>
      <c r="C127" s="131"/>
      <c r="D127" s="132"/>
      <c r="E127" s="235"/>
      <c r="F127" s="250"/>
      <c r="G127" s="250"/>
      <c r="H127" s="236"/>
      <c r="I127" s="130"/>
      <c r="J127" s="235"/>
      <c r="K127" s="236"/>
      <c r="L127" s="130"/>
      <c r="M127" s="235"/>
      <c r="N127" s="236"/>
      <c r="O127" s="129"/>
      <c r="P127" s="246">
        <v>0</v>
      </c>
      <c r="Q127" s="247"/>
      <c r="R127" s="129"/>
      <c r="S127" s="243"/>
      <c r="T127" s="244"/>
      <c r="U127" s="244"/>
      <c r="V127" s="244"/>
      <c r="W127" s="245"/>
      <c r="X127" s="7"/>
      <c r="AX127" s="101"/>
      <c r="AY127" s="101"/>
      <c r="AZ127" s="102">
        <f t="shared" si="9"/>
        <v>0</v>
      </c>
      <c r="BA127" s="101">
        <f t="shared" si="10"/>
        <v>0</v>
      </c>
      <c r="BB127" s="103">
        <f t="shared" si="11"/>
        <v>0</v>
      </c>
      <c r="BC127" s="1">
        <f t="shared" si="12"/>
        <v>0</v>
      </c>
      <c r="BD127" s="1">
        <f t="shared" si="13"/>
        <v>0</v>
      </c>
      <c r="BE127" s="1">
        <f t="shared" si="14"/>
        <v>0</v>
      </c>
    </row>
    <row r="128" spans="2:57" ht="14.4" thickBot="1" x14ac:dyDescent="0.3">
      <c r="B128" s="4"/>
      <c r="C128" s="131"/>
      <c r="D128" s="132"/>
      <c r="E128" s="235"/>
      <c r="F128" s="250"/>
      <c r="G128" s="250"/>
      <c r="H128" s="236"/>
      <c r="I128" s="130"/>
      <c r="J128" s="235"/>
      <c r="K128" s="236"/>
      <c r="L128" s="130"/>
      <c r="M128" s="235"/>
      <c r="N128" s="236"/>
      <c r="O128" s="129"/>
      <c r="P128" s="246">
        <v>0</v>
      </c>
      <c r="Q128" s="247"/>
      <c r="R128" s="129"/>
      <c r="S128" s="243"/>
      <c r="T128" s="244"/>
      <c r="U128" s="244"/>
      <c r="V128" s="244"/>
      <c r="W128" s="245"/>
      <c r="X128" s="7"/>
      <c r="AX128" s="101"/>
      <c r="AY128" s="101"/>
      <c r="AZ128" s="102">
        <f t="shared" si="9"/>
        <v>0</v>
      </c>
      <c r="BA128" s="101">
        <f t="shared" si="10"/>
        <v>0</v>
      </c>
      <c r="BB128" s="103">
        <f t="shared" si="11"/>
        <v>0</v>
      </c>
      <c r="BC128" s="1">
        <f t="shared" si="12"/>
        <v>0</v>
      </c>
      <c r="BD128" s="1">
        <f t="shared" si="13"/>
        <v>0</v>
      </c>
      <c r="BE128" s="1">
        <f t="shared" si="14"/>
        <v>0</v>
      </c>
    </row>
    <row r="129" spans="2:57" ht="14.4" thickBot="1" x14ac:dyDescent="0.3">
      <c r="B129" s="4"/>
      <c r="C129" s="131"/>
      <c r="D129" s="132"/>
      <c r="E129" s="235"/>
      <c r="F129" s="250"/>
      <c r="G129" s="250"/>
      <c r="H129" s="236"/>
      <c r="I129" s="130"/>
      <c r="J129" s="235"/>
      <c r="K129" s="236"/>
      <c r="L129" s="130"/>
      <c r="M129" s="235"/>
      <c r="N129" s="236"/>
      <c r="O129" s="129"/>
      <c r="P129" s="246">
        <v>0</v>
      </c>
      <c r="Q129" s="247"/>
      <c r="R129" s="129"/>
      <c r="S129" s="243"/>
      <c r="T129" s="244"/>
      <c r="U129" s="244"/>
      <c r="V129" s="244"/>
      <c r="W129" s="245"/>
      <c r="X129" s="7"/>
      <c r="AX129" s="101"/>
      <c r="AY129" s="101"/>
      <c r="AZ129" s="102">
        <f t="shared" si="9"/>
        <v>0</v>
      </c>
      <c r="BA129" s="101">
        <f t="shared" si="10"/>
        <v>0</v>
      </c>
      <c r="BB129" s="103">
        <f t="shared" si="11"/>
        <v>0</v>
      </c>
      <c r="BC129" s="1">
        <f t="shared" si="12"/>
        <v>0</v>
      </c>
      <c r="BD129" s="1">
        <f t="shared" si="13"/>
        <v>0</v>
      </c>
      <c r="BE129" s="1">
        <f t="shared" si="14"/>
        <v>0</v>
      </c>
    </row>
    <row r="130" spans="2:57" ht="14.4" thickBot="1" x14ac:dyDescent="0.3">
      <c r="B130" s="4"/>
      <c r="C130" s="131"/>
      <c r="D130" s="132"/>
      <c r="E130" s="235"/>
      <c r="F130" s="250"/>
      <c r="G130" s="250"/>
      <c r="H130" s="236"/>
      <c r="I130" s="130"/>
      <c r="J130" s="235"/>
      <c r="K130" s="236"/>
      <c r="L130" s="130"/>
      <c r="M130" s="235"/>
      <c r="N130" s="236"/>
      <c r="O130" s="129"/>
      <c r="P130" s="246">
        <v>0</v>
      </c>
      <c r="Q130" s="247"/>
      <c r="R130" s="129"/>
      <c r="S130" s="243"/>
      <c r="T130" s="244"/>
      <c r="U130" s="244"/>
      <c r="V130" s="244"/>
      <c r="W130" s="245"/>
      <c r="X130" s="7"/>
      <c r="AX130" s="101"/>
      <c r="AY130" s="101"/>
      <c r="AZ130" s="102">
        <f t="shared" si="9"/>
        <v>0</v>
      </c>
      <c r="BA130" s="101">
        <f t="shared" si="10"/>
        <v>0</v>
      </c>
      <c r="BB130" s="103">
        <f t="shared" si="11"/>
        <v>0</v>
      </c>
      <c r="BC130" s="1">
        <f t="shared" si="12"/>
        <v>0</v>
      </c>
      <c r="BD130" s="1">
        <f t="shared" si="13"/>
        <v>0</v>
      </c>
      <c r="BE130" s="1">
        <f t="shared" si="14"/>
        <v>0</v>
      </c>
    </row>
    <row r="131" spans="2:57" ht="14.4" thickBot="1" x14ac:dyDescent="0.3">
      <c r="B131" s="4"/>
      <c r="C131" s="131"/>
      <c r="D131" s="132"/>
      <c r="E131" s="235"/>
      <c r="F131" s="250"/>
      <c r="G131" s="250"/>
      <c r="H131" s="236"/>
      <c r="I131" s="130"/>
      <c r="J131" s="235"/>
      <c r="K131" s="236"/>
      <c r="L131" s="130"/>
      <c r="M131" s="235"/>
      <c r="N131" s="236"/>
      <c r="O131" s="129"/>
      <c r="P131" s="246">
        <v>0</v>
      </c>
      <c r="Q131" s="247"/>
      <c r="R131" s="129"/>
      <c r="S131" s="243"/>
      <c r="T131" s="244"/>
      <c r="U131" s="244"/>
      <c r="V131" s="244"/>
      <c r="W131" s="245"/>
      <c r="X131" s="7"/>
      <c r="AX131" s="101"/>
      <c r="AY131" s="101"/>
      <c r="AZ131" s="102">
        <f t="shared" si="9"/>
        <v>0</v>
      </c>
      <c r="BA131" s="101">
        <f t="shared" si="10"/>
        <v>0</v>
      </c>
      <c r="BB131" s="103">
        <f t="shared" si="11"/>
        <v>0</v>
      </c>
      <c r="BC131" s="1">
        <f t="shared" si="12"/>
        <v>0</v>
      </c>
      <c r="BD131" s="1">
        <f t="shared" si="13"/>
        <v>0</v>
      </c>
      <c r="BE131" s="1">
        <f t="shared" si="14"/>
        <v>0</v>
      </c>
    </row>
    <row r="132" spans="2:57" ht="14.4" thickBot="1" x14ac:dyDescent="0.3">
      <c r="B132" s="4"/>
      <c r="C132" s="131"/>
      <c r="D132" s="132"/>
      <c r="E132" s="235"/>
      <c r="F132" s="250"/>
      <c r="G132" s="250"/>
      <c r="H132" s="236"/>
      <c r="I132" s="130"/>
      <c r="J132" s="235"/>
      <c r="K132" s="236"/>
      <c r="L132" s="130"/>
      <c r="M132" s="235"/>
      <c r="N132" s="236"/>
      <c r="O132" s="129"/>
      <c r="P132" s="246">
        <v>0</v>
      </c>
      <c r="Q132" s="247"/>
      <c r="R132" s="129"/>
      <c r="S132" s="243"/>
      <c r="T132" s="244"/>
      <c r="U132" s="244"/>
      <c r="V132" s="244"/>
      <c r="W132" s="245"/>
      <c r="X132" s="7"/>
      <c r="AX132" s="101"/>
      <c r="AY132" s="101"/>
      <c r="AZ132" s="102">
        <f t="shared" si="9"/>
        <v>0</v>
      </c>
      <c r="BA132" s="101">
        <f t="shared" si="10"/>
        <v>0</v>
      </c>
      <c r="BB132" s="103">
        <f t="shared" si="11"/>
        <v>0</v>
      </c>
      <c r="BC132" s="1">
        <f t="shared" si="12"/>
        <v>0</v>
      </c>
      <c r="BD132" s="1">
        <f t="shared" si="13"/>
        <v>0</v>
      </c>
      <c r="BE132" s="1">
        <f t="shared" si="14"/>
        <v>0</v>
      </c>
    </row>
    <row r="133" spans="2:57" ht="14.4" thickBot="1" x14ac:dyDescent="0.3">
      <c r="B133" s="4"/>
      <c r="C133" s="131"/>
      <c r="D133" s="132"/>
      <c r="E133" s="235"/>
      <c r="F133" s="250"/>
      <c r="G133" s="250"/>
      <c r="H133" s="236"/>
      <c r="I133" s="130"/>
      <c r="J133" s="235"/>
      <c r="K133" s="236"/>
      <c r="L133" s="130"/>
      <c r="M133" s="235"/>
      <c r="N133" s="236"/>
      <c r="O133" s="129"/>
      <c r="P133" s="246">
        <v>0</v>
      </c>
      <c r="Q133" s="247"/>
      <c r="R133" s="129"/>
      <c r="S133" s="243"/>
      <c r="T133" s="244"/>
      <c r="U133" s="244"/>
      <c r="V133" s="244"/>
      <c r="W133" s="245"/>
      <c r="X133" s="7"/>
      <c r="AX133" s="101"/>
      <c r="AY133" s="101"/>
      <c r="AZ133" s="102">
        <f t="shared" si="9"/>
        <v>0</v>
      </c>
      <c r="BA133" s="101">
        <f t="shared" si="10"/>
        <v>0</v>
      </c>
      <c r="BB133" s="103">
        <f t="shared" si="11"/>
        <v>0</v>
      </c>
      <c r="BC133" s="1">
        <f t="shared" si="12"/>
        <v>0</v>
      </c>
      <c r="BD133" s="1">
        <f t="shared" si="13"/>
        <v>0</v>
      </c>
      <c r="BE133" s="1">
        <f t="shared" si="14"/>
        <v>0</v>
      </c>
    </row>
    <row r="134" spans="2:57" ht="14.4" thickBot="1" x14ac:dyDescent="0.3">
      <c r="B134" s="4"/>
      <c r="C134" s="131"/>
      <c r="D134" s="132"/>
      <c r="E134" s="235"/>
      <c r="F134" s="250"/>
      <c r="G134" s="250"/>
      <c r="H134" s="236"/>
      <c r="I134" s="130"/>
      <c r="J134" s="235"/>
      <c r="K134" s="236"/>
      <c r="L134" s="130"/>
      <c r="M134" s="235"/>
      <c r="N134" s="236"/>
      <c r="O134" s="129"/>
      <c r="P134" s="246">
        <v>0</v>
      </c>
      <c r="Q134" s="247"/>
      <c r="R134" s="129"/>
      <c r="S134" s="243"/>
      <c r="T134" s="244"/>
      <c r="U134" s="244"/>
      <c r="V134" s="244"/>
      <c r="W134" s="245"/>
      <c r="X134" s="7"/>
      <c r="AX134" s="101"/>
      <c r="AY134" s="101"/>
      <c r="AZ134" s="102">
        <f t="shared" si="9"/>
        <v>0</v>
      </c>
      <c r="BA134" s="101">
        <f t="shared" si="10"/>
        <v>0</v>
      </c>
      <c r="BB134" s="103">
        <f t="shared" si="11"/>
        <v>0</v>
      </c>
      <c r="BC134" s="1">
        <f t="shared" si="12"/>
        <v>0</v>
      </c>
      <c r="BD134" s="1">
        <f t="shared" si="13"/>
        <v>0</v>
      </c>
      <c r="BE134" s="1">
        <f t="shared" si="14"/>
        <v>0</v>
      </c>
    </row>
    <row r="135" spans="2:57" ht="14.4" thickBot="1" x14ac:dyDescent="0.3">
      <c r="B135" s="4"/>
      <c r="C135" s="131"/>
      <c r="D135" s="132"/>
      <c r="E135" s="235"/>
      <c r="F135" s="250"/>
      <c r="G135" s="250"/>
      <c r="H135" s="236"/>
      <c r="I135" s="130"/>
      <c r="J135" s="235"/>
      <c r="K135" s="236"/>
      <c r="L135" s="130"/>
      <c r="M135" s="235"/>
      <c r="N135" s="236"/>
      <c r="O135" s="129"/>
      <c r="P135" s="246">
        <v>0</v>
      </c>
      <c r="Q135" s="247"/>
      <c r="R135" s="129"/>
      <c r="S135" s="243"/>
      <c r="T135" s="244"/>
      <c r="U135" s="244"/>
      <c r="V135" s="244"/>
      <c r="W135" s="245"/>
      <c r="X135" s="7"/>
      <c r="AX135" s="101"/>
      <c r="AY135" s="101"/>
      <c r="AZ135" s="102">
        <f t="shared" si="9"/>
        <v>0</v>
      </c>
      <c r="BA135" s="101">
        <f t="shared" si="10"/>
        <v>0</v>
      </c>
      <c r="BB135" s="103">
        <f t="shared" si="11"/>
        <v>0</v>
      </c>
      <c r="BC135" s="1">
        <f t="shared" si="12"/>
        <v>0</v>
      </c>
      <c r="BD135" s="1">
        <f t="shared" si="13"/>
        <v>0</v>
      </c>
      <c r="BE135" s="1">
        <f t="shared" si="14"/>
        <v>0</v>
      </c>
    </row>
    <row r="136" spans="2:57" ht="14.4" thickBot="1" x14ac:dyDescent="0.3">
      <c r="B136" s="4"/>
      <c r="C136" s="131"/>
      <c r="D136" s="132"/>
      <c r="E136" s="235"/>
      <c r="F136" s="250"/>
      <c r="G136" s="250"/>
      <c r="H136" s="236"/>
      <c r="I136" s="130"/>
      <c r="J136" s="235"/>
      <c r="K136" s="236"/>
      <c r="L136" s="130"/>
      <c r="M136" s="235"/>
      <c r="N136" s="236"/>
      <c r="O136" s="129"/>
      <c r="P136" s="246">
        <v>0</v>
      </c>
      <c r="Q136" s="247"/>
      <c r="R136" s="129"/>
      <c r="S136" s="243"/>
      <c r="T136" s="244"/>
      <c r="U136" s="244"/>
      <c r="V136" s="244"/>
      <c r="W136" s="245"/>
      <c r="X136" s="7"/>
      <c r="AX136" s="101"/>
      <c r="AY136" s="101"/>
      <c r="AZ136" s="102">
        <f t="shared" ref="AZ136:AZ199" si="15">+C136</f>
        <v>0</v>
      </c>
      <c r="BA136" s="101">
        <f t="shared" ref="BA136:BA199" si="16">+J136</f>
        <v>0</v>
      </c>
      <c r="BB136" s="103">
        <f t="shared" ref="BB136:BB199" si="17">+P136</f>
        <v>0</v>
      </c>
      <c r="BC136" s="1">
        <f t="shared" ref="BC136:BC199" si="18">SUMIFS($BB$71:$BB$371,$AZ$71:$AZ$371,$AX136,$BA$71:$BA$371,"Despesas")</f>
        <v>0</v>
      </c>
      <c r="BD136" s="1">
        <f t="shared" ref="BD136:BD199" si="19">SUMIFS($BB$71:$BB$371,$AZ$71:$AZ$371,$AX136,$BA$71:$BA$371,"Dívidas")</f>
        <v>0</v>
      </c>
      <c r="BE136" s="1">
        <f t="shared" ref="BE136:BE199" si="20">SUMIFS($BB$71:$BB$371,$AZ$71:$AZ$371,$AX136,$BA$71:$BA$371,"Investimentos")</f>
        <v>0</v>
      </c>
    </row>
    <row r="137" spans="2:57" ht="14.4" thickBot="1" x14ac:dyDescent="0.3">
      <c r="B137" s="4"/>
      <c r="C137" s="131"/>
      <c r="D137" s="132"/>
      <c r="E137" s="235"/>
      <c r="F137" s="250"/>
      <c r="G137" s="250"/>
      <c r="H137" s="236"/>
      <c r="I137" s="130"/>
      <c r="J137" s="235"/>
      <c r="K137" s="236"/>
      <c r="L137" s="130"/>
      <c r="M137" s="235"/>
      <c r="N137" s="236"/>
      <c r="O137" s="129"/>
      <c r="P137" s="246">
        <v>0</v>
      </c>
      <c r="Q137" s="247"/>
      <c r="R137" s="129"/>
      <c r="S137" s="243"/>
      <c r="T137" s="244"/>
      <c r="U137" s="244"/>
      <c r="V137" s="244"/>
      <c r="W137" s="245"/>
      <c r="X137" s="7"/>
      <c r="AX137" s="101"/>
      <c r="AY137" s="101"/>
      <c r="AZ137" s="102">
        <f t="shared" si="15"/>
        <v>0</v>
      </c>
      <c r="BA137" s="101">
        <f t="shared" si="16"/>
        <v>0</v>
      </c>
      <c r="BB137" s="103">
        <f t="shared" si="17"/>
        <v>0</v>
      </c>
      <c r="BC137" s="1">
        <f t="shared" si="18"/>
        <v>0</v>
      </c>
      <c r="BD137" s="1">
        <f t="shared" si="19"/>
        <v>0</v>
      </c>
      <c r="BE137" s="1">
        <f t="shared" si="20"/>
        <v>0</v>
      </c>
    </row>
    <row r="138" spans="2:57" ht="14.4" thickBot="1" x14ac:dyDescent="0.3">
      <c r="B138" s="4"/>
      <c r="C138" s="131"/>
      <c r="D138" s="132"/>
      <c r="E138" s="235"/>
      <c r="F138" s="250"/>
      <c r="G138" s="250"/>
      <c r="H138" s="236"/>
      <c r="I138" s="130"/>
      <c r="J138" s="235"/>
      <c r="K138" s="236"/>
      <c r="L138" s="130"/>
      <c r="M138" s="235"/>
      <c r="N138" s="236"/>
      <c r="O138" s="129"/>
      <c r="P138" s="246">
        <v>0</v>
      </c>
      <c r="Q138" s="247"/>
      <c r="R138" s="129"/>
      <c r="S138" s="243"/>
      <c r="T138" s="244"/>
      <c r="U138" s="244"/>
      <c r="V138" s="244"/>
      <c r="W138" s="245"/>
      <c r="X138" s="7"/>
      <c r="AX138" s="101"/>
      <c r="AY138" s="101"/>
      <c r="AZ138" s="102">
        <f t="shared" si="15"/>
        <v>0</v>
      </c>
      <c r="BA138" s="101">
        <f t="shared" si="16"/>
        <v>0</v>
      </c>
      <c r="BB138" s="103">
        <f t="shared" si="17"/>
        <v>0</v>
      </c>
      <c r="BC138" s="1">
        <f t="shared" si="18"/>
        <v>0</v>
      </c>
      <c r="BD138" s="1">
        <f t="shared" si="19"/>
        <v>0</v>
      </c>
      <c r="BE138" s="1">
        <f t="shared" si="20"/>
        <v>0</v>
      </c>
    </row>
    <row r="139" spans="2:57" ht="14.4" thickBot="1" x14ac:dyDescent="0.3">
      <c r="B139" s="4"/>
      <c r="C139" s="131"/>
      <c r="D139" s="132"/>
      <c r="E139" s="235"/>
      <c r="F139" s="250"/>
      <c r="G139" s="250"/>
      <c r="H139" s="236"/>
      <c r="I139" s="130"/>
      <c r="J139" s="235"/>
      <c r="K139" s="236"/>
      <c r="L139" s="130"/>
      <c r="M139" s="235"/>
      <c r="N139" s="236"/>
      <c r="O139" s="129"/>
      <c r="P139" s="246">
        <v>0</v>
      </c>
      <c r="Q139" s="247"/>
      <c r="R139" s="129"/>
      <c r="S139" s="243"/>
      <c r="T139" s="244"/>
      <c r="U139" s="244"/>
      <c r="V139" s="244"/>
      <c r="W139" s="245"/>
      <c r="X139" s="7"/>
      <c r="AX139" s="101"/>
      <c r="AY139" s="101"/>
      <c r="AZ139" s="102">
        <f t="shared" si="15"/>
        <v>0</v>
      </c>
      <c r="BA139" s="101">
        <f t="shared" si="16"/>
        <v>0</v>
      </c>
      <c r="BB139" s="103">
        <f t="shared" si="17"/>
        <v>0</v>
      </c>
      <c r="BC139" s="1">
        <f t="shared" si="18"/>
        <v>0</v>
      </c>
      <c r="BD139" s="1">
        <f t="shared" si="19"/>
        <v>0</v>
      </c>
      <c r="BE139" s="1">
        <f t="shared" si="20"/>
        <v>0</v>
      </c>
    </row>
    <row r="140" spans="2:57" ht="14.4" thickBot="1" x14ac:dyDescent="0.3">
      <c r="B140" s="4"/>
      <c r="C140" s="131"/>
      <c r="D140" s="132"/>
      <c r="E140" s="235"/>
      <c r="F140" s="250"/>
      <c r="G140" s="250"/>
      <c r="H140" s="236"/>
      <c r="I140" s="130"/>
      <c r="J140" s="235"/>
      <c r="K140" s="236"/>
      <c r="L140" s="130"/>
      <c r="M140" s="235"/>
      <c r="N140" s="236"/>
      <c r="O140" s="129"/>
      <c r="P140" s="246">
        <v>0</v>
      </c>
      <c r="Q140" s="247"/>
      <c r="R140" s="129"/>
      <c r="S140" s="243"/>
      <c r="T140" s="244"/>
      <c r="U140" s="244"/>
      <c r="V140" s="244"/>
      <c r="W140" s="245"/>
      <c r="X140" s="7"/>
      <c r="AX140" s="101"/>
      <c r="AY140" s="101"/>
      <c r="AZ140" s="102">
        <f t="shared" si="15"/>
        <v>0</v>
      </c>
      <c r="BA140" s="101">
        <f t="shared" si="16"/>
        <v>0</v>
      </c>
      <c r="BB140" s="103">
        <f t="shared" si="17"/>
        <v>0</v>
      </c>
      <c r="BC140" s="1">
        <f t="shared" si="18"/>
        <v>0</v>
      </c>
      <c r="BD140" s="1">
        <f t="shared" si="19"/>
        <v>0</v>
      </c>
      <c r="BE140" s="1">
        <f t="shared" si="20"/>
        <v>0</v>
      </c>
    </row>
    <row r="141" spans="2:57" ht="14.4" thickBot="1" x14ac:dyDescent="0.3">
      <c r="B141" s="4"/>
      <c r="C141" s="131"/>
      <c r="D141" s="132"/>
      <c r="E141" s="235"/>
      <c r="F141" s="250"/>
      <c r="G141" s="250"/>
      <c r="H141" s="236"/>
      <c r="I141" s="130"/>
      <c r="J141" s="235"/>
      <c r="K141" s="236"/>
      <c r="L141" s="130"/>
      <c r="M141" s="235"/>
      <c r="N141" s="236"/>
      <c r="O141" s="129"/>
      <c r="P141" s="246">
        <v>0</v>
      </c>
      <c r="Q141" s="247"/>
      <c r="R141" s="129"/>
      <c r="S141" s="243"/>
      <c r="T141" s="244"/>
      <c r="U141" s="244"/>
      <c r="V141" s="244"/>
      <c r="W141" s="245"/>
      <c r="X141" s="7"/>
      <c r="AX141" s="101"/>
      <c r="AY141" s="101"/>
      <c r="AZ141" s="102">
        <f t="shared" si="15"/>
        <v>0</v>
      </c>
      <c r="BA141" s="101">
        <f t="shared" si="16"/>
        <v>0</v>
      </c>
      <c r="BB141" s="103">
        <f t="shared" si="17"/>
        <v>0</v>
      </c>
      <c r="BC141" s="1">
        <f t="shared" si="18"/>
        <v>0</v>
      </c>
      <c r="BD141" s="1">
        <f t="shared" si="19"/>
        <v>0</v>
      </c>
      <c r="BE141" s="1">
        <f t="shared" si="20"/>
        <v>0</v>
      </c>
    </row>
    <row r="142" spans="2:57" ht="14.4" thickBot="1" x14ac:dyDescent="0.3">
      <c r="B142" s="4"/>
      <c r="C142" s="131"/>
      <c r="D142" s="132"/>
      <c r="E142" s="235"/>
      <c r="F142" s="250"/>
      <c r="G142" s="250"/>
      <c r="H142" s="236"/>
      <c r="I142" s="130"/>
      <c r="J142" s="235"/>
      <c r="K142" s="236"/>
      <c r="L142" s="130"/>
      <c r="M142" s="235"/>
      <c r="N142" s="236"/>
      <c r="O142" s="129"/>
      <c r="P142" s="246">
        <v>0</v>
      </c>
      <c r="Q142" s="247"/>
      <c r="R142" s="129"/>
      <c r="S142" s="243"/>
      <c r="T142" s="244"/>
      <c r="U142" s="244"/>
      <c r="V142" s="244"/>
      <c r="W142" s="245"/>
      <c r="X142" s="7"/>
      <c r="AX142" s="101"/>
      <c r="AY142" s="101"/>
      <c r="AZ142" s="102">
        <f t="shared" si="15"/>
        <v>0</v>
      </c>
      <c r="BA142" s="101">
        <f t="shared" si="16"/>
        <v>0</v>
      </c>
      <c r="BB142" s="103">
        <f t="shared" si="17"/>
        <v>0</v>
      </c>
      <c r="BC142" s="1">
        <f t="shared" si="18"/>
        <v>0</v>
      </c>
      <c r="BD142" s="1">
        <f t="shared" si="19"/>
        <v>0</v>
      </c>
      <c r="BE142" s="1">
        <f t="shared" si="20"/>
        <v>0</v>
      </c>
    </row>
    <row r="143" spans="2:57" ht="14.4" thickBot="1" x14ac:dyDescent="0.3">
      <c r="B143" s="4"/>
      <c r="C143" s="131"/>
      <c r="D143" s="132"/>
      <c r="E143" s="235"/>
      <c r="F143" s="250"/>
      <c r="G143" s="250"/>
      <c r="H143" s="236"/>
      <c r="I143" s="130"/>
      <c r="J143" s="235"/>
      <c r="K143" s="236"/>
      <c r="L143" s="130"/>
      <c r="M143" s="235"/>
      <c r="N143" s="236"/>
      <c r="O143" s="129"/>
      <c r="P143" s="246">
        <v>0</v>
      </c>
      <c r="Q143" s="247"/>
      <c r="R143" s="129"/>
      <c r="S143" s="243"/>
      <c r="T143" s="244"/>
      <c r="U143" s="244"/>
      <c r="V143" s="244"/>
      <c r="W143" s="245"/>
      <c r="X143" s="7"/>
      <c r="AX143" s="101"/>
      <c r="AY143" s="101"/>
      <c r="AZ143" s="102">
        <f t="shared" si="15"/>
        <v>0</v>
      </c>
      <c r="BA143" s="101">
        <f t="shared" si="16"/>
        <v>0</v>
      </c>
      <c r="BB143" s="103">
        <f t="shared" si="17"/>
        <v>0</v>
      </c>
      <c r="BC143" s="1">
        <f t="shared" si="18"/>
        <v>0</v>
      </c>
      <c r="BD143" s="1">
        <f t="shared" si="19"/>
        <v>0</v>
      </c>
      <c r="BE143" s="1">
        <f t="shared" si="20"/>
        <v>0</v>
      </c>
    </row>
    <row r="144" spans="2:57" ht="14.4" thickBot="1" x14ac:dyDescent="0.3">
      <c r="B144" s="4"/>
      <c r="C144" s="131"/>
      <c r="D144" s="132"/>
      <c r="E144" s="235"/>
      <c r="F144" s="250"/>
      <c r="G144" s="250"/>
      <c r="H144" s="236"/>
      <c r="I144" s="130"/>
      <c r="J144" s="235"/>
      <c r="K144" s="236"/>
      <c r="L144" s="130"/>
      <c r="M144" s="235"/>
      <c r="N144" s="236"/>
      <c r="O144" s="129"/>
      <c r="P144" s="246">
        <v>0</v>
      </c>
      <c r="Q144" s="247"/>
      <c r="R144" s="129"/>
      <c r="S144" s="243"/>
      <c r="T144" s="244"/>
      <c r="U144" s="244"/>
      <c r="V144" s="244"/>
      <c r="W144" s="245"/>
      <c r="X144" s="7"/>
      <c r="AX144" s="101"/>
      <c r="AY144" s="101"/>
      <c r="AZ144" s="102">
        <f t="shared" si="15"/>
        <v>0</v>
      </c>
      <c r="BA144" s="101">
        <f t="shared" si="16"/>
        <v>0</v>
      </c>
      <c r="BB144" s="103">
        <f t="shared" si="17"/>
        <v>0</v>
      </c>
      <c r="BC144" s="1">
        <f t="shared" si="18"/>
        <v>0</v>
      </c>
      <c r="BD144" s="1">
        <f t="shared" si="19"/>
        <v>0</v>
      </c>
      <c r="BE144" s="1">
        <f t="shared" si="20"/>
        <v>0</v>
      </c>
    </row>
    <row r="145" spans="2:57" ht="14.4" thickBot="1" x14ac:dyDescent="0.3">
      <c r="B145" s="4"/>
      <c r="C145" s="131"/>
      <c r="D145" s="132"/>
      <c r="E145" s="235"/>
      <c r="F145" s="250"/>
      <c r="G145" s="250"/>
      <c r="H145" s="236"/>
      <c r="I145" s="130"/>
      <c r="J145" s="235"/>
      <c r="K145" s="236"/>
      <c r="L145" s="130"/>
      <c r="M145" s="235"/>
      <c r="N145" s="236"/>
      <c r="O145" s="129"/>
      <c r="P145" s="246">
        <v>0</v>
      </c>
      <c r="Q145" s="247"/>
      <c r="R145" s="129"/>
      <c r="S145" s="243"/>
      <c r="T145" s="244"/>
      <c r="U145" s="244"/>
      <c r="V145" s="244"/>
      <c r="W145" s="245"/>
      <c r="X145" s="7"/>
      <c r="AX145" s="101"/>
      <c r="AY145" s="101"/>
      <c r="AZ145" s="102">
        <f t="shared" si="15"/>
        <v>0</v>
      </c>
      <c r="BA145" s="101">
        <f t="shared" si="16"/>
        <v>0</v>
      </c>
      <c r="BB145" s="103">
        <f t="shared" si="17"/>
        <v>0</v>
      </c>
      <c r="BC145" s="1">
        <f t="shared" si="18"/>
        <v>0</v>
      </c>
      <c r="BD145" s="1">
        <f t="shared" si="19"/>
        <v>0</v>
      </c>
      <c r="BE145" s="1">
        <f t="shared" si="20"/>
        <v>0</v>
      </c>
    </row>
    <row r="146" spans="2:57" ht="14.4" thickBot="1" x14ac:dyDescent="0.3">
      <c r="B146" s="4"/>
      <c r="C146" s="131"/>
      <c r="D146" s="132"/>
      <c r="E146" s="235"/>
      <c r="F146" s="250"/>
      <c r="G146" s="250"/>
      <c r="H146" s="236"/>
      <c r="I146" s="130"/>
      <c r="J146" s="235"/>
      <c r="K146" s="236"/>
      <c r="L146" s="130"/>
      <c r="M146" s="235"/>
      <c r="N146" s="236"/>
      <c r="O146" s="129"/>
      <c r="P146" s="246">
        <v>0</v>
      </c>
      <c r="Q146" s="247"/>
      <c r="R146" s="129"/>
      <c r="S146" s="243"/>
      <c r="T146" s="244"/>
      <c r="U146" s="244"/>
      <c r="V146" s="244"/>
      <c r="W146" s="245"/>
      <c r="X146" s="7"/>
      <c r="AX146" s="101"/>
      <c r="AY146" s="101"/>
      <c r="AZ146" s="102">
        <f t="shared" si="15"/>
        <v>0</v>
      </c>
      <c r="BA146" s="101">
        <f t="shared" si="16"/>
        <v>0</v>
      </c>
      <c r="BB146" s="103">
        <f t="shared" si="17"/>
        <v>0</v>
      </c>
      <c r="BC146" s="1">
        <f t="shared" si="18"/>
        <v>0</v>
      </c>
      <c r="BD146" s="1">
        <f t="shared" si="19"/>
        <v>0</v>
      </c>
      <c r="BE146" s="1">
        <f t="shared" si="20"/>
        <v>0</v>
      </c>
    </row>
    <row r="147" spans="2:57" ht="14.4" thickBot="1" x14ac:dyDescent="0.3">
      <c r="B147" s="4"/>
      <c r="C147" s="131"/>
      <c r="D147" s="132"/>
      <c r="E147" s="235"/>
      <c r="F147" s="250"/>
      <c r="G147" s="250"/>
      <c r="H147" s="236"/>
      <c r="I147" s="130"/>
      <c r="J147" s="235"/>
      <c r="K147" s="236"/>
      <c r="L147" s="130"/>
      <c r="M147" s="235"/>
      <c r="N147" s="236"/>
      <c r="O147" s="129"/>
      <c r="P147" s="246">
        <v>0</v>
      </c>
      <c r="Q147" s="247"/>
      <c r="R147" s="129"/>
      <c r="S147" s="243"/>
      <c r="T147" s="244"/>
      <c r="U147" s="244"/>
      <c r="V147" s="244"/>
      <c r="W147" s="245"/>
      <c r="X147" s="7"/>
      <c r="AX147" s="101"/>
      <c r="AY147" s="101"/>
      <c r="AZ147" s="102">
        <f t="shared" si="15"/>
        <v>0</v>
      </c>
      <c r="BA147" s="101">
        <f t="shared" si="16"/>
        <v>0</v>
      </c>
      <c r="BB147" s="103">
        <f t="shared" si="17"/>
        <v>0</v>
      </c>
      <c r="BC147" s="1">
        <f t="shared" si="18"/>
        <v>0</v>
      </c>
      <c r="BD147" s="1">
        <f t="shared" si="19"/>
        <v>0</v>
      </c>
      <c r="BE147" s="1">
        <f t="shared" si="20"/>
        <v>0</v>
      </c>
    </row>
    <row r="148" spans="2:57" ht="14.4" thickBot="1" x14ac:dyDescent="0.3">
      <c r="B148" s="4"/>
      <c r="C148" s="131"/>
      <c r="D148" s="132"/>
      <c r="E148" s="235"/>
      <c r="F148" s="250"/>
      <c r="G148" s="250"/>
      <c r="H148" s="236"/>
      <c r="I148" s="130"/>
      <c r="J148" s="235"/>
      <c r="K148" s="236"/>
      <c r="L148" s="130"/>
      <c r="M148" s="235"/>
      <c r="N148" s="236"/>
      <c r="O148" s="129"/>
      <c r="P148" s="246">
        <v>0</v>
      </c>
      <c r="Q148" s="247"/>
      <c r="R148" s="129"/>
      <c r="S148" s="243"/>
      <c r="T148" s="244"/>
      <c r="U148" s="244"/>
      <c r="V148" s="244"/>
      <c r="W148" s="245"/>
      <c r="X148" s="7"/>
      <c r="AX148" s="101"/>
      <c r="AY148" s="101"/>
      <c r="AZ148" s="102">
        <f t="shared" si="15"/>
        <v>0</v>
      </c>
      <c r="BA148" s="101">
        <f t="shared" si="16"/>
        <v>0</v>
      </c>
      <c r="BB148" s="103">
        <f t="shared" si="17"/>
        <v>0</v>
      </c>
      <c r="BC148" s="1">
        <f t="shared" si="18"/>
        <v>0</v>
      </c>
      <c r="BD148" s="1">
        <f t="shared" si="19"/>
        <v>0</v>
      </c>
      <c r="BE148" s="1">
        <f t="shared" si="20"/>
        <v>0</v>
      </c>
    </row>
    <row r="149" spans="2:57" ht="14.4" thickBot="1" x14ac:dyDescent="0.3">
      <c r="B149" s="4"/>
      <c r="C149" s="131"/>
      <c r="D149" s="132"/>
      <c r="E149" s="235"/>
      <c r="F149" s="250"/>
      <c r="G149" s="250"/>
      <c r="H149" s="236"/>
      <c r="I149" s="130"/>
      <c r="J149" s="235"/>
      <c r="K149" s="236"/>
      <c r="L149" s="130"/>
      <c r="M149" s="235"/>
      <c r="N149" s="236"/>
      <c r="O149" s="129"/>
      <c r="P149" s="246">
        <v>0</v>
      </c>
      <c r="Q149" s="247"/>
      <c r="R149" s="129"/>
      <c r="S149" s="243"/>
      <c r="T149" s="244"/>
      <c r="U149" s="244"/>
      <c r="V149" s="244"/>
      <c r="W149" s="245"/>
      <c r="X149" s="7"/>
      <c r="AX149" s="101"/>
      <c r="AY149" s="101"/>
      <c r="AZ149" s="102">
        <f t="shared" si="15"/>
        <v>0</v>
      </c>
      <c r="BA149" s="101">
        <f t="shared" si="16"/>
        <v>0</v>
      </c>
      <c r="BB149" s="103">
        <f t="shared" si="17"/>
        <v>0</v>
      </c>
      <c r="BC149" s="1">
        <f t="shared" si="18"/>
        <v>0</v>
      </c>
      <c r="BD149" s="1">
        <f t="shared" si="19"/>
        <v>0</v>
      </c>
      <c r="BE149" s="1">
        <f t="shared" si="20"/>
        <v>0</v>
      </c>
    </row>
    <row r="150" spans="2:57" ht="14.4" thickBot="1" x14ac:dyDescent="0.3">
      <c r="B150" s="4"/>
      <c r="C150" s="131"/>
      <c r="D150" s="132"/>
      <c r="E150" s="235"/>
      <c r="F150" s="250"/>
      <c r="G150" s="250"/>
      <c r="H150" s="236"/>
      <c r="I150" s="130"/>
      <c r="J150" s="235"/>
      <c r="K150" s="236"/>
      <c r="L150" s="130"/>
      <c r="M150" s="235"/>
      <c r="N150" s="236"/>
      <c r="O150" s="129"/>
      <c r="P150" s="246">
        <v>0</v>
      </c>
      <c r="Q150" s="247"/>
      <c r="R150" s="129"/>
      <c r="S150" s="243"/>
      <c r="T150" s="244"/>
      <c r="U150" s="244"/>
      <c r="V150" s="244"/>
      <c r="W150" s="245"/>
      <c r="X150" s="7"/>
      <c r="AX150" s="101"/>
      <c r="AY150" s="101"/>
      <c r="AZ150" s="102">
        <f t="shared" si="15"/>
        <v>0</v>
      </c>
      <c r="BA150" s="101">
        <f t="shared" si="16"/>
        <v>0</v>
      </c>
      <c r="BB150" s="103">
        <f t="shared" si="17"/>
        <v>0</v>
      </c>
      <c r="BC150" s="1">
        <f t="shared" si="18"/>
        <v>0</v>
      </c>
      <c r="BD150" s="1">
        <f t="shared" si="19"/>
        <v>0</v>
      </c>
      <c r="BE150" s="1">
        <f t="shared" si="20"/>
        <v>0</v>
      </c>
    </row>
    <row r="151" spans="2:57" ht="14.4" thickBot="1" x14ac:dyDescent="0.3">
      <c r="B151" s="4"/>
      <c r="C151" s="131"/>
      <c r="D151" s="132"/>
      <c r="E151" s="235"/>
      <c r="F151" s="250"/>
      <c r="G151" s="250"/>
      <c r="H151" s="236"/>
      <c r="I151" s="130"/>
      <c r="J151" s="235"/>
      <c r="K151" s="236"/>
      <c r="L151" s="130"/>
      <c r="M151" s="235"/>
      <c r="N151" s="236"/>
      <c r="O151" s="129"/>
      <c r="P151" s="246">
        <v>0</v>
      </c>
      <c r="Q151" s="247"/>
      <c r="R151" s="129"/>
      <c r="S151" s="243"/>
      <c r="T151" s="244"/>
      <c r="U151" s="244"/>
      <c r="V151" s="244"/>
      <c r="W151" s="245"/>
      <c r="X151" s="7"/>
      <c r="AX151" s="101"/>
      <c r="AY151" s="101"/>
      <c r="AZ151" s="102">
        <f t="shared" si="15"/>
        <v>0</v>
      </c>
      <c r="BA151" s="101">
        <f t="shared" si="16"/>
        <v>0</v>
      </c>
      <c r="BB151" s="103">
        <f t="shared" si="17"/>
        <v>0</v>
      </c>
      <c r="BC151" s="1">
        <f t="shared" si="18"/>
        <v>0</v>
      </c>
      <c r="BD151" s="1">
        <f t="shared" si="19"/>
        <v>0</v>
      </c>
      <c r="BE151" s="1">
        <f t="shared" si="20"/>
        <v>0</v>
      </c>
    </row>
    <row r="152" spans="2:57" ht="14.4" thickBot="1" x14ac:dyDescent="0.3">
      <c r="B152" s="4"/>
      <c r="C152" s="131"/>
      <c r="D152" s="132"/>
      <c r="E152" s="235"/>
      <c r="F152" s="250"/>
      <c r="G152" s="250"/>
      <c r="H152" s="236"/>
      <c r="I152" s="130"/>
      <c r="J152" s="235"/>
      <c r="K152" s="236"/>
      <c r="L152" s="130"/>
      <c r="M152" s="235"/>
      <c r="N152" s="236"/>
      <c r="O152" s="129"/>
      <c r="P152" s="246">
        <v>0</v>
      </c>
      <c r="Q152" s="247"/>
      <c r="R152" s="129"/>
      <c r="S152" s="243"/>
      <c r="T152" s="244"/>
      <c r="U152" s="244"/>
      <c r="V152" s="244"/>
      <c r="W152" s="245"/>
      <c r="X152" s="7"/>
      <c r="AX152" s="101"/>
      <c r="AY152" s="101"/>
      <c r="AZ152" s="102">
        <f t="shared" si="15"/>
        <v>0</v>
      </c>
      <c r="BA152" s="101">
        <f t="shared" si="16"/>
        <v>0</v>
      </c>
      <c r="BB152" s="103">
        <f t="shared" si="17"/>
        <v>0</v>
      </c>
      <c r="BC152" s="1">
        <f t="shared" si="18"/>
        <v>0</v>
      </c>
      <c r="BD152" s="1">
        <f t="shared" si="19"/>
        <v>0</v>
      </c>
      <c r="BE152" s="1">
        <f t="shared" si="20"/>
        <v>0</v>
      </c>
    </row>
    <row r="153" spans="2:57" ht="14.4" thickBot="1" x14ac:dyDescent="0.3">
      <c r="B153" s="4"/>
      <c r="C153" s="131"/>
      <c r="D153" s="132"/>
      <c r="E153" s="235"/>
      <c r="F153" s="250"/>
      <c r="G153" s="250"/>
      <c r="H153" s="236"/>
      <c r="I153" s="130"/>
      <c r="J153" s="235"/>
      <c r="K153" s="236"/>
      <c r="L153" s="130"/>
      <c r="M153" s="235"/>
      <c r="N153" s="236"/>
      <c r="O153" s="129"/>
      <c r="P153" s="246">
        <v>0</v>
      </c>
      <c r="Q153" s="247"/>
      <c r="R153" s="129"/>
      <c r="S153" s="243"/>
      <c r="T153" s="244"/>
      <c r="U153" s="244"/>
      <c r="V153" s="244"/>
      <c r="W153" s="245"/>
      <c r="X153" s="7"/>
      <c r="AX153" s="101"/>
      <c r="AY153" s="101"/>
      <c r="AZ153" s="102">
        <f t="shared" si="15"/>
        <v>0</v>
      </c>
      <c r="BA153" s="101">
        <f t="shared" si="16"/>
        <v>0</v>
      </c>
      <c r="BB153" s="103">
        <f t="shared" si="17"/>
        <v>0</v>
      </c>
      <c r="BC153" s="1">
        <f t="shared" si="18"/>
        <v>0</v>
      </c>
      <c r="BD153" s="1">
        <f t="shared" si="19"/>
        <v>0</v>
      </c>
      <c r="BE153" s="1">
        <f t="shared" si="20"/>
        <v>0</v>
      </c>
    </row>
    <row r="154" spans="2:57" ht="14.4" thickBot="1" x14ac:dyDescent="0.3">
      <c r="B154" s="4"/>
      <c r="C154" s="131"/>
      <c r="D154" s="132"/>
      <c r="E154" s="235"/>
      <c r="F154" s="250"/>
      <c r="G154" s="250"/>
      <c r="H154" s="236"/>
      <c r="I154" s="130"/>
      <c r="J154" s="235"/>
      <c r="K154" s="236"/>
      <c r="L154" s="130"/>
      <c r="M154" s="235"/>
      <c r="N154" s="236"/>
      <c r="O154" s="129"/>
      <c r="P154" s="246">
        <v>0</v>
      </c>
      <c r="Q154" s="247"/>
      <c r="R154" s="129"/>
      <c r="S154" s="243"/>
      <c r="T154" s="244"/>
      <c r="U154" s="244"/>
      <c r="V154" s="244"/>
      <c r="W154" s="245"/>
      <c r="X154" s="7"/>
      <c r="AX154" s="101"/>
      <c r="AY154" s="101"/>
      <c r="AZ154" s="102">
        <f t="shared" si="15"/>
        <v>0</v>
      </c>
      <c r="BA154" s="101">
        <f t="shared" si="16"/>
        <v>0</v>
      </c>
      <c r="BB154" s="103">
        <f t="shared" si="17"/>
        <v>0</v>
      </c>
      <c r="BC154" s="1">
        <f t="shared" si="18"/>
        <v>0</v>
      </c>
      <c r="BD154" s="1">
        <f t="shared" si="19"/>
        <v>0</v>
      </c>
      <c r="BE154" s="1">
        <f t="shared" si="20"/>
        <v>0</v>
      </c>
    </row>
    <row r="155" spans="2:57" ht="14.4" thickBot="1" x14ac:dyDescent="0.3">
      <c r="B155" s="4"/>
      <c r="C155" s="131"/>
      <c r="D155" s="132"/>
      <c r="E155" s="235"/>
      <c r="F155" s="250"/>
      <c r="G155" s="250"/>
      <c r="H155" s="236"/>
      <c r="I155" s="130"/>
      <c r="J155" s="235"/>
      <c r="K155" s="236"/>
      <c r="L155" s="130"/>
      <c r="M155" s="235"/>
      <c r="N155" s="236"/>
      <c r="O155" s="129"/>
      <c r="P155" s="246">
        <v>0</v>
      </c>
      <c r="Q155" s="247"/>
      <c r="R155" s="129"/>
      <c r="S155" s="243"/>
      <c r="T155" s="244"/>
      <c r="U155" s="244"/>
      <c r="V155" s="244"/>
      <c r="W155" s="245"/>
      <c r="X155" s="7"/>
      <c r="AX155" s="101"/>
      <c r="AY155" s="101"/>
      <c r="AZ155" s="102">
        <f t="shared" si="15"/>
        <v>0</v>
      </c>
      <c r="BA155" s="101">
        <f t="shared" si="16"/>
        <v>0</v>
      </c>
      <c r="BB155" s="103">
        <f t="shared" si="17"/>
        <v>0</v>
      </c>
      <c r="BC155" s="1">
        <f t="shared" si="18"/>
        <v>0</v>
      </c>
      <c r="BD155" s="1">
        <f t="shared" si="19"/>
        <v>0</v>
      </c>
      <c r="BE155" s="1">
        <f t="shared" si="20"/>
        <v>0</v>
      </c>
    </row>
    <row r="156" spans="2:57" ht="14.4" thickBot="1" x14ac:dyDescent="0.3">
      <c r="B156" s="4"/>
      <c r="C156" s="131"/>
      <c r="D156" s="132"/>
      <c r="E156" s="235"/>
      <c r="F156" s="250"/>
      <c r="G156" s="250"/>
      <c r="H156" s="236"/>
      <c r="I156" s="130"/>
      <c r="J156" s="235"/>
      <c r="K156" s="236"/>
      <c r="L156" s="130"/>
      <c r="M156" s="235"/>
      <c r="N156" s="236"/>
      <c r="O156" s="129"/>
      <c r="P156" s="246">
        <v>0</v>
      </c>
      <c r="Q156" s="247"/>
      <c r="R156" s="129"/>
      <c r="S156" s="243"/>
      <c r="T156" s="244"/>
      <c r="U156" s="244"/>
      <c r="V156" s="244"/>
      <c r="W156" s="245"/>
      <c r="X156" s="7"/>
      <c r="AX156" s="101"/>
      <c r="AY156" s="101"/>
      <c r="AZ156" s="102">
        <f t="shared" si="15"/>
        <v>0</v>
      </c>
      <c r="BA156" s="101">
        <f t="shared" si="16"/>
        <v>0</v>
      </c>
      <c r="BB156" s="103">
        <f t="shared" si="17"/>
        <v>0</v>
      </c>
      <c r="BC156" s="1">
        <f t="shared" si="18"/>
        <v>0</v>
      </c>
      <c r="BD156" s="1">
        <f t="shared" si="19"/>
        <v>0</v>
      </c>
      <c r="BE156" s="1">
        <f t="shared" si="20"/>
        <v>0</v>
      </c>
    </row>
    <row r="157" spans="2:57" ht="14.4" thickBot="1" x14ac:dyDescent="0.3">
      <c r="B157" s="4"/>
      <c r="C157" s="131"/>
      <c r="D157" s="132"/>
      <c r="E157" s="235"/>
      <c r="F157" s="250"/>
      <c r="G157" s="250"/>
      <c r="H157" s="236"/>
      <c r="I157" s="130"/>
      <c r="J157" s="235"/>
      <c r="K157" s="236"/>
      <c r="L157" s="130"/>
      <c r="M157" s="235"/>
      <c r="N157" s="236"/>
      <c r="O157" s="129"/>
      <c r="P157" s="246">
        <v>0</v>
      </c>
      <c r="Q157" s="247"/>
      <c r="R157" s="129"/>
      <c r="S157" s="243"/>
      <c r="T157" s="244"/>
      <c r="U157" s="244"/>
      <c r="V157" s="244"/>
      <c r="W157" s="245"/>
      <c r="X157" s="7"/>
      <c r="AX157" s="101"/>
      <c r="AY157" s="101"/>
      <c r="AZ157" s="102">
        <f t="shared" si="15"/>
        <v>0</v>
      </c>
      <c r="BA157" s="101">
        <f t="shared" si="16"/>
        <v>0</v>
      </c>
      <c r="BB157" s="103">
        <f t="shared" si="17"/>
        <v>0</v>
      </c>
      <c r="BC157" s="1">
        <f t="shared" si="18"/>
        <v>0</v>
      </c>
      <c r="BD157" s="1">
        <f t="shared" si="19"/>
        <v>0</v>
      </c>
      <c r="BE157" s="1">
        <f t="shared" si="20"/>
        <v>0</v>
      </c>
    </row>
    <row r="158" spans="2:57" ht="14.4" thickBot="1" x14ac:dyDescent="0.3">
      <c r="B158" s="4"/>
      <c r="C158" s="131"/>
      <c r="D158" s="132"/>
      <c r="E158" s="235"/>
      <c r="F158" s="250"/>
      <c r="G158" s="250"/>
      <c r="H158" s="236"/>
      <c r="I158" s="130"/>
      <c r="J158" s="235"/>
      <c r="K158" s="236"/>
      <c r="L158" s="130"/>
      <c r="M158" s="235"/>
      <c r="N158" s="236"/>
      <c r="O158" s="129"/>
      <c r="P158" s="246">
        <v>0</v>
      </c>
      <c r="Q158" s="247"/>
      <c r="R158" s="129"/>
      <c r="S158" s="243"/>
      <c r="T158" s="244"/>
      <c r="U158" s="244"/>
      <c r="V158" s="244"/>
      <c r="W158" s="245"/>
      <c r="X158" s="7"/>
      <c r="AX158" s="101"/>
      <c r="AY158" s="101"/>
      <c r="AZ158" s="102">
        <f t="shared" si="15"/>
        <v>0</v>
      </c>
      <c r="BA158" s="101">
        <f t="shared" si="16"/>
        <v>0</v>
      </c>
      <c r="BB158" s="103">
        <f t="shared" si="17"/>
        <v>0</v>
      </c>
      <c r="BC158" s="1">
        <f t="shared" si="18"/>
        <v>0</v>
      </c>
      <c r="BD158" s="1">
        <f t="shared" si="19"/>
        <v>0</v>
      </c>
      <c r="BE158" s="1">
        <f t="shared" si="20"/>
        <v>0</v>
      </c>
    </row>
    <row r="159" spans="2:57" ht="14.4" thickBot="1" x14ac:dyDescent="0.3">
      <c r="B159" s="4"/>
      <c r="C159" s="131"/>
      <c r="D159" s="132"/>
      <c r="E159" s="235"/>
      <c r="F159" s="250"/>
      <c r="G159" s="250"/>
      <c r="H159" s="236"/>
      <c r="I159" s="130"/>
      <c r="J159" s="235"/>
      <c r="K159" s="236"/>
      <c r="L159" s="130"/>
      <c r="M159" s="235"/>
      <c r="N159" s="236"/>
      <c r="O159" s="129"/>
      <c r="P159" s="246">
        <v>0</v>
      </c>
      <c r="Q159" s="247"/>
      <c r="R159" s="129"/>
      <c r="S159" s="243"/>
      <c r="T159" s="244"/>
      <c r="U159" s="244"/>
      <c r="V159" s="244"/>
      <c r="W159" s="245"/>
      <c r="X159" s="7"/>
      <c r="AX159" s="101"/>
      <c r="AY159" s="101"/>
      <c r="AZ159" s="102">
        <f t="shared" si="15"/>
        <v>0</v>
      </c>
      <c r="BA159" s="101">
        <f t="shared" si="16"/>
        <v>0</v>
      </c>
      <c r="BB159" s="103">
        <f t="shared" si="17"/>
        <v>0</v>
      </c>
      <c r="BC159" s="1">
        <f t="shared" si="18"/>
        <v>0</v>
      </c>
      <c r="BD159" s="1">
        <f t="shared" si="19"/>
        <v>0</v>
      </c>
      <c r="BE159" s="1">
        <f t="shared" si="20"/>
        <v>0</v>
      </c>
    </row>
    <row r="160" spans="2:57" ht="14.4" thickBot="1" x14ac:dyDescent="0.3">
      <c r="B160" s="4"/>
      <c r="C160" s="131"/>
      <c r="D160" s="132"/>
      <c r="E160" s="235"/>
      <c r="F160" s="250"/>
      <c r="G160" s="250"/>
      <c r="H160" s="236"/>
      <c r="I160" s="130"/>
      <c r="J160" s="235"/>
      <c r="K160" s="236"/>
      <c r="L160" s="130"/>
      <c r="M160" s="235"/>
      <c r="N160" s="236"/>
      <c r="O160" s="129"/>
      <c r="P160" s="246">
        <v>0</v>
      </c>
      <c r="Q160" s="247"/>
      <c r="R160" s="129"/>
      <c r="S160" s="243"/>
      <c r="T160" s="244"/>
      <c r="U160" s="244"/>
      <c r="V160" s="244"/>
      <c r="W160" s="245"/>
      <c r="X160" s="7"/>
      <c r="AX160" s="101"/>
      <c r="AY160" s="101"/>
      <c r="AZ160" s="102">
        <f t="shared" si="15"/>
        <v>0</v>
      </c>
      <c r="BA160" s="101">
        <f t="shared" si="16"/>
        <v>0</v>
      </c>
      <c r="BB160" s="103">
        <f t="shared" si="17"/>
        <v>0</v>
      </c>
      <c r="BC160" s="1">
        <f t="shared" si="18"/>
        <v>0</v>
      </c>
      <c r="BD160" s="1">
        <f t="shared" si="19"/>
        <v>0</v>
      </c>
      <c r="BE160" s="1">
        <f t="shared" si="20"/>
        <v>0</v>
      </c>
    </row>
    <row r="161" spans="2:57" ht="14.4" thickBot="1" x14ac:dyDescent="0.3">
      <c r="B161" s="4"/>
      <c r="C161" s="131"/>
      <c r="D161" s="132"/>
      <c r="E161" s="235"/>
      <c r="F161" s="250"/>
      <c r="G161" s="250"/>
      <c r="H161" s="236"/>
      <c r="I161" s="130"/>
      <c r="J161" s="235"/>
      <c r="K161" s="236"/>
      <c r="L161" s="130"/>
      <c r="M161" s="235"/>
      <c r="N161" s="236"/>
      <c r="O161" s="129"/>
      <c r="P161" s="246">
        <v>0</v>
      </c>
      <c r="Q161" s="247"/>
      <c r="R161" s="129"/>
      <c r="S161" s="243"/>
      <c r="T161" s="244"/>
      <c r="U161" s="244"/>
      <c r="V161" s="244"/>
      <c r="W161" s="245"/>
      <c r="X161" s="7"/>
      <c r="AX161" s="101"/>
      <c r="AY161" s="101"/>
      <c r="AZ161" s="102">
        <f t="shared" si="15"/>
        <v>0</v>
      </c>
      <c r="BA161" s="101">
        <f t="shared" si="16"/>
        <v>0</v>
      </c>
      <c r="BB161" s="103">
        <f t="shared" si="17"/>
        <v>0</v>
      </c>
      <c r="BC161" s="1">
        <f t="shared" si="18"/>
        <v>0</v>
      </c>
      <c r="BD161" s="1">
        <f t="shared" si="19"/>
        <v>0</v>
      </c>
      <c r="BE161" s="1">
        <f t="shared" si="20"/>
        <v>0</v>
      </c>
    </row>
    <row r="162" spans="2:57" ht="14.4" thickBot="1" x14ac:dyDescent="0.3">
      <c r="B162" s="4"/>
      <c r="C162" s="131"/>
      <c r="D162" s="132"/>
      <c r="E162" s="235"/>
      <c r="F162" s="250"/>
      <c r="G162" s="250"/>
      <c r="H162" s="236"/>
      <c r="I162" s="130"/>
      <c r="J162" s="235"/>
      <c r="K162" s="236"/>
      <c r="L162" s="130"/>
      <c r="M162" s="235"/>
      <c r="N162" s="236"/>
      <c r="O162" s="129"/>
      <c r="P162" s="246">
        <v>0</v>
      </c>
      <c r="Q162" s="247"/>
      <c r="R162" s="129"/>
      <c r="S162" s="243"/>
      <c r="T162" s="244"/>
      <c r="U162" s="244"/>
      <c r="V162" s="244"/>
      <c r="W162" s="245"/>
      <c r="X162" s="7"/>
      <c r="AX162" s="101"/>
      <c r="AY162" s="101"/>
      <c r="AZ162" s="102">
        <f t="shared" si="15"/>
        <v>0</v>
      </c>
      <c r="BA162" s="101">
        <f t="shared" si="16"/>
        <v>0</v>
      </c>
      <c r="BB162" s="103">
        <f t="shared" si="17"/>
        <v>0</v>
      </c>
      <c r="BC162" s="1">
        <f t="shared" si="18"/>
        <v>0</v>
      </c>
      <c r="BD162" s="1">
        <f t="shared" si="19"/>
        <v>0</v>
      </c>
      <c r="BE162" s="1">
        <f t="shared" si="20"/>
        <v>0</v>
      </c>
    </row>
    <row r="163" spans="2:57" ht="14.4" thickBot="1" x14ac:dyDescent="0.3">
      <c r="B163" s="4"/>
      <c r="C163" s="131"/>
      <c r="D163" s="132"/>
      <c r="E163" s="235"/>
      <c r="F163" s="250"/>
      <c r="G163" s="250"/>
      <c r="H163" s="236"/>
      <c r="I163" s="130"/>
      <c r="J163" s="235"/>
      <c r="K163" s="236"/>
      <c r="L163" s="130"/>
      <c r="M163" s="235"/>
      <c r="N163" s="236"/>
      <c r="O163" s="129"/>
      <c r="P163" s="246">
        <v>0</v>
      </c>
      <c r="Q163" s="247"/>
      <c r="R163" s="129"/>
      <c r="S163" s="243"/>
      <c r="T163" s="244"/>
      <c r="U163" s="244"/>
      <c r="V163" s="244"/>
      <c r="W163" s="245"/>
      <c r="X163" s="7"/>
      <c r="AX163" s="101"/>
      <c r="AY163" s="101"/>
      <c r="AZ163" s="102">
        <f t="shared" si="15"/>
        <v>0</v>
      </c>
      <c r="BA163" s="101">
        <f t="shared" si="16"/>
        <v>0</v>
      </c>
      <c r="BB163" s="103">
        <f t="shared" si="17"/>
        <v>0</v>
      </c>
      <c r="BC163" s="1">
        <f t="shared" si="18"/>
        <v>0</v>
      </c>
      <c r="BD163" s="1">
        <f t="shared" si="19"/>
        <v>0</v>
      </c>
      <c r="BE163" s="1">
        <f t="shared" si="20"/>
        <v>0</v>
      </c>
    </row>
    <row r="164" spans="2:57" ht="14.4" thickBot="1" x14ac:dyDescent="0.3">
      <c r="B164" s="4"/>
      <c r="C164" s="131"/>
      <c r="D164" s="132"/>
      <c r="E164" s="235"/>
      <c r="F164" s="250"/>
      <c r="G164" s="250"/>
      <c r="H164" s="236"/>
      <c r="I164" s="130"/>
      <c r="J164" s="235"/>
      <c r="K164" s="236"/>
      <c r="L164" s="130"/>
      <c r="M164" s="235"/>
      <c r="N164" s="236"/>
      <c r="O164" s="129"/>
      <c r="P164" s="246">
        <v>0</v>
      </c>
      <c r="Q164" s="247"/>
      <c r="R164" s="129"/>
      <c r="S164" s="243"/>
      <c r="T164" s="244"/>
      <c r="U164" s="244"/>
      <c r="V164" s="244"/>
      <c r="W164" s="245"/>
      <c r="X164" s="7"/>
      <c r="AX164" s="101"/>
      <c r="AY164" s="101"/>
      <c r="AZ164" s="102">
        <f t="shared" si="15"/>
        <v>0</v>
      </c>
      <c r="BA164" s="101">
        <f t="shared" si="16"/>
        <v>0</v>
      </c>
      <c r="BB164" s="103">
        <f t="shared" si="17"/>
        <v>0</v>
      </c>
      <c r="BC164" s="1">
        <f t="shared" si="18"/>
        <v>0</v>
      </c>
      <c r="BD164" s="1">
        <f t="shared" si="19"/>
        <v>0</v>
      </c>
      <c r="BE164" s="1">
        <f t="shared" si="20"/>
        <v>0</v>
      </c>
    </row>
    <row r="165" spans="2:57" ht="14.4" thickBot="1" x14ac:dyDescent="0.3">
      <c r="B165" s="4"/>
      <c r="C165" s="131"/>
      <c r="D165" s="132"/>
      <c r="E165" s="235"/>
      <c r="F165" s="250"/>
      <c r="G165" s="250"/>
      <c r="H165" s="236"/>
      <c r="I165" s="130"/>
      <c r="J165" s="235"/>
      <c r="K165" s="236"/>
      <c r="L165" s="130"/>
      <c r="M165" s="235"/>
      <c r="N165" s="236"/>
      <c r="O165" s="129"/>
      <c r="P165" s="246">
        <v>0</v>
      </c>
      <c r="Q165" s="247"/>
      <c r="R165" s="129"/>
      <c r="S165" s="243"/>
      <c r="T165" s="244"/>
      <c r="U165" s="244"/>
      <c r="V165" s="244"/>
      <c r="W165" s="245"/>
      <c r="X165" s="7"/>
      <c r="AX165" s="101"/>
      <c r="AY165" s="101"/>
      <c r="AZ165" s="102">
        <f t="shared" si="15"/>
        <v>0</v>
      </c>
      <c r="BA165" s="101">
        <f t="shared" si="16"/>
        <v>0</v>
      </c>
      <c r="BB165" s="103">
        <f t="shared" si="17"/>
        <v>0</v>
      </c>
      <c r="BC165" s="1">
        <f t="shared" si="18"/>
        <v>0</v>
      </c>
      <c r="BD165" s="1">
        <f t="shared" si="19"/>
        <v>0</v>
      </c>
      <c r="BE165" s="1">
        <f t="shared" si="20"/>
        <v>0</v>
      </c>
    </row>
    <row r="166" spans="2:57" ht="14.4" thickBot="1" x14ac:dyDescent="0.3">
      <c r="B166" s="4"/>
      <c r="C166" s="131"/>
      <c r="D166" s="132"/>
      <c r="E166" s="235"/>
      <c r="F166" s="250"/>
      <c r="G166" s="250"/>
      <c r="H166" s="236"/>
      <c r="I166" s="130"/>
      <c r="J166" s="235"/>
      <c r="K166" s="236"/>
      <c r="L166" s="130"/>
      <c r="M166" s="235"/>
      <c r="N166" s="236"/>
      <c r="O166" s="129"/>
      <c r="P166" s="246">
        <v>0</v>
      </c>
      <c r="Q166" s="247"/>
      <c r="R166" s="129"/>
      <c r="S166" s="243"/>
      <c r="T166" s="244"/>
      <c r="U166" s="244"/>
      <c r="V166" s="244"/>
      <c r="W166" s="245"/>
      <c r="X166" s="7"/>
      <c r="AX166" s="101"/>
      <c r="AY166" s="101"/>
      <c r="AZ166" s="102">
        <f t="shared" si="15"/>
        <v>0</v>
      </c>
      <c r="BA166" s="101">
        <f t="shared" si="16"/>
        <v>0</v>
      </c>
      <c r="BB166" s="103">
        <f t="shared" si="17"/>
        <v>0</v>
      </c>
      <c r="BC166" s="1">
        <f t="shared" si="18"/>
        <v>0</v>
      </c>
      <c r="BD166" s="1">
        <f t="shared" si="19"/>
        <v>0</v>
      </c>
      <c r="BE166" s="1">
        <f t="shared" si="20"/>
        <v>0</v>
      </c>
    </row>
    <row r="167" spans="2:57" ht="14.4" thickBot="1" x14ac:dyDescent="0.3">
      <c r="B167" s="4"/>
      <c r="C167" s="131"/>
      <c r="D167" s="132"/>
      <c r="E167" s="235"/>
      <c r="F167" s="250"/>
      <c r="G167" s="250"/>
      <c r="H167" s="236"/>
      <c r="I167" s="130"/>
      <c r="J167" s="235"/>
      <c r="K167" s="236"/>
      <c r="L167" s="130"/>
      <c r="M167" s="235"/>
      <c r="N167" s="236"/>
      <c r="O167" s="129"/>
      <c r="P167" s="246">
        <v>0</v>
      </c>
      <c r="Q167" s="247"/>
      <c r="R167" s="129"/>
      <c r="S167" s="243"/>
      <c r="T167" s="244"/>
      <c r="U167" s="244"/>
      <c r="V167" s="244"/>
      <c r="W167" s="245"/>
      <c r="X167" s="7"/>
      <c r="AX167" s="101"/>
      <c r="AY167" s="101"/>
      <c r="AZ167" s="102">
        <f t="shared" si="15"/>
        <v>0</v>
      </c>
      <c r="BA167" s="101">
        <f t="shared" si="16"/>
        <v>0</v>
      </c>
      <c r="BB167" s="103">
        <f t="shared" si="17"/>
        <v>0</v>
      </c>
      <c r="BC167" s="1">
        <f t="shared" si="18"/>
        <v>0</v>
      </c>
      <c r="BD167" s="1">
        <f t="shared" si="19"/>
        <v>0</v>
      </c>
      <c r="BE167" s="1">
        <f t="shared" si="20"/>
        <v>0</v>
      </c>
    </row>
    <row r="168" spans="2:57" ht="14.4" thickBot="1" x14ac:dyDescent="0.3">
      <c r="B168" s="4"/>
      <c r="C168" s="131"/>
      <c r="D168" s="132"/>
      <c r="E168" s="235"/>
      <c r="F168" s="250"/>
      <c r="G168" s="250"/>
      <c r="H168" s="236"/>
      <c r="I168" s="130"/>
      <c r="J168" s="235"/>
      <c r="K168" s="236"/>
      <c r="L168" s="130"/>
      <c r="M168" s="235"/>
      <c r="N168" s="236"/>
      <c r="O168" s="129"/>
      <c r="P168" s="246">
        <v>0</v>
      </c>
      <c r="Q168" s="247"/>
      <c r="R168" s="129"/>
      <c r="S168" s="243"/>
      <c r="T168" s="244"/>
      <c r="U168" s="244"/>
      <c r="V168" s="244"/>
      <c r="W168" s="245"/>
      <c r="X168" s="7"/>
      <c r="AX168" s="101"/>
      <c r="AY168" s="101"/>
      <c r="AZ168" s="102">
        <f t="shared" si="15"/>
        <v>0</v>
      </c>
      <c r="BA168" s="101">
        <f t="shared" si="16"/>
        <v>0</v>
      </c>
      <c r="BB168" s="103">
        <f t="shared" si="17"/>
        <v>0</v>
      </c>
      <c r="BC168" s="1">
        <f t="shared" si="18"/>
        <v>0</v>
      </c>
      <c r="BD168" s="1">
        <f t="shared" si="19"/>
        <v>0</v>
      </c>
      <c r="BE168" s="1">
        <f t="shared" si="20"/>
        <v>0</v>
      </c>
    </row>
    <row r="169" spans="2:57" ht="14.4" thickBot="1" x14ac:dyDescent="0.3">
      <c r="B169" s="4"/>
      <c r="C169" s="131"/>
      <c r="D169" s="132"/>
      <c r="E169" s="235"/>
      <c r="F169" s="250"/>
      <c r="G169" s="250"/>
      <c r="H169" s="236"/>
      <c r="I169" s="130"/>
      <c r="J169" s="235"/>
      <c r="K169" s="236"/>
      <c r="L169" s="130"/>
      <c r="M169" s="235"/>
      <c r="N169" s="236"/>
      <c r="O169" s="129"/>
      <c r="P169" s="246">
        <v>0</v>
      </c>
      <c r="Q169" s="247"/>
      <c r="R169" s="129"/>
      <c r="S169" s="243"/>
      <c r="T169" s="244"/>
      <c r="U169" s="244"/>
      <c r="V169" s="244"/>
      <c r="W169" s="245"/>
      <c r="X169" s="7"/>
      <c r="AX169" s="101"/>
      <c r="AY169" s="101"/>
      <c r="AZ169" s="102">
        <f t="shared" si="15"/>
        <v>0</v>
      </c>
      <c r="BA169" s="101">
        <f t="shared" si="16"/>
        <v>0</v>
      </c>
      <c r="BB169" s="103">
        <f t="shared" si="17"/>
        <v>0</v>
      </c>
      <c r="BC169" s="1">
        <f t="shared" si="18"/>
        <v>0</v>
      </c>
      <c r="BD169" s="1">
        <f t="shared" si="19"/>
        <v>0</v>
      </c>
      <c r="BE169" s="1">
        <f t="shared" si="20"/>
        <v>0</v>
      </c>
    </row>
    <row r="170" spans="2:57" ht="14.4" thickBot="1" x14ac:dyDescent="0.3">
      <c r="B170" s="4"/>
      <c r="C170" s="131"/>
      <c r="D170" s="132"/>
      <c r="E170" s="235"/>
      <c r="F170" s="250"/>
      <c r="G170" s="250"/>
      <c r="H170" s="236"/>
      <c r="I170" s="130"/>
      <c r="J170" s="235"/>
      <c r="K170" s="236"/>
      <c r="L170" s="130"/>
      <c r="M170" s="235"/>
      <c r="N170" s="236"/>
      <c r="O170" s="129"/>
      <c r="P170" s="246">
        <v>0</v>
      </c>
      <c r="Q170" s="247"/>
      <c r="R170" s="129"/>
      <c r="S170" s="243"/>
      <c r="T170" s="244"/>
      <c r="U170" s="244"/>
      <c r="V170" s="244"/>
      <c r="W170" s="245"/>
      <c r="X170" s="7"/>
      <c r="AX170" s="101"/>
      <c r="AY170" s="101"/>
      <c r="AZ170" s="102">
        <f t="shared" si="15"/>
        <v>0</v>
      </c>
      <c r="BA170" s="101">
        <f t="shared" si="16"/>
        <v>0</v>
      </c>
      <c r="BB170" s="103">
        <f t="shared" si="17"/>
        <v>0</v>
      </c>
      <c r="BC170" s="1">
        <f t="shared" si="18"/>
        <v>0</v>
      </c>
      <c r="BD170" s="1">
        <f t="shared" si="19"/>
        <v>0</v>
      </c>
      <c r="BE170" s="1">
        <f t="shared" si="20"/>
        <v>0</v>
      </c>
    </row>
    <row r="171" spans="2:57" ht="14.4" thickBot="1" x14ac:dyDescent="0.3">
      <c r="B171" s="4"/>
      <c r="C171" s="131"/>
      <c r="D171" s="132"/>
      <c r="E171" s="235"/>
      <c r="F171" s="250"/>
      <c r="G171" s="250"/>
      <c r="H171" s="236"/>
      <c r="I171" s="130"/>
      <c r="J171" s="235"/>
      <c r="K171" s="236"/>
      <c r="L171" s="130"/>
      <c r="M171" s="235"/>
      <c r="N171" s="236"/>
      <c r="O171" s="129"/>
      <c r="P171" s="246">
        <v>0</v>
      </c>
      <c r="Q171" s="247"/>
      <c r="R171" s="129"/>
      <c r="S171" s="243"/>
      <c r="T171" s="244"/>
      <c r="U171" s="244"/>
      <c r="V171" s="244"/>
      <c r="W171" s="245"/>
      <c r="X171" s="7"/>
      <c r="AX171" s="101"/>
      <c r="AY171" s="101"/>
      <c r="AZ171" s="102">
        <f t="shared" si="15"/>
        <v>0</v>
      </c>
      <c r="BA171" s="101">
        <f t="shared" si="16"/>
        <v>0</v>
      </c>
      <c r="BB171" s="103">
        <f t="shared" si="17"/>
        <v>0</v>
      </c>
      <c r="BC171" s="1">
        <f t="shared" si="18"/>
        <v>0</v>
      </c>
      <c r="BD171" s="1">
        <f t="shared" si="19"/>
        <v>0</v>
      </c>
      <c r="BE171" s="1">
        <f t="shared" si="20"/>
        <v>0</v>
      </c>
    </row>
    <row r="172" spans="2:57" ht="14.4" thickBot="1" x14ac:dyDescent="0.3">
      <c r="B172" s="4"/>
      <c r="C172" s="131"/>
      <c r="D172" s="132"/>
      <c r="E172" s="235"/>
      <c r="F172" s="250"/>
      <c r="G172" s="250"/>
      <c r="H172" s="236"/>
      <c r="I172" s="130"/>
      <c r="J172" s="235"/>
      <c r="K172" s="236"/>
      <c r="L172" s="130"/>
      <c r="M172" s="235"/>
      <c r="N172" s="236"/>
      <c r="O172" s="129"/>
      <c r="P172" s="246">
        <v>0</v>
      </c>
      <c r="Q172" s="247"/>
      <c r="R172" s="129"/>
      <c r="S172" s="243"/>
      <c r="T172" s="244"/>
      <c r="U172" s="244"/>
      <c r="V172" s="244"/>
      <c r="W172" s="245"/>
      <c r="X172" s="7"/>
      <c r="AX172" s="101"/>
      <c r="AY172" s="101"/>
      <c r="AZ172" s="102">
        <f t="shared" si="15"/>
        <v>0</v>
      </c>
      <c r="BA172" s="101">
        <f t="shared" si="16"/>
        <v>0</v>
      </c>
      <c r="BB172" s="103">
        <f t="shared" si="17"/>
        <v>0</v>
      </c>
      <c r="BC172" s="1">
        <f t="shared" si="18"/>
        <v>0</v>
      </c>
      <c r="BD172" s="1">
        <f t="shared" si="19"/>
        <v>0</v>
      </c>
      <c r="BE172" s="1">
        <f t="shared" si="20"/>
        <v>0</v>
      </c>
    </row>
    <row r="173" spans="2:57" ht="14.4" thickBot="1" x14ac:dyDescent="0.3">
      <c r="B173" s="4"/>
      <c r="C173" s="131"/>
      <c r="D173" s="132"/>
      <c r="E173" s="235"/>
      <c r="F173" s="250"/>
      <c r="G173" s="250"/>
      <c r="H173" s="236"/>
      <c r="I173" s="130"/>
      <c r="J173" s="235"/>
      <c r="K173" s="236"/>
      <c r="L173" s="130"/>
      <c r="M173" s="235"/>
      <c r="N173" s="236"/>
      <c r="O173" s="129"/>
      <c r="P173" s="246">
        <v>0</v>
      </c>
      <c r="Q173" s="247"/>
      <c r="R173" s="129"/>
      <c r="S173" s="243"/>
      <c r="T173" s="244"/>
      <c r="U173" s="244"/>
      <c r="V173" s="244"/>
      <c r="W173" s="245"/>
      <c r="X173" s="7"/>
      <c r="AX173" s="101"/>
      <c r="AY173" s="101"/>
      <c r="AZ173" s="102">
        <f t="shared" si="15"/>
        <v>0</v>
      </c>
      <c r="BA173" s="101">
        <f t="shared" si="16"/>
        <v>0</v>
      </c>
      <c r="BB173" s="103">
        <f t="shared" si="17"/>
        <v>0</v>
      </c>
      <c r="BC173" s="1">
        <f t="shared" si="18"/>
        <v>0</v>
      </c>
      <c r="BD173" s="1">
        <f t="shared" si="19"/>
        <v>0</v>
      </c>
      <c r="BE173" s="1">
        <f t="shared" si="20"/>
        <v>0</v>
      </c>
    </row>
    <row r="174" spans="2:57" ht="14.4" thickBot="1" x14ac:dyDescent="0.3">
      <c r="B174" s="4"/>
      <c r="C174" s="131"/>
      <c r="D174" s="132"/>
      <c r="E174" s="235"/>
      <c r="F174" s="250"/>
      <c r="G174" s="250"/>
      <c r="H174" s="236"/>
      <c r="I174" s="130"/>
      <c r="J174" s="235"/>
      <c r="K174" s="236"/>
      <c r="L174" s="130"/>
      <c r="M174" s="235"/>
      <c r="N174" s="236"/>
      <c r="O174" s="129"/>
      <c r="P174" s="246">
        <v>0</v>
      </c>
      <c r="Q174" s="247"/>
      <c r="R174" s="129"/>
      <c r="S174" s="243"/>
      <c r="T174" s="244"/>
      <c r="U174" s="244"/>
      <c r="V174" s="244"/>
      <c r="W174" s="245"/>
      <c r="X174" s="7"/>
      <c r="AX174" s="101"/>
      <c r="AY174" s="101"/>
      <c r="AZ174" s="102">
        <f t="shared" si="15"/>
        <v>0</v>
      </c>
      <c r="BA174" s="101">
        <f t="shared" si="16"/>
        <v>0</v>
      </c>
      <c r="BB174" s="103">
        <f t="shared" si="17"/>
        <v>0</v>
      </c>
      <c r="BC174" s="1">
        <f t="shared" si="18"/>
        <v>0</v>
      </c>
      <c r="BD174" s="1">
        <f t="shared" si="19"/>
        <v>0</v>
      </c>
      <c r="BE174" s="1">
        <f t="shared" si="20"/>
        <v>0</v>
      </c>
    </row>
    <row r="175" spans="2:57" ht="14.4" thickBot="1" x14ac:dyDescent="0.3">
      <c r="B175" s="4"/>
      <c r="C175" s="131"/>
      <c r="D175" s="132"/>
      <c r="E175" s="235"/>
      <c r="F175" s="250"/>
      <c r="G175" s="250"/>
      <c r="H175" s="236"/>
      <c r="I175" s="130"/>
      <c r="J175" s="235"/>
      <c r="K175" s="236"/>
      <c r="L175" s="130"/>
      <c r="M175" s="235"/>
      <c r="N175" s="236"/>
      <c r="O175" s="129"/>
      <c r="P175" s="246">
        <v>0</v>
      </c>
      <c r="Q175" s="247"/>
      <c r="R175" s="129"/>
      <c r="S175" s="243"/>
      <c r="T175" s="244"/>
      <c r="U175" s="244"/>
      <c r="V175" s="244"/>
      <c r="W175" s="245"/>
      <c r="X175" s="7"/>
      <c r="AX175" s="101"/>
      <c r="AY175" s="101"/>
      <c r="AZ175" s="102">
        <f t="shared" si="15"/>
        <v>0</v>
      </c>
      <c r="BA175" s="101">
        <f t="shared" si="16"/>
        <v>0</v>
      </c>
      <c r="BB175" s="103">
        <f t="shared" si="17"/>
        <v>0</v>
      </c>
      <c r="BC175" s="1">
        <f t="shared" si="18"/>
        <v>0</v>
      </c>
      <c r="BD175" s="1">
        <f t="shared" si="19"/>
        <v>0</v>
      </c>
      <c r="BE175" s="1">
        <f t="shared" si="20"/>
        <v>0</v>
      </c>
    </row>
    <row r="176" spans="2:57" ht="14.4" thickBot="1" x14ac:dyDescent="0.3">
      <c r="B176" s="4"/>
      <c r="C176" s="131"/>
      <c r="D176" s="132"/>
      <c r="E176" s="235"/>
      <c r="F176" s="250"/>
      <c r="G176" s="250"/>
      <c r="H176" s="236"/>
      <c r="I176" s="130"/>
      <c r="J176" s="235"/>
      <c r="K176" s="236"/>
      <c r="L176" s="130"/>
      <c r="M176" s="235"/>
      <c r="N176" s="236"/>
      <c r="O176" s="129"/>
      <c r="P176" s="246">
        <v>0</v>
      </c>
      <c r="Q176" s="247"/>
      <c r="R176" s="129"/>
      <c r="S176" s="243"/>
      <c r="T176" s="244"/>
      <c r="U176" s="244"/>
      <c r="V176" s="244"/>
      <c r="W176" s="245"/>
      <c r="X176" s="7"/>
      <c r="AX176" s="101"/>
      <c r="AY176" s="101"/>
      <c r="AZ176" s="102">
        <f t="shared" si="15"/>
        <v>0</v>
      </c>
      <c r="BA176" s="101">
        <f t="shared" si="16"/>
        <v>0</v>
      </c>
      <c r="BB176" s="103">
        <f t="shared" si="17"/>
        <v>0</v>
      </c>
      <c r="BC176" s="1">
        <f t="shared" si="18"/>
        <v>0</v>
      </c>
      <c r="BD176" s="1">
        <f t="shared" si="19"/>
        <v>0</v>
      </c>
      <c r="BE176" s="1">
        <f t="shared" si="20"/>
        <v>0</v>
      </c>
    </row>
    <row r="177" spans="2:57" ht="14.4" thickBot="1" x14ac:dyDescent="0.3">
      <c r="B177" s="4"/>
      <c r="C177" s="131"/>
      <c r="D177" s="132"/>
      <c r="E177" s="235"/>
      <c r="F177" s="250"/>
      <c r="G177" s="250"/>
      <c r="H177" s="236"/>
      <c r="I177" s="130"/>
      <c r="J177" s="235"/>
      <c r="K177" s="236"/>
      <c r="L177" s="130"/>
      <c r="M177" s="235"/>
      <c r="N177" s="236"/>
      <c r="O177" s="129"/>
      <c r="P177" s="246">
        <v>0</v>
      </c>
      <c r="Q177" s="247"/>
      <c r="R177" s="129"/>
      <c r="S177" s="243"/>
      <c r="T177" s="244"/>
      <c r="U177" s="244"/>
      <c r="V177" s="244"/>
      <c r="W177" s="245"/>
      <c r="X177" s="7"/>
      <c r="AX177" s="101"/>
      <c r="AY177" s="101"/>
      <c r="AZ177" s="102">
        <f t="shared" si="15"/>
        <v>0</v>
      </c>
      <c r="BA177" s="101">
        <f t="shared" si="16"/>
        <v>0</v>
      </c>
      <c r="BB177" s="103">
        <f t="shared" si="17"/>
        <v>0</v>
      </c>
      <c r="BC177" s="1">
        <f t="shared" si="18"/>
        <v>0</v>
      </c>
      <c r="BD177" s="1">
        <f t="shared" si="19"/>
        <v>0</v>
      </c>
      <c r="BE177" s="1">
        <f t="shared" si="20"/>
        <v>0</v>
      </c>
    </row>
    <row r="178" spans="2:57" ht="14.4" thickBot="1" x14ac:dyDescent="0.3">
      <c r="B178" s="4"/>
      <c r="C178" s="131"/>
      <c r="D178" s="132"/>
      <c r="E178" s="235"/>
      <c r="F178" s="250"/>
      <c r="G178" s="250"/>
      <c r="H178" s="236"/>
      <c r="I178" s="130"/>
      <c r="J178" s="235"/>
      <c r="K178" s="236"/>
      <c r="L178" s="130"/>
      <c r="M178" s="235"/>
      <c r="N178" s="236"/>
      <c r="O178" s="129"/>
      <c r="P178" s="246">
        <v>0</v>
      </c>
      <c r="Q178" s="247"/>
      <c r="R178" s="129"/>
      <c r="S178" s="243"/>
      <c r="T178" s="244"/>
      <c r="U178" s="244"/>
      <c r="V178" s="244"/>
      <c r="W178" s="245"/>
      <c r="X178" s="7"/>
      <c r="AX178" s="101"/>
      <c r="AY178" s="101"/>
      <c r="AZ178" s="102">
        <f t="shared" si="15"/>
        <v>0</v>
      </c>
      <c r="BA178" s="101">
        <f t="shared" si="16"/>
        <v>0</v>
      </c>
      <c r="BB178" s="103">
        <f t="shared" si="17"/>
        <v>0</v>
      </c>
      <c r="BC178" s="1">
        <f t="shared" si="18"/>
        <v>0</v>
      </c>
      <c r="BD178" s="1">
        <f t="shared" si="19"/>
        <v>0</v>
      </c>
      <c r="BE178" s="1">
        <f t="shared" si="20"/>
        <v>0</v>
      </c>
    </row>
    <row r="179" spans="2:57" ht="14.4" thickBot="1" x14ac:dyDescent="0.3">
      <c r="B179" s="4"/>
      <c r="C179" s="131"/>
      <c r="D179" s="132"/>
      <c r="E179" s="235"/>
      <c r="F179" s="250"/>
      <c r="G179" s="250"/>
      <c r="H179" s="236"/>
      <c r="I179" s="130"/>
      <c r="J179" s="235"/>
      <c r="K179" s="236"/>
      <c r="L179" s="130"/>
      <c r="M179" s="235"/>
      <c r="N179" s="236"/>
      <c r="O179" s="129"/>
      <c r="P179" s="246">
        <v>0</v>
      </c>
      <c r="Q179" s="247"/>
      <c r="R179" s="129"/>
      <c r="S179" s="243"/>
      <c r="T179" s="244"/>
      <c r="U179" s="244"/>
      <c r="V179" s="244"/>
      <c r="W179" s="245"/>
      <c r="X179" s="7"/>
      <c r="AX179" s="101"/>
      <c r="AY179" s="101"/>
      <c r="AZ179" s="102">
        <f t="shared" si="15"/>
        <v>0</v>
      </c>
      <c r="BA179" s="101">
        <f t="shared" si="16"/>
        <v>0</v>
      </c>
      <c r="BB179" s="103">
        <f t="shared" si="17"/>
        <v>0</v>
      </c>
      <c r="BC179" s="1">
        <f t="shared" si="18"/>
        <v>0</v>
      </c>
      <c r="BD179" s="1">
        <f t="shared" si="19"/>
        <v>0</v>
      </c>
      <c r="BE179" s="1">
        <f t="shared" si="20"/>
        <v>0</v>
      </c>
    </row>
    <row r="180" spans="2:57" ht="14.4" thickBot="1" x14ac:dyDescent="0.3">
      <c r="B180" s="4"/>
      <c r="C180" s="131"/>
      <c r="D180" s="132"/>
      <c r="E180" s="235"/>
      <c r="F180" s="250"/>
      <c r="G180" s="250"/>
      <c r="H180" s="236"/>
      <c r="I180" s="130"/>
      <c r="J180" s="235"/>
      <c r="K180" s="236"/>
      <c r="L180" s="130"/>
      <c r="M180" s="235"/>
      <c r="N180" s="236"/>
      <c r="O180" s="129"/>
      <c r="P180" s="246">
        <v>0</v>
      </c>
      <c r="Q180" s="247"/>
      <c r="R180" s="129"/>
      <c r="S180" s="243"/>
      <c r="T180" s="244"/>
      <c r="U180" s="244"/>
      <c r="V180" s="244"/>
      <c r="W180" s="245"/>
      <c r="X180" s="7"/>
      <c r="AX180" s="101"/>
      <c r="AY180" s="101"/>
      <c r="AZ180" s="102">
        <f t="shared" si="15"/>
        <v>0</v>
      </c>
      <c r="BA180" s="101">
        <f t="shared" si="16"/>
        <v>0</v>
      </c>
      <c r="BB180" s="103">
        <f t="shared" si="17"/>
        <v>0</v>
      </c>
      <c r="BC180" s="1">
        <f t="shared" si="18"/>
        <v>0</v>
      </c>
      <c r="BD180" s="1">
        <f t="shared" si="19"/>
        <v>0</v>
      </c>
      <c r="BE180" s="1">
        <f t="shared" si="20"/>
        <v>0</v>
      </c>
    </row>
    <row r="181" spans="2:57" ht="14.4" thickBot="1" x14ac:dyDescent="0.3">
      <c r="B181" s="4"/>
      <c r="C181" s="131"/>
      <c r="D181" s="132"/>
      <c r="E181" s="235"/>
      <c r="F181" s="250"/>
      <c r="G181" s="250"/>
      <c r="H181" s="236"/>
      <c r="I181" s="130"/>
      <c r="J181" s="235"/>
      <c r="K181" s="236"/>
      <c r="L181" s="130"/>
      <c r="M181" s="235"/>
      <c r="N181" s="236"/>
      <c r="O181" s="129"/>
      <c r="P181" s="246">
        <v>0</v>
      </c>
      <c r="Q181" s="247"/>
      <c r="R181" s="129"/>
      <c r="S181" s="243"/>
      <c r="T181" s="244"/>
      <c r="U181" s="244"/>
      <c r="V181" s="244"/>
      <c r="W181" s="245"/>
      <c r="X181" s="7"/>
      <c r="AX181" s="101"/>
      <c r="AY181" s="101"/>
      <c r="AZ181" s="102">
        <f t="shared" si="15"/>
        <v>0</v>
      </c>
      <c r="BA181" s="101">
        <f t="shared" si="16"/>
        <v>0</v>
      </c>
      <c r="BB181" s="103">
        <f t="shared" si="17"/>
        <v>0</v>
      </c>
      <c r="BC181" s="1">
        <f t="shared" si="18"/>
        <v>0</v>
      </c>
      <c r="BD181" s="1">
        <f t="shared" si="19"/>
        <v>0</v>
      </c>
      <c r="BE181" s="1">
        <f t="shared" si="20"/>
        <v>0</v>
      </c>
    </row>
    <row r="182" spans="2:57" ht="14.4" thickBot="1" x14ac:dyDescent="0.3">
      <c r="B182" s="4"/>
      <c r="C182" s="131"/>
      <c r="D182" s="132"/>
      <c r="E182" s="235"/>
      <c r="F182" s="250"/>
      <c r="G182" s="250"/>
      <c r="H182" s="236"/>
      <c r="I182" s="130"/>
      <c r="J182" s="235"/>
      <c r="K182" s="236"/>
      <c r="L182" s="130"/>
      <c r="M182" s="235"/>
      <c r="N182" s="236"/>
      <c r="O182" s="129"/>
      <c r="P182" s="246">
        <v>0</v>
      </c>
      <c r="Q182" s="247"/>
      <c r="R182" s="129"/>
      <c r="S182" s="243"/>
      <c r="T182" s="244"/>
      <c r="U182" s="244"/>
      <c r="V182" s="244"/>
      <c r="W182" s="245"/>
      <c r="X182" s="7"/>
      <c r="AX182" s="101"/>
      <c r="AY182" s="101"/>
      <c r="AZ182" s="102">
        <f t="shared" si="15"/>
        <v>0</v>
      </c>
      <c r="BA182" s="101">
        <f t="shared" si="16"/>
        <v>0</v>
      </c>
      <c r="BB182" s="103">
        <f t="shared" si="17"/>
        <v>0</v>
      </c>
      <c r="BC182" s="1">
        <f t="shared" si="18"/>
        <v>0</v>
      </c>
      <c r="BD182" s="1">
        <f t="shared" si="19"/>
        <v>0</v>
      </c>
      <c r="BE182" s="1">
        <f t="shared" si="20"/>
        <v>0</v>
      </c>
    </row>
    <row r="183" spans="2:57" ht="14.4" thickBot="1" x14ac:dyDescent="0.3">
      <c r="B183" s="4"/>
      <c r="C183" s="131"/>
      <c r="D183" s="132"/>
      <c r="E183" s="235"/>
      <c r="F183" s="250"/>
      <c r="G183" s="250"/>
      <c r="H183" s="236"/>
      <c r="I183" s="130"/>
      <c r="J183" s="235"/>
      <c r="K183" s="236"/>
      <c r="L183" s="130"/>
      <c r="M183" s="235"/>
      <c r="N183" s="236"/>
      <c r="O183" s="129"/>
      <c r="P183" s="246">
        <v>0</v>
      </c>
      <c r="Q183" s="247"/>
      <c r="R183" s="129"/>
      <c r="S183" s="243"/>
      <c r="T183" s="244"/>
      <c r="U183" s="244"/>
      <c r="V183" s="244"/>
      <c r="W183" s="245"/>
      <c r="X183" s="7"/>
      <c r="AX183" s="101"/>
      <c r="AY183" s="101"/>
      <c r="AZ183" s="102">
        <f t="shared" si="15"/>
        <v>0</v>
      </c>
      <c r="BA183" s="101">
        <f t="shared" si="16"/>
        <v>0</v>
      </c>
      <c r="BB183" s="103">
        <f t="shared" si="17"/>
        <v>0</v>
      </c>
      <c r="BC183" s="1">
        <f t="shared" si="18"/>
        <v>0</v>
      </c>
      <c r="BD183" s="1">
        <f t="shared" si="19"/>
        <v>0</v>
      </c>
      <c r="BE183" s="1">
        <f t="shared" si="20"/>
        <v>0</v>
      </c>
    </row>
    <row r="184" spans="2:57" ht="14.4" thickBot="1" x14ac:dyDescent="0.3">
      <c r="B184" s="4"/>
      <c r="C184" s="131"/>
      <c r="D184" s="132"/>
      <c r="E184" s="235"/>
      <c r="F184" s="250"/>
      <c r="G184" s="250"/>
      <c r="H184" s="236"/>
      <c r="I184" s="130"/>
      <c r="J184" s="235"/>
      <c r="K184" s="236"/>
      <c r="L184" s="130"/>
      <c r="M184" s="235"/>
      <c r="N184" s="236"/>
      <c r="O184" s="129"/>
      <c r="P184" s="246">
        <v>0</v>
      </c>
      <c r="Q184" s="247"/>
      <c r="R184" s="129"/>
      <c r="S184" s="243"/>
      <c r="T184" s="244"/>
      <c r="U184" s="244"/>
      <c r="V184" s="244"/>
      <c r="W184" s="245"/>
      <c r="X184" s="7"/>
      <c r="AX184" s="101"/>
      <c r="AY184" s="101"/>
      <c r="AZ184" s="102">
        <f t="shared" si="15"/>
        <v>0</v>
      </c>
      <c r="BA184" s="101">
        <f t="shared" si="16"/>
        <v>0</v>
      </c>
      <c r="BB184" s="103">
        <f t="shared" si="17"/>
        <v>0</v>
      </c>
      <c r="BC184" s="1">
        <f t="shared" si="18"/>
        <v>0</v>
      </c>
      <c r="BD184" s="1">
        <f t="shared" si="19"/>
        <v>0</v>
      </c>
      <c r="BE184" s="1">
        <f t="shared" si="20"/>
        <v>0</v>
      </c>
    </row>
    <row r="185" spans="2:57" ht="14.4" thickBot="1" x14ac:dyDescent="0.3">
      <c r="B185" s="4"/>
      <c r="C185" s="131"/>
      <c r="D185" s="132"/>
      <c r="E185" s="235"/>
      <c r="F185" s="250"/>
      <c r="G185" s="250"/>
      <c r="H185" s="236"/>
      <c r="I185" s="130"/>
      <c r="J185" s="235"/>
      <c r="K185" s="236"/>
      <c r="L185" s="130"/>
      <c r="M185" s="235"/>
      <c r="N185" s="236"/>
      <c r="O185" s="129"/>
      <c r="P185" s="246">
        <v>0</v>
      </c>
      <c r="Q185" s="247"/>
      <c r="R185" s="129"/>
      <c r="S185" s="243"/>
      <c r="T185" s="244"/>
      <c r="U185" s="244"/>
      <c r="V185" s="244"/>
      <c r="W185" s="245"/>
      <c r="X185" s="7"/>
      <c r="AX185" s="101"/>
      <c r="AY185" s="101"/>
      <c r="AZ185" s="102">
        <f t="shared" si="15"/>
        <v>0</v>
      </c>
      <c r="BA185" s="101">
        <f t="shared" si="16"/>
        <v>0</v>
      </c>
      <c r="BB185" s="103">
        <f t="shared" si="17"/>
        <v>0</v>
      </c>
      <c r="BC185" s="1">
        <f t="shared" si="18"/>
        <v>0</v>
      </c>
      <c r="BD185" s="1">
        <f t="shared" si="19"/>
        <v>0</v>
      </c>
      <c r="BE185" s="1">
        <f t="shared" si="20"/>
        <v>0</v>
      </c>
    </row>
    <row r="186" spans="2:57" ht="14.4" thickBot="1" x14ac:dyDescent="0.3">
      <c r="B186" s="4"/>
      <c r="C186" s="131"/>
      <c r="D186" s="132"/>
      <c r="E186" s="235"/>
      <c r="F186" s="250"/>
      <c r="G186" s="250"/>
      <c r="H186" s="236"/>
      <c r="I186" s="130"/>
      <c r="J186" s="235"/>
      <c r="K186" s="236"/>
      <c r="L186" s="130"/>
      <c r="M186" s="235"/>
      <c r="N186" s="236"/>
      <c r="O186" s="129"/>
      <c r="P186" s="246">
        <v>0</v>
      </c>
      <c r="Q186" s="247"/>
      <c r="R186" s="129"/>
      <c r="S186" s="243"/>
      <c r="T186" s="244"/>
      <c r="U186" s="244"/>
      <c r="V186" s="244"/>
      <c r="W186" s="245"/>
      <c r="X186" s="7"/>
      <c r="AX186" s="101"/>
      <c r="AY186" s="101"/>
      <c r="AZ186" s="102">
        <f t="shared" si="15"/>
        <v>0</v>
      </c>
      <c r="BA186" s="101">
        <f t="shared" si="16"/>
        <v>0</v>
      </c>
      <c r="BB186" s="103">
        <f t="shared" si="17"/>
        <v>0</v>
      </c>
      <c r="BC186" s="1">
        <f t="shared" si="18"/>
        <v>0</v>
      </c>
      <c r="BD186" s="1">
        <f t="shared" si="19"/>
        <v>0</v>
      </c>
      <c r="BE186" s="1">
        <f t="shared" si="20"/>
        <v>0</v>
      </c>
    </row>
    <row r="187" spans="2:57" ht="14.4" thickBot="1" x14ac:dyDescent="0.3">
      <c r="B187" s="4"/>
      <c r="C187" s="131"/>
      <c r="D187" s="132"/>
      <c r="E187" s="235"/>
      <c r="F187" s="250"/>
      <c r="G187" s="250"/>
      <c r="H187" s="236"/>
      <c r="I187" s="130"/>
      <c r="J187" s="235"/>
      <c r="K187" s="236"/>
      <c r="L187" s="130"/>
      <c r="M187" s="235"/>
      <c r="N187" s="236"/>
      <c r="O187" s="129"/>
      <c r="P187" s="246">
        <v>0</v>
      </c>
      <c r="Q187" s="247"/>
      <c r="R187" s="129"/>
      <c r="S187" s="243"/>
      <c r="T187" s="244"/>
      <c r="U187" s="244"/>
      <c r="V187" s="244"/>
      <c r="W187" s="245"/>
      <c r="X187" s="7"/>
      <c r="AX187" s="101"/>
      <c r="AY187" s="101"/>
      <c r="AZ187" s="102">
        <f t="shared" si="15"/>
        <v>0</v>
      </c>
      <c r="BA187" s="101">
        <f t="shared" si="16"/>
        <v>0</v>
      </c>
      <c r="BB187" s="103">
        <f t="shared" si="17"/>
        <v>0</v>
      </c>
      <c r="BC187" s="1">
        <f t="shared" si="18"/>
        <v>0</v>
      </c>
      <c r="BD187" s="1">
        <f t="shared" si="19"/>
        <v>0</v>
      </c>
      <c r="BE187" s="1">
        <f t="shared" si="20"/>
        <v>0</v>
      </c>
    </row>
    <row r="188" spans="2:57" ht="14.4" thickBot="1" x14ac:dyDescent="0.3">
      <c r="B188" s="4"/>
      <c r="C188" s="131"/>
      <c r="D188" s="132"/>
      <c r="E188" s="235"/>
      <c r="F188" s="250"/>
      <c r="G188" s="250"/>
      <c r="H188" s="236"/>
      <c r="I188" s="130"/>
      <c r="J188" s="235"/>
      <c r="K188" s="236"/>
      <c r="L188" s="130"/>
      <c r="M188" s="235"/>
      <c r="N188" s="236"/>
      <c r="O188" s="129"/>
      <c r="P188" s="246">
        <v>0</v>
      </c>
      <c r="Q188" s="247"/>
      <c r="R188" s="129"/>
      <c r="S188" s="243"/>
      <c r="T188" s="244"/>
      <c r="U188" s="244"/>
      <c r="V188" s="244"/>
      <c r="W188" s="245"/>
      <c r="X188" s="7"/>
      <c r="AX188" s="101"/>
      <c r="AY188" s="101"/>
      <c r="AZ188" s="102">
        <f t="shared" si="15"/>
        <v>0</v>
      </c>
      <c r="BA188" s="101">
        <f t="shared" si="16"/>
        <v>0</v>
      </c>
      <c r="BB188" s="103">
        <f t="shared" si="17"/>
        <v>0</v>
      </c>
      <c r="BC188" s="1">
        <f t="shared" si="18"/>
        <v>0</v>
      </c>
      <c r="BD188" s="1">
        <f t="shared" si="19"/>
        <v>0</v>
      </c>
      <c r="BE188" s="1">
        <f t="shared" si="20"/>
        <v>0</v>
      </c>
    </row>
    <row r="189" spans="2:57" ht="14.4" thickBot="1" x14ac:dyDescent="0.3">
      <c r="B189" s="4"/>
      <c r="C189" s="131"/>
      <c r="D189" s="132"/>
      <c r="E189" s="235"/>
      <c r="F189" s="250"/>
      <c r="G189" s="250"/>
      <c r="H189" s="236"/>
      <c r="I189" s="130"/>
      <c r="J189" s="235"/>
      <c r="K189" s="236"/>
      <c r="L189" s="130"/>
      <c r="M189" s="235"/>
      <c r="N189" s="236"/>
      <c r="O189" s="129"/>
      <c r="P189" s="246">
        <v>0</v>
      </c>
      <c r="Q189" s="247"/>
      <c r="R189" s="129"/>
      <c r="S189" s="243"/>
      <c r="T189" s="244"/>
      <c r="U189" s="244"/>
      <c r="V189" s="244"/>
      <c r="W189" s="245"/>
      <c r="X189" s="7"/>
      <c r="AX189" s="101"/>
      <c r="AY189" s="101"/>
      <c r="AZ189" s="102">
        <f t="shared" si="15"/>
        <v>0</v>
      </c>
      <c r="BA189" s="101">
        <f t="shared" si="16"/>
        <v>0</v>
      </c>
      <c r="BB189" s="103">
        <f t="shared" si="17"/>
        <v>0</v>
      </c>
      <c r="BC189" s="1">
        <f t="shared" si="18"/>
        <v>0</v>
      </c>
      <c r="BD189" s="1">
        <f t="shared" si="19"/>
        <v>0</v>
      </c>
      <c r="BE189" s="1">
        <f t="shared" si="20"/>
        <v>0</v>
      </c>
    </row>
    <row r="190" spans="2:57" ht="14.4" thickBot="1" x14ac:dyDescent="0.3">
      <c r="B190" s="4"/>
      <c r="C190" s="131"/>
      <c r="D190" s="132"/>
      <c r="E190" s="235"/>
      <c r="F190" s="250"/>
      <c r="G190" s="250"/>
      <c r="H190" s="236"/>
      <c r="I190" s="130"/>
      <c r="J190" s="235"/>
      <c r="K190" s="236"/>
      <c r="L190" s="130"/>
      <c r="M190" s="235"/>
      <c r="N190" s="236"/>
      <c r="O190" s="129"/>
      <c r="P190" s="246">
        <v>0</v>
      </c>
      <c r="Q190" s="247"/>
      <c r="R190" s="129"/>
      <c r="S190" s="243"/>
      <c r="T190" s="244"/>
      <c r="U190" s="244"/>
      <c r="V190" s="244"/>
      <c r="W190" s="245"/>
      <c r="X190" s="7"/>
      <c r="AX190" s="101"/>
      <c r="AY190" s="101"/>
      <c r="AZ190" s="102">
        <f t="shared" si="15"/>
        <v>0</v>
      </c>
      <c r="BA190" s="101">
        <f t="shared" si="16"/>
        <v>0</v>
      </c>
      <c r="BB190" s="103">
        <f t="shared" si="17"/>
        <v>0</v>
      </c>
      <c r="BC190" s="1">
        <f t="shared" si="18"/>
        <v>0</v>
      </c>
      <c r="BD190" s="1">
        <f t="shared" si="19"/>
        <v>0</v>
      </c>
      <c r="BE190" s="1">
        <f t="shared" si="20"/>
        <v>0</v>
      </c>
    </row>
    <row r="191" spans="2:57" ht="14.4" thickBot="1" x14ac:dyDescent="0.3">
      <c r="B191" s="4"/>
      <c r="C191" s="131"/>
      <c r="D191" s="132"/>
      <c r="E191" s="235"/>
      <c r="F191" s="250"/>
      <c r="G191" s="250"/>
      <c r="H191" s="236"/>
      <c r="I191" s="130"/>
      <c r="J191" s="235"/>
      <c r="K191" s="236"/>
      <c r="L191" s="130"/>
      <c r="M191" s="235"/>
      <c r="N191" s="236"/>
      <c r="O191" s="129"/>
      <c r="P191" s="246">
        <v>0</v>
      </c>
      <c r="Q191" s="247"/>
      <c r="R191" s="129"/>
      <c r="S191" s="243"/>
      <c r="T191" s="244"/>
      <c r="U191" s="244"/>
      <c r="V191" s="244"/>
      <c r="W191" s="245"/>
      <c r="X191" s="7"/>
      <c r="AX191" s="101"/>
      <c r="AY191" s="101"/>
      <c r="AZ191" s="102">
        <f t="shared" si="15"/>
        <v>0</v>
      </c>
      <c r="BA191" s="101">
        <f t="shared" si="16"/>
        <v>0</v>
      </c>
      <c r="BB191" s="103">
        <f t="shared" si="17"/>
        <v>0</v>
      </c>
      <c r="BC191" s="1">
        <f t="shared" si="18"/>
        <v>0</v>
      </c>
      <c r="BD191" s="1">
        <f t="shared" si="19"/>
        <v>0</v>
      </c>
      <c r="BE191" s="1">
        <f t="shared" si="20"/>
        <v>0</v>
      </c>
    </row>
    <row r="192" spans="2:57" ht="14.4" thickBot="1" x14ac:dyDescent="0.3">
      <c r="B192" s="4"/>
      <c r="C192" s="131"/>
      <c r="D192" s="132"/>
      <c r="E192" s="235"/>
      <c r="F192" s="250"/>
      <c r="G192" s="250"/>
      <c r="H192" s="236"/>
      <c r="I192" s="130"/>
      <c r="J192" s="235"/>
      <c r="K192" s="236"/>
      <c r="L192" s="130"/>
      <c r="M192" s="235"/>
      <c r="N192" s="236"/>
      <c r="O192" s="129"/>
      <c r="P192" s="246">
        <v>0</v>
      </c>
      <c r="Q192" s="247"/>
      <c r="R192" s="129"/>
      <c r="S192" s="243"/>
      <c r="T192" s="244"/>
      <c r="U192" s="244"/>
      <c r="V192" s="244"/>
      <c r="W192" s="245"/>
      <c r="X192" s="7"/>
      <c r="AX192" s="101"/>
      <c r="AY192" s="101"/>
      <c r="AZ192" s="102">
        <f t="shared" si="15"/>
        <v>0</v>
      </c>
      <c r="BA192" s="101">
        <f t="shared" si="16"/>
        <v>0</v>
      </c>
      <c r="BB192" s="103">
        <f t="shared" si="17"/>
        <v>0</v>
      </c>
      <c r="BC192" s="1">
        <f t="shared" si="18"/>
        <v>0</v>
      </c>
      <c r="BD192" s="1">
        <f t="shared" si="19"/>
        <v>0</v>
      </c>
      <c r="BE192" s="1">
        <f t="shared" si="20"/>
        <v>0</v>
      </c>
    </row>
    <row r="193" spans="2:57" ht="14.4" thickBot="1" x14ac:dyDescent="0.3">
      <c r="B193" s="4"/>
      <c r="C193" s="131"/>
      <c r="D193" s="132"/>
      <c r="E193" s="235"/>
      <c r="F193" s="250"/>
      <c r="G193" s="250"/>
      <c r="H193" s="236"/>
      <c r="I193" s="130"/>
      <c r="J193" s="235"/>
      <c r="K193" s="236"/>
      <c r="L193" s="130"/>
      <c r="M193" s="235"/>
      <c r="N193" s="236"/>
      <c r="O193" s="129"/>
      <c r="P193" s="246">
        <v>0</v>
      </c>
      <c r="Q193" s="247"/>
      <c r="R193" s="129"/>
      <c r="S193" s="243"/>
      <c r="T193" s="244"/>
      <c r="U193" s="244"/>
      <c r="V193" s="244"/>
      <c r="W193" s="245"/>
      <c r="X193" s="7"/>
      <c r="AX193" s="101"/>
      <c r="AY193" s="101"/>
      <c r="AZ193" s="102">
        <f t="shared" si="15"/>
        <v>0</v>
      </c>
      <c r="BA193" s="101">
        <f t="shared" si="16"/>
        <v>0</v>
      </c>
      <c r="BB193" s="103">
        <f t="shared" si="17"/>
        <v>0</v>
      </c>
      <c r="BC193" s="1">
        <f t="shared" si="18"/>
        <v>0</v>
      </c>
      <c r="BD193" s="1">
        <f t="shared" si="19"/>
        <v>0</v>
      </c>
      <c r="BE193" s="1">
        <f t="shared" si="20"/>
        <v>0</v>
      </c>
    </row>
    <row r="194" spans="2:57" ht="14.4" thickBot="1" x14ac:dyDescent="0.3">
      <c r="B194" s="4"/>
      <c r="C194" s="131"/>
      <c r="D194" s="132"/>
      <c r="E194" s="235"/>
      <c r="F194" s="250"/>
      <c r="G194" s="250"/>
      <c r="H194" s="236"/>
      <c r="I194" s="130"/>
      <c r="J194" s="235"/>
      <c r="K194" s="236"/>
      <c r="L194" s="130"/>
      <c r="M194" s="235"/>
      <c r="N194" s="236"/>
      <c r="O194" s="129"/>
      <c r="P194" s="246">
        <v>0</v>
      </c>
      <c r="Q194" s="247"/>
      <c r="R194" s="129"/>
      <c r="S194" s="243"/>
      <c r="T194" s="244"/>
      <c r="U194" s="244"/>
      <c r="V194" s="244"/>
      <c r="W194" s="245"/>
      <c r="X194" s="7"/>
      <c r="AX194" s="101"/>
      <c r="AY194" s="101"/>
      <c r="AZ194" s="102">
        <f t="shared" si="15"/>
        <v>0</v>
      </c>
      <c r="BA194" s="101">
        <f t="shared" si="16"/>
        <v>0</v>
      </c>
      <c r="BB194" s="103">
        <f t="shared" si="17"/>
        <v>0</v>
      </c>
      <c r="BC194" s="1">
        <f t="shared" si="18"/>
        <v>0</v>
      </c>
      <c r="BD194" s="1">
        <f t="shared" si="19"/>
        <v>0</v>
      </c>
      <c r="BE194" s="1">
        <f t="shared" si="20"/>
        <v>0</v>
      </c>
    </row>
    <row r="195" spans="2:57" ht="14.4" thickBot="1" x14ac:dyDescent="0.3">
      <c r="B195" s="4"/>
      <c r="C195" s="131"/>
      <c r="D195" s="132"/>
      <c r="E195" s="235"/>
      <c r="F195" s="250"/>
      <c r="G195" s="250"/>
      <c r="H195" s="236"/>
      <c r="I195" s="130"/>
      <c r="J195" s="235"/>
      <c r="K195" s="236"/>
      <c r="L195" s="130"/>
      <c r="M195" s="235"/>
      <c r="N195" s="236"/>
      <c r="O195" s="129"/>
      <c r="P195" s="246">
        <v>0</v>
      </c>
      <c r="Q195" s="247"/>
      <c r="R195" s="129"/>
      <c r="S195" s="243"/>
      <c r="T195" s="244"/>
      <c r="U195" s="244"/>
      <c r="V195" s="244"/>
      <c r="W195" s="245"/>
      <c r="X195" s="7"/>
      <c r="AX195" s="101"/>
      <c r="AY195" s="101"/>
      <c r="AZ195" s="102">
        <f t="shared" si="15"/>
        <v>0</v>
      </c>
      <c r="BA195" s="101">
        <f t="shared" si="16"/>
        <v>0</v>
      </c>
      <c r="BB195" s="103">
        <f t="shared" si="17"/>
        <v>0</v>
      </c>
      <c r="BC195" s="1">
        <f t="shared" si="18"/>
        <v>0</v>
      </c>
      <c r="BD195" s="1">
        <f t="shared" si="19"/>
        <v>0</v>
      </c>
      <c r="BE195" s="1">
        <f t="shared" si="20"/>
        <v>0</v>
      </c>
    </row>
    <row r="196" spans="2:57" ht="14.4" thickBot="1" x14ac:dyDescent="0.3">
      <c r="B196" s="4"/>
      <c r="C196" s="131"/>
      <c r="D196" s="132"/>
      <c r="E196" s="235"/>
      <c r="F196" s="250"/>
      <c r="G196" s="250"/>
      <c r="H196" s="236"/>
      <c r="I196" s="130"/>
      <c r="J196" s="235"/>
      <c r="K196" s="236"/>
      <c r="L196" s="130"/>
      <c r="M196" s="235"/>
      <c r="N196" s="236"/>
      <c r="O196" s="129"/>
      <c r="P196" s="246">
        <v>0</v>
      </c>
      <c r="Q196" s="247"/>
      <c r="R196" s="129"/>
      <c r="S196" s="243"/>
      <c r="T196" s="244"/>
      <c r="U196" s="244"/>
      <c r="V196" s="244"/>
      <c r="W196" s="245"/>
      <c r="X196" s="7"/>
      <c r="AX196" s="101"/>
      <c r="AY196" s="101"/>
      <c r="AZ196" s="102">
        <f t="shared" si="15"/>
        <v>0</v>
      </c>
      <c r="BA196" s="101">
        <f t="shared" si="16"/>
        <v>0</v>
      </c>
      <c r="BB196" s="103">
        <f t="shared" si="17"/>
        <v>0</v>
      </c>
      <c r="BC196" s="1">
        <f t="shared" si="18"/>
        <v>0</v>
      </c>
      <c r="BD196" s="1">
        <f t="shared" si="19"/>
        <v>0</v>
      </c>
      <c r="BE196" s="1">
        <f t="shared" si="20"/>
        <v>0</v>
      </c>
    </row>
    <row r="197" spans="2:57" ht="14.4" thickBot="1" x14ac:dyDescent="0.3">
      <c r="B197" s="4"/>
      <c r="C197" s="131"/>
      <c r="D197" s="132"/>
      <c r="E197" s="235"/>
      <c r="F197" s="250"/>
      <c r="G197" s="250"/>
      <c r="H197" s="236"/>
      <c r="I197" s="130"/>
      <c r="J197" s="235"/>
      <c r="K197" s="236"/>
      <c r="L197" s="130"/>
      <c r="M197" s="235"/>
      <c r="N197" s="236"/>
      <c r="O197" s="129"/>
      <c r="P197" s="246">
        <v>0</v>
      </c>
      <c r="Q197" s="247"/>
      <c r="R197" s="129"/>
      <c r="S197" s="243"/>
      <c r="T197" s="244"/>
      <c r="U197" s="244"/>
      <c r="V197" s="244"/>
      <c r="W197" s="245"/>
      <c r="X197" s="7"/>
      <c r="AX197" s="101"/>
      <c r="AY197" s="101"/>
      <c r="AZ197" s="102">
        <f t="shared" si="15"/>
        <v>0</v>
      </c>
      <c r="BA197" s="101">
        <f t="shared" si="16"/>
        <v>0</v>
      </c>
      <c r="BB197" s="103">
        <f t="shared" si="17"/>
        <v>0</v>
      </c>
      <c r="BC197" s="1">
        <f t="shared" si="18"/>
        <v>0</v>
      </c>
      <c r="BD197" s="1">
        <f t="shared" si="19"/>
        <v>0</v>
      </c>
      <c r="BE197" s="1">
        <f t="shared" si="20"/>
        <v>0</v>
      </c>
    </row>
    <row r="198" spans="2:57" ht="14.4" thickBot="1" x14ac:dyDescent="0.3">
      <c r="B198" s="4"/>
      <c r="C198" s="131"/>
      <c r="D198" s="132"/>
      <c r="E198" s="235"/>
      <c r="F198" s="250"/>
      <c r="G198" s="250"/>
      <c r="H198" s="236"/>
      <c r="I198" s="130"/>
      <c r="J198" s="235"/>
      <c r="K198" s="236"/>
      <c r="L198" s="130"/>
      <c r="M198" s="235"/>
      <c r="N198" s="236"/>
      <c r="O198" s="129"/>
      <c r="P198" s="246">
        <v>0</v>
      </c>
      <c r="Q198" s="247"/>
      <c r="R198" s="129"/>
      <c r="S198" s="243"/>
      <c r="T198" s="244"/>
      <c r="U198" s="244"/>
      <c r="V198" s="244"/>
      <c r="W198" s="245"/>
      <c r="X198" s="7"/>
      <c r="AX198" s="101"/>
      <c r="AY198" s="101"/>
      <c r="AZ198" s="102">
        <f t="shared" si="15"/>
        <v>0</v>
      </c>
      <c r="BA198" s="101">
        <f t="shared" si="16"/>
        <v>0</v>
      </c>
      <c r="BB198" s="103">
        <f t="shared" si="17"/>
        <v>0</v>
      </c>
      <c r="BC198" s="1">
        <f t="shared" si="18"/>
        <v>0</v>
      </c>
      <c r="BD198" s="1">
        <f t="shared" si="19"/>
        <v>0</v>
      </c>
      <c r="BE198" s="1">
        <f t="shared" si="20"/>
        <v>0</v>
      </c>
    </row>
    <row r="199" spans="2:57" ht="14.4" thickBot="1" x14ac:dyDescent="0.3">
      <c r="B199" s="4"/>
      <c r="C199" s="131"/>
      <c r="D199" s="132"/>
      <c r="E199" s="235"/>
      <c r="F199" s="250"/>
      <c r="G199" s="250"/>
      <c r="H199" s="236"/>
      <c r="I199" s="130"/>
      <c r="J199" s="235"/>
      <c r="K199" s="236"/>
      <c r="L199" s="130"/>
      <c r="M199" s="235"/>
      <c r="N199" s="236"/>
      <c r="O199" s="129"/>
      <c r="P199" s="246">
        <v>0</v>
      </c>
      <c r="Q199" s="247"/>
      <c r="R199" s="129"/>
      <c r="S199" s="243"/>
      <c r="T199" s="244"/>
      <c r="U199" s="244"/>
      <c r="V199" s="244"/>
      <c r="W199" s="245"/>
      <c r="X199" s="7"/>
      <c r="AX199" s="101"/>
      <c r="AY199" s="101"/>
      <c r="AZ199" s="102">
        <f t="shared" si="15"/>
        <v>0</v>
      </c>
      <c r="BA199" s="101">
        <f t="shared" si="16"/>
        <v>0</v>
      </c>
      <c r="BB199" s="103">
        <f t="shared" si="17"/>
        <v>0</v>
      </c>
      <c r="BC199" s="1">
        <f t="shared" si="18"/>
        <v>0</v>
      </c>
      <c r="BD199" s="1">
        <f t="shared" si="19"/>
        <v>0</v>
      </c>
      <c r="BE199" s="1">
        <f t="shared" si="20"/>
        <v>0</v>
      </c>
    </row>
    <row r="200" spans="2:57" ht="14.4" thickBot="1" x14ac:dyDescent="0.3">
      <c r="B200" s="4"/>
      <c r="C200" s="131"/>
      <c r="D200" s="132"/>
      <c r="E200" s="235"/>
      <c r="F200" s="250"/>
      <c r="G200" s="250"/>
      <c r="H200" s="236"/>
      <c r="I200" s="130"/>
      <c r="J200" s="235"/>
      <c r="K200" s="236"/>
      <c r="L200" s="130"/>
      <c r="M200" s="235"/>
      <c r="N200" s="236"/>
      <c r="O200" s="129"/>
      <c r="P200" s="246">
        <v>0</v>
      </c>
      <c r="Q200" s="247"/>
      <c r="R200" s="129"/>
      <c r="S200" s="243"/>
      <c r="T200" s="244"/>
      <c r="U200" s="244"/>
      <c r="V200" s="244"/>
      <c r="W200" s="245"/>
      <c r="X200" s="7"/>
      <c r="AX200" s="101"/>
      <c r="AY200" s="101"/>
      <c r="AZ200" s="102">
        <f t="shared" ref="AZ200:AZ263" si="21">+C200</f>
        <v>0</v>
      </c>
      <c r="BA200" s="101">
        <f t="shared" ref="BA200:BA263" si="22">+J200</f>
        <v>0</v>
      </c>
      <c r="BB200" s="103">
        <f t="shared" ref="BB200:BB263" si="23">+P200</f>
        <v>0</v>
      </c>
      <c r="BC200" s="1">
        <f t="shared" ref="BC200:BC263" si="24">SUMIFS($BB$71:$BB$371,$AZ$71:$AZ$371,$AX200,$BA$71:$BA$371,"Despesas")</f>
        <v>0</v>
      </c>
      <c r="BD200" s="1">
        <f t="shared" ref="BD200:BD263" si="25">SUMIFS($BB$71:$BB$371,$AZ$71:$AZ$371,$AX200,$BA$71:$BA$371,"Dívidas")</f>
        <v>0</v>
      </c>
      <c r="BE200" s="1">
        <f t="shared" ref="BE200:BE263" si="26">SUMIFS($BB$71:$BB$371,$AZ$71:$AZ$371,$AX200,$BA$71:$BA$371,"Investimentos")</f>
        <v>0</v>
      </c>
    </row>
    <row r="201" spans="2:57" ht="14.4" thickBot="1" x14ac:dyDescent="0.3">
      <c r="B201" s="4"/>
      <c r="C201" s="131"/>
      <c r="D201" s="132"/>
      <c r="E201" s="235"/>
      <c r="F201" s="250"/>
      <c r="G201" s="250"/>
      <c r="H201" s="236"/>
      <c r="I201" s="130"/>
      <c r="J201" s="235"/>
      <c r="K201" s="236"/>
      <c r="L201" s="130"/>
      <c r="M201" s="235"/>
      <c r="N201" s="236"/>
      <c r="O201" s="129"/>
      <c r="P201" s="246">
        <v>0</v>
      </c>
      <c r="Q201" s="247"/>
      <c r="R201" s="129"/>
      <c r="S201" s="243"/>
      <c r="T201" s="244"/>
      <c r="U201" s="244"/>
      <c r="V201" s="244"/>
      <c r="W201" s="245"/>
      <c r="X201" s="7"/>
      <c r="AX201" s="101"/>
      <c r="AY201" s="101"/>
      <c r="AZ201" s="102">
        <f t="shared" si="21"/>
        <v>0</v>
      </c>
      <c r="BA201" s="101">
        <f t="shared" si="22"/>
        <v>0</v>
      </c>
      <c r="BB201" s="103">
        <f t="shared" si="23"/>
        <v>0</v>
      </c>
      <c r="BC201" s="1">
        <f t="shared" si="24"/>
        <v>0</v>
      </c>
      <c r="BD201" s="1">
        <f t="shared" si="25"/>
        <v>0</v>
      </c>
      <c r="BE201" s="1">
        <f t="shared" si="26"/>
        <v>0</v>
      </c>
    </row>
    <row r="202" spans="2:57" ht="14.4" thickBot="1" x14ac:dyDescent="0.3">
      <c r="B202" s="4"/>
      <c r="C202" s="131"/>
      <c r="D202" s="132"/>
      <c r="E202" s="235"/>
      <c r="F202" s="250"/>
      <c r="G202" s="250"/>
      <c r="H202" s="236"/>
      <c r="I202" s="130"/>
      <c r="J202" s="235"/>
      <c r="K202" s="236"/>
      <c r="L202" s="130"/>
      <c r="M202" s="235"/>
      <c r="N202" s="236"/>
      <c r="O202" s="129"/>
      <c r="P202" s="246">
        <v>0</v>
      </c>
      <c r="Q202" s="247"/>
      <c r="R202" s="129"/>
      <c r="S202" s="243"/>
      <c r="T202" s="244"/>
      <c r="U202" s="244"/>
      <c r="V202" s="244"/>
      <c r="W202" s="245"/>
      <c r="X202" s="7"/>
      <c r="AX202" s="101"/>
      <c r="AY202" s="101"/>
      <c r="AZ202" s="102">
        <f t="shared" si="21"/>
        <v>0</v>
      </c>
      <c r="BA202" s="101">
        <f t="shared" si="22"/>
        <v>0</v>
      </c>
      <c r="BB202" s="103">
        <f t="shared" si="23"/>
        <v>0</v>
      </c>
      <c r="BC202" s="1">
        <f t="shared" si="24"/>
        <v>0</v>
      </c>
      <c r="BD202" s="1">
        <f t="shared" si="25"/>
        <v>0</v>
      </c>
      <c r="BE202" s="1">
        <f t="shared" si="26"/>
        <v>0</v>
      </c>
    </row>
    <row r="203" spans="2:57" ht="14.4" thickBot="1" x14ac:dyDescent="0.3">
      <c r="B203" s="4"/>
      <c r="C203" s="131"/>
      <c r="D203" s="132"/>
      <c r="E203" s="235"/>
      <c r="F203" s="250"/>
      <c r="G203" s="250"/>
      <c r="H203" s="236"/>
      <c r="I203" s="130"/>
      <c r="J203" s="235"/>
      <c r="K203" s="236"/>
      <c r="L203" s="130"/>
      <c r="M203" s="235"/>
      <c r="N203" s="236"/>
      <c r="O203" s="129"/>
      <c r="P203" s="246">
        <v>0</v>
      </c>
      <c r="Q203" s="247"/>
      <c r="R203" s="129"/>
      <c r="S203" s="243"/>
      <c r="T203" s="244"/>
      <c r="U203" s="244"/>
      <c r="V203" s="244"/>
      <c r="W203" s="245"/>
      <c r="X203" s="7"/>
      <c r="AX203" s="101"/>
      <c r="AY203" s="101"/>
      <c r="AZ203" s="102">
        <f t="shared" si="21"/>
        <v>0</v>
      </c>
      <c r="BA203" s="101">
        <f t="shared" si="22"/>
        <v>0</v>
      </c>
      <c r="BB203" s="103">
        <f t="shared" si="23"/>
        <v>0</v>
      </c>
      <c r="BC203" s="1">
        <f t="shared" si="24"/>
        <v>0</v>
      </c>
      <c r="BD203" s="1">
        <f t="shared" si="25"/>
        <v>0</v>
      </c>
      <c r="BE203" s="1">
        <f t="shared" si="26"/>
        <v>0</v>
      </c>
    </row>
    <row r="204" spans="2:57" ht="14.4" thickBot="1" x14ac:dyDescent="0.3">
      <c r="B204" s="4"/>
      <c r="C204" s="131"/>
      <c r="D204" s="132"/>
      <c r="E204" s="235"/>
      <c r="F204" s="250"/>
      <c r="G204" s="250"/>
      <c r="H204" s="236"/>
      <c r="I204" s="130"/>
      <c r="J204" s="235"/>
      <c r="K204" s="236"/>
      <c r="L204" s="130"/>
      <c r="M204" s="235"/>
      <c r="N204" s="236"/>
      <c r="O204" s="129"/>
      <c r="P204" s="246">
        <v>0</v>
      </c>
      <c r="Q204" s="247"/>
      <c r="R204" s="129"/>
      <c r="S204" s="243"/>
      <c r="T204" s="244"/>
      <c r="U204" s="244"/>
      <c r="V204" s="244"/>
      <c r="W204" s="245"/>
      <c r="X204" s="7"/>
      <c r="AX204" s="101"/>
      <c r="AY204" s="101"/>
      <c r="AZ204" s="102">
        <f t="shared" si="21"/>
        <v>0</v>
      </c>
      <c r="BA204" s="101">
        <f t="shared" si="22"/>
        <v>0</v>
      </c>
      <c r="BB204" s="103">
        <f t="shared" si="23"/>
        <v>0</v>
      </c>
      <c r="BC204" s="1">
        <f t="shared" si="24"/>
        <v>0</v>
      </c>
      <c r="BD204" s="1">
        <f t="shared" si="25"/>
        <v>0</v>
      </c>
      <c r="BE204" s="1">
        <f t="shared" si="26"/>
        <v>0</v>
      </c>
    </row>
    <row r="205" spans="2:57" ht="14.4" thickBot="1" x14ac:dyDescent="0.3">
      <c r="B205" s="4"/>
      <c r="C205" s="131"/>
      <c r="D205" s="132"/>
      <c r="E205" s="235"/>
      <c r="F205" s="250"/>
      <c r="G205" s="250"/>
      <c r="H205" s="236"/>
      <c r="I205" s="130"/>
      <c r="J205" s="235"/>
      <c r="K205" s="236"/>
      <c r="L205" s="130"/>
      <c r="M205" s="235"/>
      <c r="N205" s="236"/>
      <c r="O205" s="129"/>
      <c r="P205" s="246">
        <v>0</v>
      </c>
      <c r="Q205" s="247"/>
      <c r="R205" s="129"/>
      <c r="S205" s="243"/>
      <c r="T205" s="244"/>
      <c r="U205" s="244"/>
      <c r="V205" s="244"/>
      <c r="W205" s="245"/>
      <c r="X205" s="7"/>
      <c r="AX205" s="101"/>
      <c r="AY205" s="101"/>
      <c r="AZ205" s="102">
        <f t="shared" si="21"/>
        <v>0</v>
      </c>
      <c r="BA205" s="101">
        <f t="shared" si="22"/>
        <v>0</v>
      </c>
      <c r="BB205" s="103">
        <f t="shared" si="23"/>
        <v>0</v>
      </c>
      <c r="BC205" s="1">
        <f t="shared" si="24"/>
        <v>0</v>
      </c>
      <c r="BD205" s="1">
        <f t="shared" si="25"/>
        <v>0</v>
      </c>
      <c r="BE205" s="1">
        <f t="shared" si="26"/>
        <v>0</v>
      </c>
    </row>
    <row r="206" spans="2:57" ht="14.4" thickBot="1" x14ac:dyDescent="0.3">
      <c r="B206" s="4"/>
      <c r="C206" s="131"/>
      <c r="D206" s="132"/>
      <c r="E206" s="235"/>
      <c r="F206" s="250"/>
      <c r="G206" s="250"/>
      <c r="H206" s="236"/>
      <c r="I206" s="130"/>
      <c r="J206" s="235"/>
      <c r="K206" s="236"/>
      <c r="L206" s="130"/>
      <c r="M206" s="235"/>
      <c r="N206" s="236"/>
      <c r="O206" s="129"/>
      <c r="P206" s="246">
        <v>0</v>
      </c>
      <c r="Q206" s="247"/>
      <c r="R206" s="129"/>
      <c r="S206" s="243"/>
      <c r="T206" s="244"/>
      <c r="U206" s="244"/>
      <c r="V206" s="244"/>
      <c r="W206" s="245"/>
      <c r="X206" s="7"/>
      <c r="AX206" s="101"/>
      <c r="AY206" s="101"/>
      <c r="AZ206" s="102">
        <f t="shared" si="21"/>
        <v>0</v>
      </c>
      <c r="BA206" s="101">
        <f t="shared" si="22"/>
        <v>0</v>
      </c>
      <c r="BB206" s="103">
        <f t="shared" si="23"/>
        <v>0</v>
      </c>
      <c r="BC206" s="1">
        <f t="shared" si="24"/>
        <v>0</v>
      </c>
      <c r="BD206" s="1">
        <f t="shared" si="25"/>
        <v>0</v>
      </c>
      <c r="BE206" s="1">
        <f t="shared" si="26"/>
        <v>0</v>
      </c>
    </row>
    <row r="207" spans="2:57" ht="14.4" thickBot="1" x14ac:dyDescent="0.3">
      <c r="B207" s="4"/>
      <c r="C207" s="131"/>
      <c r="D207" s="132"/>
      <c r="E207" s="235"/>
      <c r="F207" s="250"/>
      <c r="G207" s="250"/>
      <c r="H207" s="236"/>
      <c r="I207" s="130"/>
      <c r="J207" s="235"/>
      <c r="K207" s="236"/>
      <c r="L207" s="130"/>
      <c r="M207" s="235"/>
      <c r="N207" s="236"/>
      <c r="O207" s="129"/>
      <c r="P207" s="246">
        <v>0</v>
      </c>
      <c r="Q207" s="247"/>
      <c r="R207" s="129"/>
      <c r="S207" s="243"/>
      <c r="T207" s="244"/>
      <c r="U207" s="244"/>
      <c r="V207" s="244"/>
      <c r="W207" s="245"/>
      <c r="X207" s="7"/>
      <c r="AX207" s="101"/>
      <c r="AY207" s="101"/>
      <c r="AZ207" s="102">
        <f t="shared" si="21"/>
        <v>0</v>
      </c>
      <c r="BA207" s="101">
        <f t="shared" si="22"/>
        <v>0</v>
      </c>
      <c r="BB207" s="103">
        <f t="shared" si="23"/>
        <v>0</v>
      </c>
      <c r="BC207" s="1">
        <f t="shared" si="24"/>
        <v>0</v>
      </c>
      <c r="BD207" s="1">
        <f t="shared" si="25"/>
        <v>0</v>
      </c>
      <c r="BE207" s="1">
        <f t="shared" si="26"/>
        <v>0</v>
      </c>
    </row>
    <row r="208" spans="2:57" ht="14.4" thickBot="1" x14ac:dyDescent="0.3">
      <c r="B208" s="4"/>
      <c r="C208" s="131"/>
      <c r="D208" s="132"/>
      <c r="E208" s="235"/>
      <c r="F208" s="250"/>
      <c r="G208" s="250"/>
      <c r="H208" s="236"/>
      <c r="I208" s="130"/>
      <c r="J208" s="235"/>
      <c r="K208" s="236"/>
      <c r="L208" s="130"/>
      <c r="M208" s="235"/>
      <c r="N208" s="236"/>
      <c r="O208" s="129"/>
      <c r="P208" s="246">
        <v>0</v>
      </c>
      <c r="Q208" s="247"/>
      <c r="R208" s="129"/>
      <c r="S208" s="243"/>
      <c r="T208" s="244"/>
      <c r="U208" s="244"/>
      <c r="V208" s="244"/>
      <c r="W208" s="245"/>
      <c r="X208" s="7"/>
      <c r="AX208" s="101"/>
      <c r="AY208" s="101"/>
      <c r="AZ208" s="102">
        <f t="shared" si="21"/>
        <v>0</v>
      </c>
      <c r="BA208" s="101">
        <f t="shared" si="22"/>
        <v>0</v>
      </c>
      <c r="BB208" s="103">
        <f t="shared" si="23"/>
        <v>0</v>
      </c>
      <c r="BC208" s="1">
        <f t="shared" si="24"/>
        <v>0</v>
      </c>
      <c r="BD208" s="1">
        <f t="shared" si="25"/>
        <v>0</v>
      </c>
      <c r="BE208" s="1">
        <f t="shared" si="26"/>
        <v>0</v>
      </c>
    </row>
    <row r="209" spans="2:57" ht="14.4" thickBot="1" x14ac:dyDescent="0.3">
      <c r="B209" s="4"/>
      <c r="C209" s="131"/>
      <c r="D209" s="132"/>
      <c r="E209" s="235"/>
      <c r="F209" s="250"/>
      <c r="G209" s="250"/>
      <c r="H209" s="236"/>
      <c r="I209" s="130"/>
      <c r="J209" s="235"/>
      <c r="K209" s="236"/>
      <c r="L209" s="130"/>
      <c r="M209" s="235"/>
      <c r="N209" s="236"/>
      <c r="O209" s="129"/>
      <c r="P209" s="246">
        <v>0</v>
      </c>
      <c r="Q209" s="247"/>
      <c r="R209" s="129"/>
      <c r="S209" s="243"/>
      <c r="T209" s="244"/>
      <c r="U209" s="244"/>
      <c r="V209" s="244"/>
      <c r="W209" s="245"/>
      <c r="X209" s="7"/>
      <c r="AX209" s="101"/>
      <c r="AY209" s="101"/>
      <c r="AZ209" s="102">
        <f t="shared" si="21"/>
        <v>0</v>
      </c>
      <c r="BA209" s="101">
        <f t="shared" si="22"/>
        <v>0</v>
      </c>
      <c r="BB209" s="103">
        <f t="shared" si="23"/>
        <v>0</v>
      </c>
      <c r="BC209" s="1">
        <f t="shared" si="24"/>
        <v>0</v>
      </c>
      <c r="BD209" s="1">
        <f t="shared" si="25"/>
        <v>0</v>
      </c>
      <c r="BE209" s="1">
        <f t="shared" si="26"/>
        <v>0</v>
      </c>
    </row>
    <row r="210" spans="2:57" ht="14.4" thickBot="1" x14ac:dyDescent="0.3">
      <c r="B210" s="4"/>
      <c r="C210" s="131"/>
      <c r="D210" s="132"/>
      <c r="E210" s="235"/>
      <c r="F210" s="250"/>
      <c r="G210" s="250"/>
      <c r="H210" s="236"/>
      <c r="I210" s="130"/>
      <c r="J210" s="235"/>
      <c r="K210" s="236"/>
      <c r="L210" s="130"/>
      <c r="M210" s="235"/>
      <c r="N210" s="236"/>
      <c r="O210" s="129"/>
      <c r="P210" s="246">
        <v>0</v>
      </c>
      <c r="Q210" s="247"/>
      <c r="R210" s="129"/>
      <c r="S210" s="243"/>
      <c r="T210" s="244"/>
      <c r="U210" s="244"/>
      <c r="V210" s="244"/>
      <c r="W210" s="245"/>
      <c r="X210" s="7"/>
      <c r="AX210" s="101"/>
      <c r="AY210" s="101"/>
      <c r="AZ210" s="102">
        <f t="shared" si="21"/>
        <v>0</v>
      </c>
      <c r="BA210" s="101">
        <f t="shared" si="22"/>
        <v>0</v>
      </c>
      <c r="BB210" s="103">
        <f t="shared" si="23"/>
        <v>0</v>
      </c>
      <c r="BC210" s="1">
        <f t="shared" si="24"/>
        <v>0</v>
      </c>
      <c r="BD210" s="1">
        <f t="shared" si="25"/>
        <v>0</v>
      </c>
      <c r="BE210" s="1">
        <f t="shared" si="26"/>
        <v>0</v>
      </c>
    </row>
    <row r="211" spans="2:57" ht="14.4" thickBot="1" x14ac:dyDescent="0.3">
      <c r="B211" s="4"/>
      <c r="C211" s="131"/>
      <c r="D211" s="132"/>
      <c r="E211" s="235"/>
      <c r="F211" s="250"/>
      <c r="G211" s="250"/>
      <c r="H211" s="236"/>
      <c r="I211" s="130"/>
      <c r="J211" s="235"/>
      <c r="K211" s="236"/>
      <c r="L211" s="130"/>
      <c r="M211" s="235"/>
      <c r="N211" s="236"/>
      <c r="O211" s="129"/>
      <c r="P211" s="246">
        <v>0</v>
      </c>
      <c r="Q211" s="247"/>
      <c r="R211" s="129"/>
      <c r="S211" s="243"/>
      <c r="T211" s="244"/>
      <c r="U211" s="244"/>
      <c r="V211" s="244"/>
      <c r="W211" s="245"/>
      <c r="X211" s="7"/>
      <c r="AX211" s="101"/>
      <c r="AY211" s="101"/>
      <c r="AZ211" s="102">
        <f t="shared" si="21"/>
        <v>0</v>
      </c>
      <c r="BA211" s="101">
        <f t="shared" si="22"/>
        <v>0</v>
      </c>
      <c r="BB211" s="103">
        <f t="shared" si="23"/>
        <v>0</v>
      </c>
      <c r="BC211" s="1">
        <f t="shared" si="24"/>
        <v>0</v>
      </c>
      <c r="BD211" s="1">
        <f t="shared" si="25"/>
        <v>0</v>
      </c>
      <c r="BE211" s="1">
        <f t="shared" si="26"/>
        <v>0</v>
      </c>
    </row>
    <row r="212" spans="2:57" ht="14.4" thickBot="1" x14ac:dyDescent="0.3">
      <c r="B212" s="4"/>
      <c r="C212" s="131"/>
      <c r="D212" s="132"/>
      <c r="E212" s="235"/>
      <c r="F212" s="250"/>
      <c r="G212" s="250"/>
      <c r="H212" s="236"/>
      <c r="I212" s="130"/>
      <c r="J212" s="235"/>
      <c r="K212" s="236"/>
      <c r="L212" s="130"/>
      <c r="M212" s="235"/>
      <c r="N212" s="236"/>
      <c r="O212" s="129"/>
      <c r="P212" s="246">
        <v>0</v>
      </c>
      <c r="Q212" s="247"/>
      <c r="R212" s="129"/>
      <c r="S212" s="243"/>
      <c r="T212" s="244"/>
      <c r="U212" s="244"/>
      <c r="V212" s="244"/>
      <c r="W212" s="245"/>
      <c r="X212" s="7"/>
      <c r="AX212" s="101"/>
      <c r="AY212" s="101"/>
      <c r="AZ212" s="102">
        <f t="shared" si="21"/>
        <v>0</v>
      </c>
      <c r="BA212" s="101">
        <f t="shared" si="22"/>
        <v>0</v>
      </c>
      <c r="BB212" s="103">
        <f t="shared" si="23"/>
        <v>0</v>
      </c>
      <c r="BC212" s="1">
        <f t="shared" si="24"/>
        <v>0</v>
      </c>
      <c r="BD212" s="1">
        <f t="shared" si="25"/>
        <v>0</v>
      </c>
      <c r="BE212" s="1">
        <f t="shared" si="26"/>
        <v>0</v>
      </c>
    </row>
    <row r="213" spans="2:57" ht="14.4" thickBot="1" x14ac:dyDescent="0.3">
      <c r="B213" s="4"/>
      <c r="C213" s="131"/>
      <c r="D213" s="132"/>
      <c r="E213" s="235"/>
      <c r="F213" s="250"/>
      <c r="G213" s="250"/>
      <c r="H213" s="236"/>
      <c r="I213" s="130"/>
      <c r="J213" s="235"/>
      <c r="K213" s="236"/>
      <c r="L213" s="130"/>
      <c r="M213" s="235"/>
      <c r="N213" s="236"/>
      <c r="O213" s="129"/>
      <c r="P213" s="246">
        <v>0</v>
      </c>
      <c r="Q213" s="247"/>
      <c r="R213" s="129"/>
      <c r="S213" s="243"/>
      <c r="T213" s="244"/>
      <c r="U213" s="244"/>
      <c r="V213" s="244"/>
      <c r="W213" s="245"/>
      <c r="X213" s="7"/>
      <c r="AX213" s="101"/>
      <c r="AY213" s="101"/>
      <c r="AZ213" s="102">
        <f t="shared" si="21"/>
        <v>0</v>
      </c>
      <c r="BA213" s="101">
        <f t="shared" si="22"/>
        <v>0</v>
      </c>
      <c r="BB213" s="103">
        <f t="shared" si="23"/>
        <v>0</v>
      </c>
      <c r="BC213" s="1">
        <f t="shared" si="24"/>
        <v>0</v>
      </c>
      <c r="BD213" s="1">
        <f t="shared" si="25"/>
        <v>0</v>
      </c>
      <c r="BE213" s="1">
        <f t="shared" si="26"/>
        <v>0</v>
      </c>
    </row>
    <row r="214" spans="2:57" ht="14.4" thickBot="1" x14ac:dyDescent="0.3">
      <c r="B214" s="4"/>
      <c r="C214" s="131"/>
      <c r="D214" s="132"/>
      <c r="E214" s="235"/>
      <c r="F214" s="250"/>
      <c r="G214" s="250"/>
      <c r="H214" s="236"/>
      <c r="I214" s="130"/>
      <c r="J214" s="235"/>
      <c r="K214" s="236"/>
      <c r="L214" s="130"/>
      <c r="M214" s="235"/>
      <c r="N214" s="236"/>
      <c r="O214" s="129"/>
      <c r="P214" s="246">
        <v>0</v>
      </c>
      <c r="Q214" s="247"/>
      <c r="R214" s="129"/>
      <c r="S214" s="243"/>
      <c r="T214" s="244"/>
      <c r="U214" s="244"/>
      <c r="V214" s="244"/>
      <c r="W214" s="245"/>
      <c r="X214" s="7"/>
      <c r="AX214" s="101"/>
      <c r="AY214" s="101"/>
      <c r="AZ214" s="102">
        <f t="shared" si="21"/>
        <v>0</v>
      </c>
      <c r="BA214" s="101">
        <f t="shared" si="22"/>
        <v>0</v>
      </c>
      <c r="BB214" s="103">
        <f t="shared" si="23"/>
        <v>0</v>
      </c>
      <c r="BC214" s="1">
        <f t="shared" si="24"/>
        <v>0</v>
      </c>
      <c r="BD214" s="1">
        <f t="shared" si="25"/>
        <v>0</v>
      </c>
      <c r="BE214" s="1">
        <f t="shared" si="26"/>
        <v>0</v>
      </c>
    </row>
    <row r="215" spans="2:57" ht="14.4" thickBot="1" x14ac:dyDescent="0.3">
      <c r="B215" s="4"/>
      <c r="C215" s="131"/>
      <c r="D215" s="132"/>
      <c r="E215" s="235"/>
      <c r="F215" s="250"/>
      <c r="G215" s="250"/>
      <c r="H215" s="236"/>
      <c r="I215" s="130"/>
      <c r="J215" s="235"/>
      <c r="K215" s="236"/>
      <c r="L215" s="130"/>
      <c r="M215" s="235"/>
      <c r="N215" s="236"/>
      <c r="O215" s="129"/>
      <c r="P215" s="246">
        <v>0</v>
      </c>
      <c r="Q215" s="247"/>
      <c r="R215" s="129"/>
      <c r="S215" s="243"/>
      <c r="T215" s="244"/>
      <c r="U215" s="244"/>
      <c r="V215" s="244"/>
      <c r="W215" s="245"/>
      <c r="X215" s="7"/>
      <c r="AX215" s="101"/>
      <c r="AY215" s="101"/>
      <c r="AZ215" s="102">
        <f t="shared" si="21"/>
        <v>0</v>
      </c>
      <c r="BA215" s="101">
        <f t="shared" si="22"/>
        <v>0</v>
      </c>
      <c r="BB215" s="103">
        <f t="shared" si="23"/>
        <v>0</v>
      </c>
      <c r="BC215" s="1">
        <f t="shared" si="24"/>
        <v>0</v>
      </c>
      <c r="BD215" s="1">
        <f t="shared" si="25"/>
        <v>0</v>
      </c>
      <c r="BE215" s="1">
        <f t="shared" si="26"/>
        <v>0</v>
      </c>
    </row>
    <row r="216" spans="2:57" ht="14.4" thickBot="1" x14ac:dyDescent="0.3">
      <c r="B216" s="4"/>
      <c r="C216" s="131"/>
      <c r="D216" s="132"/>
      <c r="E216" s="235"/>
      <c r="F216" s="250"/>
      <c r="G216" s="250"/>
      <c r="H216" s="236"/>
      <c r="I216" s="130"/>
      <c r="J216" s="235"/>
      <c r="K216" s="236"/>
      <c r="L216" s="130"/>
      <c r="M216" s="235"/>
      <c r="N216" s="236"/>
      <c r="O216" s="129"/>
      <c r="P216" s="246">
        <v>0</v>
      </c>
      <c r="Q216" s="247"/>
      <c r="R216" s="129"/>
      <c r="S216" s="243"/>
      <c r="T216" s="244"/>
      <c r="U216" s="244"/>
      <c r="V216" s="244"/>
      <c r="W216" s="245"/>
      <c r="X216" s="7"/>
      <c r="AX216" s="101"/>
      <c r="AY216" s="101"/>
      <c r="AZ216" s="102">
        <f t="shared" si="21"/>
        <v>0</v>
      </c>
      <c r="BA216" s="101">
        <f t="shared" si="22"/>
        <v>0</v>
      </c>
      <c r="BB216" s="103">
        <f t="shared" si="23"/>
        <v>0</v>
      </c>
      <c r="BC216" s="1">
        <f t="shared" si="24"/>
        <v>0</v>
      </c>
      <c r="BD216" s="1">
        <f t="shared" si="25"/>
        <v>0</v>
      </c>
      <c r="BE216" s="1">
        <f t="shared" si="26"/>
        <v>0</v>
      </c>
    </row>
    <row r="217" spans="2:57" ht="14.4" thickBot="1" x14ac:dyDescent="0.3">
      <c r="B217" s="4"/>
      <c r="C217" s="131"/>
      <c r="D217" s="132"/>
      <c r="E217" s="235"/>
      <c r="F217" s="250"/>
      <c r="G217" s="250"/>
      <c r="H217" s="236"/>
      <c r="I217" s="130"/>
      <c r="J217" s="235"/>
      <c r="K217" s="236"/>
      <c r="L217" s="130"/>
      <c r="M217" s="235"/>
      <c r="N217" s="236"/>
      <c r="O217" s="129"/>
      <c r="P217" s="246">
        <v>0</v>
      </c>
      <c r="Q217" s="247"/>
      <c r="R217" s="129"/>
      <c r="S217" s="243"/>
      <c r="T217" s="244"/>
      <c r="U217" s="244"/>
      <c r="V217" s="244"/>
      <c r="W217" s="245"/>
      <c r="X217" s="7"/>
      <c r="AX217" s="101"/>
      <c r="AY217" s="101"/>
      <c r="AZ217" s="102">
        <f t="shared" si="21"/>
        <v>0</v>
      </c>
      <c r="BA217" s="101">
        <f t="shared" si="22"/>
        <v>0</v>
      </c>
      <c r="BB217" s="103">
        <f t="shared" si="23"/>
        <v>0</v>
      </c>
      <c r="BC217" s="1">
        <f t="shared" si="24"/>
        <v>0</v>
      </c>
      <c r="BD217" s="1">
        <f t="shared" si="25"/>
        <v>0</v>
      </c>
      <c r="BE217" s="1">
        <f t="shared" si="26"/>
        <v>0</v>
      </c>
    </row>
    <row r="218" spans="2:57" ht="14.4" thickBot="1" x14ac:dyDescent="0.3">
      <c r="B218" s="4"/>
      <c r="C218" s="131"/>
      <c r="D218" s="132"/>
      <c r="E218" s="235"/>
      <c r="F218" s="250"/>
      <c r="G218" s="250"/>
      <c r="H218" s="236"/>
      <c r="I218" s="130"/>
      <c r="J218" s="235"/>
      <c r="K218" s="236"/>
      <c r="L218" s="130"/>
      <c r="M218" s="235"/>
      <c r="N218" s="236"/>
      <c r="O218" s="129"/>
      <c r="P218" s="246">
        <v>0</v>
      </c>
      <c r="Q218" s="247"/>
      <c r="R218" s="129"/>
      <c r="S218" s="243"/>
      <c r="T218" s="244"/>
      <c r="U218" s="244"/>
      <c r="V218" s="244"/>
      <c r="W218" s="245"/>
      <c r="X218" s="7"/>
      <c r="AX218" s="101"/>
      <c r="AY218" s="101"/>
      <c r="AZ218" s="102">
        <f t="shared" si="21"/>
        <v>0</v>
      </c>
      <c r="BA218" s="101">
        <f t="shared" si="22"/>
        <v>0</v>
      </c>
      <c r="BB218" s="103">
        <f t="shared" si="23"/>
        <v>0</v>
      </c>
      <c r="BC218" s="1">
        <f t="shared" si="24"/>
        <v>0</v>
      </c>
      <c r="BD218" s="1">
        <f t="shared" si="25"/>
        <v>0</v>
      </c>
      <c r="BE218" s="1">
        <f t="shared" si="26"/>
        <v>0</v>
      </c>
    </row>
    <row r="219" spans="2:57" ht="14.4" thickBot="1" x14ac:dyDescent="0.3">
      <c r="B219" s="4"/>
      <c r="C219" s="131"/>
      <c r="D219" s="132"/>
      <c r="E219" s="235"/>
      <c r="F219" s="250"/>
      <c r="G219" s="250"/>
      <c r="H219" s="236"/>
      <c r="I219" s="130"/>
      <c r="J219" s="235"/>
      <c r="K219" s="236"/>
      <c r="L219" s="130"/>
      <c r="M219" s="235"/>
      <c r="N219" s="236"/>
      <c r="O219" s="129"/>
      <c r="P219" s="246">
        <v>0</v>
      </c>
      <c r="Q219" s="247"/>
      <c r="R219" s="129"/>
      <c r="S219" s="243"/>
      <c r="T219" s="244"/>
      <c r="U219" s="244"/>
      <c r="V219" s="244"/>
      <c r="W219" s="245"/>
      <c r="X219" s="7"/>
      <c r="AX219" s="101"/>
      <c r="AY219" s="101"/>
      <c r="AZ219" s="102">
        <f t="shared" si="21"/>
        <v>0</v>
      </c>
      <c r="BA219" s="101">
        <f t="shared" si="22"/>
        <v>0</v>
      </c>
      <c r="BB219" s="103">
        <f t="shared" si="23"/>
        <v>0</v>
      </c>
      <c r="BC219" s="1">
        <f t="shared" si="24"/>
        <v>0</v>
      </c>
      <c r="BD219" s="1">
        <f t="shared" si="25"/>
        <v>0</v>
      </c>
      <c r="BE219" s="1">
        <f t="shared" si="26"/>
        <v>0</v>
      </c>
    </row>
    <row r="220" spans="2:57" ht="14.4" thickBot="1" x14ac:dyDescent="0.3">
      <c r="B220" s="4"/>
      <c r="C220" s="131"/>
      <c r="D220" s="132"/>
      <c r="E220" s="235"/>
      <c r="F220" s="250"/>
      <c r="G220" s="250"/>
      <c r="H220" s="236"/>
      <c r="I220" s="130"/>
      <c r="J220" s="235"/>
      <c r="K220" s="236"/>
      <c r="L220" s="130"/>
      <c r="M220" s="235"/>
      <c r="N220" s="236"/>
      <c r="O220" s="129"/>
      <c r="P220" s="246">
        <v>0</v>
      </c>
      <c r="Q220" s="247"/>
      <c r="R220" s="129"/>
      <c r="S220" s="243"/>
      <c r="T220" s="244"/>
      <c r="U220" s="244"/>
      <c r="V220" s="244"/>
      <c r="W220" s="245"/>
      <c r="X220" s="7"/>
      <c r="AX220" s="101"/>
      <c r="AY220" s="101"/>
      <c r="AZ220" s="102">
        <f t="shared" si="21"/>
        <v>0</v>
      </c>
      <c r="BA220" s="101">
        <f t="shared" si="22"/>
        <v>0</v>
      </c>
      <c r="BB220" s="103">
        <f t="shared" si="23"/>
        <v>0</v>
      </c>
      <c r="BC220" s="1">
        <f t="shared" si="24"/>
        <v>0</v>
      </c>
      <c r="BD220" s="1">
        <f t="shared" si="25"/>
        <v>0</v>
      </c>
      <c r="BE220" s="1">
        <f t="shared" si="26"/>
        <v>0</v>
      </c>
    </row>
    <row r="221" spans="2:57" ht="14.4" thickBot="1" x14ac:dyDescent="0.3">
      <c r="B221" s="4"/>
      <c r="C221" s="131"/>
      <c r="D221" s="132"/>
      <c r="E221" s="235"/>
      <c r="F221" s="250"/>
      <c r="G221" s="250"/>
      <c r="H221" s="236"/>
      <c r="I221" s="130"/>
      <c r="J221" s="235"/>
      <c r="K221" s="236"/>
      <c r="L221" s="130"/>
      <c r="M221" s="235"/>
      <c r="N221" s="236"/>
      <c r="O221" s="129"/>
      <c r="P221" s="246">
        <v>0</v>
      </c>
      <c r="Q221" s="247"/>
      <c r="R221" s="129"/>
      <c r="S221" s="243"/>
      <c r="T221" s="244"/>
      <c r="U221" s="244"/>
      <c r="V221" s="244"/>
      <c r="W221" s="245"/>
      <c r="X221" s="7"/>
      <c r="AX221" s="101"/>
      <c r="AY221" s="101"/>
      <c r="AZ221" s="102">
        <f t="shared" si="21"/>
        <v>0</v>
      </c>
      <c r="BA221" s="101">
        <f t="shared" si="22"/>
        <v>0</v>
      </c>
      <c r="BB221" s="103">
        <f t="shared" si="23"/>
        <v>0</v>
      </c>
      <c r="BC221" s="1">
        <f t="shared" si="24"/>
        <v>0</v>
      </c>
      <c r="BD221" s="1">
        <f t="shared" si="25"/>
        <v>0</v>
      </c>
      <c r="BE221" s="1">
        <f t="shared" si="26"/>
        <v>0</v>
      </c>
    </row>
    <row r="222" spans="2:57" ht="14.4" thickBot="1" x14ac:dyDescent="0.3">
      <c r="B222" s="4"/>
      <c r="C222" s="131"/>
      <c r="D222" s="132"/>
      <c r="E222" s="235"/>
      <c r="F222" s="250"/>
      <c r="G222" s="250"/>
      <c r="H222" s="236"/>
      <c r="I222" s="130"/>
      <c r="J222" s="235"/>
      <c r="K222" s="236"/>
      <c r="L222" s="130"/>
      <c r="M222" s="235"/>
      <c r="N222" s="236"/>
      <c r="O222" s="129"/>
      <c r="P222" s="246">
        <v>0</v>
      </c>
      <c r="Q222" s="247"/>
      <c r="R222" s="129"/>
      <c r="S222" s="243"/>
      <c r="T222" s="244"/>
      <c r="U222" s="244"/>
      <c r="V222" s="244"/>
      <c r="W222" s="245"/>
      <c r="X222" s="7"/>
      <c r="AX222" s="101"/>
      <c r="AY222" s="101"/>
      <c r="AZ222" s="102">
        <f t="shared" si="21"/>
        <v>0</v>
      </c>
      <c r="BA222" s="101">
        <f t="shared" si="22"/>
        <v>0</v>
      </c>
      <c r="BB222" s="103">
        <f t="shared" si="23"/>
        <v>0</v>
      </c>
      <c r="BC222" s="1">
        <f t="shared" si="24"/>
        <v>0</v>
      </c>
      <c r="BD222" s="1">
        <f t="shared" si="25"/>
        <v>0</v>
      </c>
      <c r="BE222" s="1">
        <f t="shared" si="26"/>
        <v>0</v>
      </c>
    </row>
    <row r="223" spans="2:57" ht="14.4" thickBot="1" x14ac:dyDescent="0.3">
      <c r="B223" s="4"/>
      <c r="C223" s="131"/>
      <c r="D223" s="132"/>
      <c r="E223" s="235"/>
      <c r="F223" s="250"/>
      <c r="G223" s="250"/>
      <c r="H223" s="236"/>
      <c r="I223" s="130"/>
      <c r="J223" s="235"/>
      <c r="K223" s="236"/>
      <c r="L223" s="130"/>
      <c r="M223" s="235"/>
      <c r="N223" s="236"/>
      <c r="O223" s="129"/>
      <c r="P223" s="246">
        <v>0</v>
      </c>
      <c r="Q223" s="247"/>
      <c r="R223" s="129"/>
      <c r="S223" s="243"/>
      <c r="T223" s="244"/>
      <c r="U223" s="244"/>
      <c r="V223" s="244"/>
      <c r="W223" s="245"/>
      <c r="X223" s="7"/>
      <c r="AX223" s="101"/>
      <c r="AY223" s="101"/>
      <c r="AZ223" s="102">
        <f t="shared" si="21"/>
        <v>0</v>
      </c>
      <c r="BA223" s="101">
        <f t="shared" si="22"/>
        <v>0</v>
      </c>
      <c r="BB223" s="103">
        <f t="shared" si="23"/>
        <v>0</v>
      </c>
      <c r="BC223" s="1">
        <f t="shared" si="24"/>
        <v>0</v>
      </c>
      <c r="BD223" s="1">
        <f t="shared" si="25"/>
        <v>0</v>
      </c>
      <c r="BE223" s="1">
        <f t="shared" si="26"/>
        <v>0</v>
      </c>
    </row>
    <row r="224" spans="2:57" ht="14.4" thickBot="1" x14ac:dyDescent="0.3">
      <c r="B224" s="4"/>
      <c r="C224" s="131"/>
      <c r="D224" s="132"/>
      <c r="E224" s="235"/>
      <c r="F224" s="250"/>
      <c r="G224" s="250"/>
      <c r="H224" s="236"/>
      <c r="I224" s="130"/>
      <c r="J224" s="235"/>
      <c r="K224" s="236"/>
      <c r="L224" s="130"/>
      <c r="M224" s="235"/>
      <c r="N224" s="236"/>
      <c r="O224" s="129"/>
      <c r="P224" s="246">
        <v>0</v>
      </c>
      <c r="Q224" s="247"/>
      <c r="R224" s="129"/>
      <c r="S224" s="243"/>
      <c r="T224" s="244"/>
      <c r="U224" s="244"/>
      <c r="V224" s="244"/>
      <c r="W224" s="245"/>
      <c r="X224" s="7"/>
      <c r="AX224" s="101"/>
      <c r="AY224" s="101"/>
      <c r="AZ224" s="102">
        <f t="shared" si="21"/>
        <v>0</v>
      </c>
      <c r="BA224" s="101">
        <f t="shared" si="22"/>
        <v>0</v>
      </c>
      <c r="BB224" s="103">
        <f t="shared" si="23"/>
        <v>0</v>
      </c>
      <c r="BC224" s="1">
        <f t="shared" si="24"/>
        <v>0</v>
      </c>
      <c r="BD224" s="1">
        <f t="shared" si="25"/>
        <v>0</v>
      </c>
      <c r="BE224" s="1">
        <f t="shared" si="26"/>
        <v>0</v>
      </c>
    </row>
    <row r="225" spans="2:57" ht="14.4" thickBot="1" x14ac:dyDescent="0.3">
      <c r="B225" s="4"/>
      <c r="C225" s="131"/>
      <c r="D225" s="132"/>
      <c r="E225" s="235"/>
      <c r="F225" s="250"/>
      <c r="G225" s="250"/>
      <c r="H225" s="236"/>
      <c r="I225" s="130"/>
      <c r="J225" s="235"/>
      <c r="K225" s="236"/>
      <c r="L225" s="130"/>
      <c r="M225" s="235"/>
      <c r="N225" s="236"/>
      <c r="O225" s="129"/>
      <c r="P225" s="246">
        <v>0</v>
      </c>
      <c r="Q225" s="247"/>
      <c r="R225" s="129"/>
      <c r="S225" s="243"/>
      <c r="T225" s="244"/>
      <c r="U225" s="244"/>
      <c r="V225" s="244"/>
      <c r="W225" s="245"/>
      <c r="X225" s="7"/>
      <c r="AX225" s="101"/>
      <c r="AY225" s="101"/>
      <c r="AZ225" s="102">
        <f t="shared" si="21"/>
        <v>0</v>
      </c>
      <c r="BA225" s="101">
        <f t="shared" si="22"/>
        <v>0</v>
      </c>
      <c r="BB225" s="103">
        <f t="shared" si="23"/>
        <v>0</v>
      </c>
      <c r="BC225" s="1">
        <f t="shared" si="24"/>
        <v>0</v>
      </c>
      <c r="BD225" s="1">
        <f t="shared" si="25"/>
        <v>0</v>
      </c>
      <c r="BE225" s="1">
        <f t="shared" si="26"/>
        <v>0</v>
      </c>
    </row>
    <row r="226" spans="2:57" ht="14.4" thickBot="1" x14ac:dyDescent="0.3">
      <c r="B226" s="4"/>
      <c r="C226" s="131"/>
      <c r="D226" s="132"/>
      <c r="E226" s="235"/>
      <c r="F226" s="250"/>
      <c r="G226" s="250"/>
      <c r="H226" s="236"/>
      <c r="I226" s="130"/>
      <c r="J226" s="235"/>
      <c r="K226" s="236"/>
      <c r="L226" s="130"/>
      <c r="M226" s="235"/>
      <c r="N226" s="236"/>
      <c r="O226" s="129"/>
      <c r="P226" s="246">
        <v>0</v>
      </c>
      <c r="Q226" s="247"/>
      <c r="R226" s="129"/>
      <c r="S226" s="243"/>
      <c r="T226" s="244"/>
      <c r="U226" s="244"/>
      <c r="V226" s="244"/>
      <c r="W226" s="245"/>
      <c r="X226" s="7"/>
      <c r="AX226" s="101"/>
      <c r="AY226" s="101"/>
      <c r="AZ226" s="102">
        <f t="shared" si="21"/>
        <v>0</v>
      </c>
      <c r="BA226" s="101">
        <f t="shared" si="22"/>
        <v>0</v>
      </c>
      <c r="BB226" s="103">
        <f t="shared" si="23"/>
        <v>0</v>
      </c>
      <c r="BC226" s="1">
        <f t="shared" si="24"/>
        <v>0</v>
      </c>
      <c r="BD226" s="1">
        <f t="shared" si="25"/>
        <v>0</v>
      </c>
      <c r="BE226" s="1">
        <f t="shared" si="26"/>
        <v>0</v>
      </c>
    </row>
    <row r="227" spans="2:57" ht="14.4" thickBot="1" x14ac:dyDescent="0.3">
      <c r="B227" s="4"/>
      <c r="C227" s="131"/>
      <c r="D227" s="132"/>
      <c r="E227" s="235"/>
      <c r="F227" s="250"/>
      <c r="G227" s="250"/>
      <c r="H227" s="236"/>
      <c r="I227" s="130"/>
      <c r="J227" s="235"/>
      <c r="K227" s="236"/>
      <c r="L227" s="130"/>
      <c r="M227" s="235"/>
      <c r="N227" s="236"/>
      <c r="O227" s="129"/>
      <c r="P227" s="246">
        <v>0</v>
      </c>
      <c r="Q227" s="247"/>
      <c r="R227" s="129"/>
      <c r="S227" s="243"/>
      <c r="T227" s="244"/>
      <c r="U227" s="244"/>
      <c r="V227" s="244"/>
      <c r="W227" s="245"/>
      <c r="X227" s="7"/>
      <c r="AX227" s="101"/>
      <c r="AY227" s="101"/>
      <c r="AZ227" s="102">
        <f t="shared" si="21"/>
        <v>0</v>
      </c>
      <c r="BA227" s="101">
        <f t="shared" si="22"/>
        <v>0</v>
      </c>
      <c r="BB227" s="103">
        <f t="shared" si="23"/>
        <v>0</v>
      </c>
      <c r="BC227" s="1">
        <f t="shared" si="24"/>
        <v>0</v>
      </c>
      <c r="BD227" s="1">
        <f t="shared" si="25"/>
        <v>0</v>
      </c>
      <c r="BE227" s="1">
        <f t="shared" si="26"/>
        <v>0</v>
      </c>
    </row>
    <row r="228" spans="2:57" ht="14.4" thickBot="1" x14ac:dyDescent="0.3">
      <c r="B228" s="4"/>
      <c r="C228" s="131"/>
      <c r="D228" s="132"/>
      <c r="E228" s="235"/>
      <c r="F228" s="250"/>
      <c r="G228" s="250"/>
      <c r="H228" s="236"/>
      <c r="I228" s="130"/>
      <c r="J228" s="235"/>
      <c r="K228" s="236"/>
      <c r="L228" s="130"/>
      <c r="M228" s="235"/>
      <c r="N228" s="236"/>
      <c r="O228" s="129"/>
      <c r="P228" s="246">
        <v>0</v>
      </c>
      <c r="Q228" s="247"/>
      <c r="R228" s="129"/>
      <c r="S228" s="243"/>
      <c r="T228" s="244"/>
      <c r="U228" s="244"/>
      <c r="V228" s="244"/>
      <c r="W228" s="245"/>
      <c r="X228" s="7"/>
      <c r="AX228" s="101"/>
      <c r="AY228" s="101"/>
      <c r="AZ228" s="102">
        <f t="shared" si="21"/>
        <v>0</v>
      </c>
      <c r="BA228" s="101">
        <f t="shared" si="22"/>
        <v>0</v>
      </c>
      <c r="BB228" s="103">
        <f t="shared" si="23"/>
        <v>0</v>
      </c>
      <c r="BC228" s="1">
        <f t="shared" si="24"/>
        <v>0</v>
      </c>
      <c r="BD228" s="1">
        <f t="shared" si="25"/>
        <v>0</v>
      </c>
      <c r="BE228" s="1">
        <f t="shared" si="26"/>
        <v>0</v>
      </c>
    </row>
    <row r="229" spans="2:57" ht="14.4" thickBot="1" x14ac:dyDescent="0.3">
      <c r="B229" s="4"/>
      <c r="C229" s="131"/>
      <c r="D229" s="132"/>
      <c r="E229" s="235"/>
      <c r="F229" s="250"/>
      <c r="G229" s="250"/>
      <c r="H229" s="236"/>
      <c r="I229" s="130"/>
      <c r="J229" s="235"/>
      <c r="K229" s="236"/>
      <c r="L229" s="130"/>
      <c r="M229" s="235"/>
      <c r="N229" s="236"/>
      <c r="O229" s="129"/>
      <c r="P229" s="246">
        <v>0</v>
      </c>
      <c r="Q229" s="247"/>
      <c r="R229" s="129"/>
      <c r="S229" s="243"/>
      <c r="T229" s="244"/>
      <c r="U229" s="244"/>
      <c r="V229" s="244"/>
      <c r="W229" s="245"/>
      <c r="X229" s="7"/>
      <c r="AX229" s="101"/>
      <c r="AY229" s="101"/>
      <c r="AZ229" s="102">
        <f t="shared" si="21"/>
        <v>0</v>
      </c>
      <c r="BA229" s="101">
        <f t="shared" si="22"/>
        <v>0</v>
      </c>
      <c r="BB229" s="103">
        <f t="shared" si="23"/>
        <v>0</v>
      </c>
      <c r="BC229" s="1">
        <f t="shared" si="24"/>
        <v>0</v>
      </c>
      <c r="BD229" s="1">
        <f t="shared" si="25"/>
        <v>0</v>
      </c>
      <c r="BE229" s="1">
        <f t="shared" si="26"/>
        <v>0</v>
      </c>
    </row>
    <row r="230" spans="2:57" ht="14.4" thickBot="1" x14ac:dyDescent="0.3">
      <c r="B230" s="4"/>
      <c r="C230" s="131"/>
      <c r="D230" s="132"/>
      <c r="E230" s="235"/>
      <c r="F230" s="250"/>
      <c r="G230" s="250"/>
      <c r="H230" s="236"/>
      <c r="I230" s="130"/>
      <c r="J230" s="235"/>
      <c r="K230" s="236"/>
      <c r="L230" s="130"/>
      <c r="M230" s="235"/>
      <c r="N230" s="236"/>
      <c r="O230" s="129"/>
      <c r="P230" s="246">
        <v>0</v>
      </c>
      <c r="Q230" s="247"/>
      <c r="R230" s="129"/>
      <c r="S230" s="243"/>
      <c r="T230" s="244"/>
      <c r="U230" s="244"/>
      <c r="V230" s="244"/>
      <c r="W230" s="245"/>
      <c r="X230" s="7"/>
      <c r="AX230" s="101"/>
      <c r="AY230" s="101"/>
      <c r="AZ230" s="102">
        <f t="shared" si="21"/>
        <v>0</v>
      </c>
      <c r="BA230" s="101">
        <f t="shared" si="22"/>
        <v>0</v>
      </c>
      <c r="BB230" s="103">
        <f t="shared" si="23"/>
        <v>0</v>
      </c>
      <c r="BC230" s="1">
        <f t="shared" si="24"/>
        <v>0</v>
      </c>
      <c r="BD230" s="1">
        <f t="shared" si="25"/>
        <v>0</v>
      </c>
      <c r="BE230" s="1">
        <f t="shared" si="26"/>
        <v>0</v>
      </c>
    </row>
    <row r="231" spans="2:57" ht="14.4" thickBot="1" x14ac:dyDescent="0.3">
      <c r="B231" s="4"/>
      <c r="C231" s="131"/>
      <c r="D231" s="132"/>
      <c r="E231" s="235"/>
      <c r="F231" s="250"/>
      <c r="G231" s="250"/>
      <c r="H231" s="236"/>
      <c r="I231" s="130"/>
      <c r="J231" s="235"/>
      <c r="K231" s="236"/>
      <c r="L231" s="130"/>
      <c r="M231" s="235"/>
      <c r="N231" s="236"/>
      <c r="O231" s="129"/>
      <c r="P231" s="246">
        <v>0</v>
      </c>
      <c r="Q231" s="247"/>
      <c r="R231" s="129"/>
      <c r="S231" s="243"/>
      <c r="T231" s="244"/>
      <c r="U231" s="244"/>
      <c r="V231" s="244"/>
      <c r="W231" s="245"/>
      <c r="X231" s="7"/>
      <c r="AX231" s="101"/>
      <c r="AY231" s="101"/>
      <c r="AZ231" s="102">
        <f t="shared" si="21"/>
        <v>0</v>
      </c>
      <c r="BA231" s="101">
        <f t="shared" si="22"/>
        <v>0</v>
      </c>
      <c r="BB231" s="103">
        <f t="shared" si="23"/>
        <v>0</v>
      </c>
      <c r="BC231" s="1">
        <f t="shared" si="24"/>
        <v>0</v>
      </c>
      <c r="BD231" s="1">
        <f t="shared" si="25"/>
        <v>0</v>
      </c>
      <c r="BE231" s="1">
        <f t="shared" si="26"/>
        <v>0</v>
      </c>
    </row>
    <row r="232" spans="2:57" ht="14.4" thickBot="1" x14ac:dyDescent="0.3">
      <c r="B232" s="4"/>
      <c r="C232" s="131"/>
      <c r="D232" s="132"/>
      <c r="E232" s="235"/>
      <c r="F232" s="250"/>
      <c r="G232" s="250"/>
      <c r="H232" s="236"/>
      <c r="I232" s="130"/>
      <c r="J232" s="235"/>
      <c r="K232" s="236"/>
      <c r="L232" s="130"/>
      <c r="M232" s="235"/>
      <c r="N232" s="236"/>
      <c r="O232" s="129"/>
      <c r="P232" s="246">
        <v>0</v>
      </c>
      <c r="Q232" s="247"/>
      <c r="R232" s="129"/>
      <c r="S232" s="243"/>
      <c r="T232" s="244"/>
      <c r="U232" s="244"/>
      <c r="V232" s="244"/>
      <c r="W232" s="245"/>
      <c r="X232" s="7"/>
      <c r="AX232" s="101"/>
      <c r="AY232" s="101"/>
      <c r="AZ232" s="102">
        <f t="shared" si="21"/>
        <v>0</v>
      </c>
      <c r="BA232" s="101">
        <f t="shared" si="22"/>
        <v>0</v>
      </c>
      <c r="BB232" s="103">
        <f t="shared" si="23"/>
        <v>0</v>
      </c>
      <c r="BC232" s="1">
        <f t="shared" si="24"/>
        <v>0</v>
      </c>
      <c r="BD232" s="1">
        <f t="shared" si="25"/>
        <v>0</v>
      </c>
      <c r="BE232" s="1">
        <f t="shared" si="26"/>
        <v>0</v>
      </c>
    </row>
    <row r="233" spans="2:57" ht="14.4" thickBot="1" x14ac:dyDescent="0.3">
      <c r="B233" s="4"/>
      <c r="C233" s="131"/>
      <c r="D233" s="132"/>
      <c r="E233" s="235"/>
      <c r="F233" s="250"/>
      <c r="G233" s="250"/>
      <c r="H233" s="236"/>
      <c r="I233" s="130"/>
      <c r="J233" s="235"/>
      <c r="K233" s="236"/>
      <c r="L233" s="130"/>
      <c r="M233" s="235"/>
      <c r="N233" s="236"/>
      <c r="O233" s="129"/>
      <c r="P233" s="246">
        <v>0</v>
      </c>
      <c r="Q233" s="247"/>
      <c r="R233" s="129"/>
      <c r="S233" s="243"/>
      <c r="T233" s="244"/>
      <c r="U233" s="244"/>
      <c r="V233" s="244"/>
      <c r="W233" s="245"/>
      <c r="X233" s="7"/>
      <c r="AX233" s="101"/>
      <c r="AY233" s="101"/>
      <c r="AZ233" s="102">
        <f t="shared" si="21"/>
        <v>0</v>
      </c>
      <c r="BA233" s="101">
        <f t="shared" si="22"/>
        <v>0</v>
      </c>
      <c r="BB233" s="103">
        <f t="shared" si="23"/>
        <v>0</v>
      </c>
      <c r="BC233" s="1">
        <f t="shared" si="24"/>
        <v>0</v>
      </c>
      <c r="BD233" s="1">
        <f t="shared" si="25"/>
        <v>0</v>
      </c>
      <c r="BE233" s="1">
        <f t="shared" si="26"/>
        <v>0</v>
      </c>
    </row>
    <row r="234" spans="2:57" ht="14.4" thickBot="1" x14ac:dyDescent="0.3">
      <c r="B234" s="4"/>
      <c r="C234" s="131"/>
      <c r="D234" s="132"/>
      <c r="E234" s="235"/>
      <c r="F234" s="250"/>
      <c r="G234" s="250"/>
      <c r="H234" s="236"/>
      <c r="I234" s="130"/>
      <c r="J234" s="235"/>
      <c r="K234" s="236"/>
      <c r="L234" s="130"/>
      <c r="M234" s="235"/>
      <c r="N234" s="236"/>
      <c r="O234" s="129"/>
      <c r="P234" s="246">
        <v>0</v>
      </c>
      <c r="Q234" s="247"/>
      <c r="R234" s="129"/>
      <c r="S234" s="243"/>
      <c r="T234" s="244"/>
      <c r="U234" s="244"/>
      <c r="V234" s="244"/>
      <c r="W234" s="245"/>
      <c r="X234" s="7"/>
      <c r="AX234" s="101"/>
      <c r="AY234" s="101"/>
      <c r="AZ234" s="102">
        <f t="shared" si="21"/>
        <v>0</v>
      </c>
      <c r="BA234" s="101">
        <f t="shared" si="22"/>
        <v>0</v>
      </c>
      <c r="BB234" s="103">
        <f t="shared" si="23"/>
        <v>0</v>
      </c>
      <c r="BC234" s="1">
        <f t="shared" si="24"/>
        <v>0</v>
      </c>
      <c r="BD234" s="1">
        <f t="shared" si="25"/>
        <v>0</v>
      </c>
      <c r="BE234" s="1">
        <f t="shared" si="26"/>
        <v>0</v>
      </c>
    </row>
    <row r="235" spans="2:57" ht="14.4" thickBot="1" x14ac:dyDescent="0.3">
      <c r="B235" s="4"/>
      <c r="C235" s="131"/>
      <c r="D235" s="132"/>
      <c r="E235" s="235"/>
      <c r="F235" s="250"/>
      <c r="G235" s="250"/>
      <c r="H235" s="236"/>
      <c r="I235" s="130"/>
      <c r="J235" s="235"/>
      <c r="K235" s="236"/>
      <c r="L235" s="130"/>
      <c r="M235" s="235"/>
      <c r="N235" s="236"/>
      <c r="O235" s="129"/>
      <c r="P235" s="246">
        <v>0</v>
      </c>
      <c r="Q235" s="247"/>
      <c r="R235" s="129"/>
      <c r="S235" s="243"/>
      <c r="T235" s="244"/>
      <c r="U235" s="244"/>
      <c r="V235" s="244"/>
      <c r="W235" s="245"/>
      <c r="X235" s="7"/>
      <c r="AX235" s="101"/>
      <c r="AY235" s="101"/>
      <c r="AZ235" s="102">
        <f t="shared" si="21"/>
        <v>0</v>
      </c>
      <c r="BA235" s="101">
        <f t="shared" si="22"/>
        <v>0</v>
      </c>
      <c r="BB235" s="103">
        <f t="shared" si="23"/>
        <v>0</v>
      </c>
      <c r="BC235" s="1">
        <f t="shared" si="24"/>
        <v>0</v>
      </c>
      <c r="BD235" s="1">
        <f t="shared" si="25"/>
        <v>0</v>
      </c>
      <c r="BE235" s="1">
        <f t="shared" si="26"/>
        <v>0</v>
      </c>
    </row>
    <row r="236" spans="2:57" ht="14.4" thickBot="1" x14ac:dyDescent="0.3">
      <c r="B236" s="4"/>
      <c r="C236" s="131"/>
      <c r="D236" s="132"/>
      <c r="E236" s="235"/>
      <c r="F236" s="250"/>
      <c r="G236" s="250"/>
      <c r="H236" s="236"/>
      <c r="I236" s="130"/>
      <c r="J236" s="235"/>
      <c r="K236" s="236"/>
      <c r="L236" s="130"/>
      <c r="M236" s="235"/>
      <c r="N236" s="236"/>
      <c r="O236" s="129"/>
      <c r="P236" s="246">
        <v>0</v>
      </c>
      <c r="Q236" s="247"/>
      <c r="R236" s="129"/>
      <c r="S236" s="243"/>
      <c r="T236" s="244"/>
      <c r="U236" s="244"/>
      <c r="V236" s="244"/>
      <c r="W236" s="245"/>
      <c r="X236" s="7"/>
      <c r="AX236" s="101"/>
      <c r="AY236" s="101"/>
      <c r="AZ236" s="102">
        <f t="shared" si="21"/>
        <v>0</v>
      </c>
      <c r="BA236" s="101">
        <f t="shared" si="22"/>
        <v>0</v>
      </c>
      <c r="BB236" s="103">
        <f t="shared" si="23"/>
        <v>0</v>
      </c>
      <c r="BC236" s="1">
        <f t="shared" si="24"/>
        <v>0</v>
      </c>
      <c r="BD236" s="1">
        <f t="shared" si="25"/>
        <v>0</v>
      </c>
      <c r="BE236" s="1">
        <f t="shared" si="26"/>
        <v>0</v>
      </c>
    </row>
    <row r="237" spans="2:57" ht="14.4" thickBot="1" x14ac:dyDescent="0.3">
      <c r="B237" s="4"/>
      <c r="C237" s="131"/>
      <c r="D237" s="132"/>
      <c r="E237" s="235"/>
      <c r="F237" s="250"/>
      <c r="G237" s="250"/>
      <c r="H237" s="236"/>
      <c r="I237" s="130"/>
      <c r="J237" s="235"/>
      <c r="K237" s="236"/>
      <c r="L237" s="130"/>
      <c r="M237" s="235"/>
      <c r="N237" s="236"/>
      <c r="O237" s="129"/>
      <c r="P237" s="246">
        <v>0</v>
      </c>
      <c r="Q237" s="247"/>
      <c r="R237" s="129"/>
      <c r="S237" s="243"/>
      <c r="T237" s="244"/>
      <c r="U237" s="244"/>
      <c r="V237" s="244"/>
      <c r="W237" s="245"/>
      <c r="X237" s="7"/>
      <c r="AX237" s="101"/>
      <c r="AY237" s="101"/>
      <c r="AZ237" s="102">
        <f t="shared" si="21"/>
        <v>0</v>
      </c>
      <c r="BA237" s="101">
        <f t="shared" si="22"/>
        <v>0</v>
      </c>
      <c r="BB237" s="103">
        <f t="shared" si="23"/>
        <v>0</v>
      </c>
      <c r="BC237" s="1">
        <f t="shared" si="24"/>
        <v>0</v>
      </c>
      <c r="BD237" s="1">
        <f t="shared" si="25"/>
        <v>0</v>
      </c>
      <c r="BE237" s="1">
        <f t="shared" si="26"/>
        <v>0</v>
      </c>
    </row>
    <row r="238" spans="2:57" ht="14.4" thickBot="1" x14ac:dyDescent="0.3">
      <c r="B238" s="4"/>
      <c r="C238" s="131"/>
      <c r="D238" s="132"/>
      <c r="E238" s="235"/>
      <c r="F238" s="250"/>
      <c r="G238" s="250"/>
      <c r="H238" s="236"/>
      <c r="I238" s="130"/>
      <c r="J238" s="235"/>
      <c r="K238" s="236"/>
      <c r="L238" s="130"/>
      <c r="M238" s="235"/>
      <c r="N238" s="236"/>
      <c r="O238" s="129"/>
      <c r="P238" s="246">
        <v>0</v>
      </c>
      <c r="Q238" s="247"/>
      <c r="R238" s="129"/>
      <c r="S238" s="243"/>
      <c r="T238" s="244"/>
      <c r="U238" s="244"/>
      <c r="V238" s="244"/>
      <c r="W238" s="245"/>
      <c r="X238" s="7"/>
      <c r="AX238" s="101"/>
      <c r="AY238" s="101"/>
      <c r="AZ238" s="102">
        <f t="shared" si="21"/>
        <v>0</v>
      </c>
      <c r="BA238" s="101">
        <f t="shared" si="22"/>
        <v>0</v>
      </c>
      <c r="BB238" s="103">
        <f t="shared" si="23"/>
        <v>0</v>
      </c>
      <c r="BC238" s="1">
        <f t="shared" si="24"/>
        <v>0</v>
      </c>
      <c r="BD238" s="1">
        <f t="shared" si="25"/>
        <v>0</v>
      </c>
      <c r="BE238" s="1">
        <f t="shared" si="26"/>
        <v>0</v>
      </c>
    </row>
    <row r="239" spans="2:57" ht="14.4" thickBot="1" x14ac:dyDescent="0.3">
      <c r="B239" s="4"/>
      <c r="C239" s="131"/>
      <c r="D239" s="132"/>
      <c r="E239" s="235"/>
      <c r="F239" s="250"/>
      <c r="G239" s="250"/>
      <c r="H239" s="236"/>
      <c r="I239" s="130"/>
      <c r="J239" s="235"/>
      <c r="K239" s="236"/>
      <c r="L239" s="130"/>
      <c r="M239" s="235"/>
      <c r="N239" s="236"/>
      <c r="O239" s="129"/>
      <c r="P239" s="246">
        <v>0</v>
      </c>
      <c r="Q239" s="247"/>
      <c r="R239" s="129"/>
      <c r="S239" s="243"/>
      <c r="T239" s="244"/>
      <c r="U239" s="244"/>
      <c r="V239" s="244"/>
      <c r="W239" s="245"/>
      <c r="X239" s="7"/>
      <c r="AX239" s="101"/>
      <c r="AY239" s="101"/>
      <c r="AZ239" s="102">
        <f t="shared" si="21"/>
        <v>0</v>
      </c>
      <c r="BA239" s="101">
        <f t="shared" si="22"/>
        <v>0</v>
      </c>
      <c r="BB239" s="103">
        <f t="shared" si="23"/>
        <v>0</v>
      </c>
      <c r="BC239" s="1">
        <f t="shared" si="24"/>
        <v>0</v>
      </c>
      <c r="BD239" s="1">
        <f t="shared" si="25"/>
        <v>0</v>
      </c>
      <c r="BE239" s="1">
        <f t="shared" si="26"/>
        <v>0</v>
      </c>
    </row>
    <row r="240" spans="2:57" ht="14.4" thickBot="1" x14ac:dyDescent="0.3">
      <c r="B240" s="4"/>
      <c r="C240" s="131"/>
      <c r="D240" s="132"/>
      <c r="E240" s="235"/>
      <c r="F240" s="250"/>
      <c r="G240" s="250"/>
      <c r="H240" s="236"/>
      <c r="I240" s="130"/>
      <c r="J240" s="235"/>
      <c r="K240" s="236"/>
      <c r="L240" s="130"/>
      <c r="M240" s="235"/>
      <c r="N240" s="236"/>
      <c r="O240" s="129"/>
      <c r="P240" s="246">
        <v>0</v>
      </c>
      <c r="Q240" s="247"/>
      <c r="R240" s="129"/>
      <c r="S240" s="243"/>
      <c r="T240" s="244"/>
      <c r="U240" s="244"/>
      <c r="V240" s="244"/>
      <c r="W240" s="245"/>
      <c r="X240" s="7"/>
      <c r="AX240" s="101"/>
      <c r="AY240" s="101"/>
      <c r="AZ240" s="102">
        <f t="shared" si="21"/>
        <v>0</v>
      </c>
      <c r="BA240" s="101">
        <f t="shared" si="22"/>
        <v>0</v>
      </c>
      <c r="BB240" s="103">
        <f t="shared" si="23"/>
        <v>0</v>
      </c>
      <c r="BC240" s="1">
        <f t="shared" si="24"/>
        <v>0</v>
      </c>
      <c r="BD240" s="1">
        <f t="shared" si="25"/>
        <v>0</v>
      </c>
      <c r="BE240" s="1">
        <f t="shared" si="26"/>
        <v>0</v>
      </c>
    </row>
    <row r="241" spans="2:57" ht="14.4" thickBot="1" x14ac:dyDescent="0.3">
      <c r="B241" s="4"/>
      <c r="C241" s="131"/>
      <c r="D241" s="132"/>
      <c r="E241" s="235"/>
      <c r="F241" s="250"/>
      <c r="G241" s="250"/>
      <c r="H241" s="236"/>
      <c r="I241" s="130"/>
      <c r="J241" s="235"/>
      <c r="K241" s="236"/>
      <c r="L241" s="130"/>
      <c r="M241" s="235"/>
      <c r="N241" s="236"/>
      <c r="O241" s="129"/>
      <c r="P241" s="246">
        <v>0</v>
      </c>
      <c r="Q241" s="247"/>
      <c r="R241" s="129"/>
      <c r="S241" s="243"/>
      <c r="T241" s="244"/>
      <c r="U241" s="244"/>
      <c r="V241" s="244"/>
      <c r="W241" s="245"/>
      <c r="X241" s="7"/>
      <c r="AX241" s="101"/>
      <c r="AY241" s="101"/>
      <c r="AZ241" s="102">
        <f t="shared" si="21"/>
        <v>0</v>
      </c>
      <c r="BA241" s="101">
        <f t="shared" si="22"/>
        <v>0</v>
      </c>
      <c r="BB241" s="103">
        <f t="shared" si="23"/>
        <v>0</v>
      </c>
      <c r="BC241" s="1">
        <f t="shared" si="24"/>
        <v>0</v>
      </c>
      <c r="BD241" s="1">
        <f t="shared" si="25"/>
        <v>0</v>
      </c>
      <c r="BE241" s="1">
        <f t="shared" si="26"/>
        <v>0</v>
      </c>
    </row>
    <row r="242" spans="2:57" ht="14.4" thickBot="1" x14ac:dyDescent="0.3">
      <c r="B242" s="4"/>
      <c r="C242" s="131"/>
      <c r="D242" s="132"/>
      <c r="E242" s="235"/>
      <c r="F242" s="250"/>
      <c r="G242" s="250"/>
      <c r="H242" s="236"/>
      <c r="I242" s="130"/>
      <c r="J242" s="235"/>
      <c r="K242" s="236"/>
      <c r="L242" s="130"/>
      <c r="M242" s="235"/>
      <c r="N242" s="236"/>
      <c r="O242" s="129"/>
      <c r="P242" s="246">
        <v>0</v>
      </c>
      <c r="Q242" s="247"/>
      <c r="R242" s="129"/>
      <c r="S242" s="243"/>
      <c r="T242" s="244"/>
      <c r="U242" s="244"/>
      <c r="V242" s="244"/>
      <c r="W242" s="245"/>
      <c r="X242" s="7"/>
      <c r="AX242" s="101"/>
      <c r="AY242" s="101"/>
      <c r="AZ242" s="102">
        <f t="shared" si="21"/>
        <v>0</v>
      </c>
      <c r="BA242" s="101">
        <f t="shared" si="22"/>
        <v>0</v>
      </c>
      <c r="BB242" s="103">
        <f t="shared" si="23"/>
        <v>0</v>
      </c>
      <c r="BC242" s="1">
        <f t="shared" si="24"/>
        <v>0</v>
      </c>
      <c r="BD242" s="1">
        <f t="shared" si="25"/>
        <v>0</v>
      </c>
      <c r="BE242" s="1">
        <f t="shared" si="26"/>
        <v>0</v>
      </c>
    </row>
    <row r="243" spans="2:57" ht="14.4" thickBot="1" x14ac:dyDescent="0.3">
      <c r="B243" s="4"/>
      <c r="C243" s="131"/>
      <c r="D243" s="132"/>
      <c r="E243" s="235"/>
      <c r="F243" s="250"/>
      <c r="G243" s="250"/>
      <c r="H243" s="236"/>
      <c r="I243" s="130"/>
      <c r="J243" s="235"/>
      <c r="K243" s="236"/>
      <c r="L243" s="130"/>
      <c r="M243" s="235"/>
      <c r="N243" s="236"/>
      <c r="O243" s="129"/>
      <c r="P243" s="246">
        <v>0</v>
      </c>
      <c r="Q243" s="247"/>
      <c r="R243" s="129"/>
      <c r="S243" s="243"/>
      <c r="T243" s="244"/>
      <c r="U243" s="244"/>
      <c r="V243" s="244"/>
      <c r="W243" s="245"/>
      <c r="X243" s="7"/>
      <c r="AX243" s="101"/>
      <c r="AY243" s="101"/>
      <c r="AZ243" s="102">
        <f t="shared" si="21"/>
        <v>0</v>
      </c>
      <c r="BA243" s="101">
        <f t="shared" si="22"/>
        <v>0</v>
      </c>
      <c r="BB243" s="103">
        <f t="shared" si="23"/>
        <v>0</v>
      </c>
      <c r="BC243" s="1">
        <f t="shared" si="24"/>
        <v>0</v>
      </c>
      <c r="BD243" s="1">
        <f t="shared" si="25"/>
        <v>0</v>
      </c>
      <c r="BE243" s="1">
        <f t="shared" si="26"/>
        <v>0</v>
      </c>
    </row>
    <row r="244" spans="2:57" ht="14.4" thickBot="1" x14ac:dyDescent="0.3">
      <c r="B244" s="4"/>
      <c r="C244" s="131"/>
      <c r="D244" s="132"/>
      <c r="E244" s="235"/>
      <c r="F244" s="250"/>
      <c r="G244" s="250"/>
      <c r="H244" s="236"/>
      <c r="I244" s="130"/>
      <c r="J244" s="235"/>
      <c r="K244" s="236"/>
      <c r="L244" s="130"/>
      <c r="M244" s="235"/>
      <c r="N244" s="236"/>
      <c r="O244" s="129"/>
      <c r="P244" s="246">
        <v>0</v>
      </c>
      <c r="Q244" s="247"/>
      <c r="R244" s="129"/>
      <c r="S244" s="243"/>
      <c r="T244" s="244"/>
      <c r="U244" s="244"/>
      <c r="V244" s="244"/>
      <c r="W244" s="245"/>
      <c r="X244" s="7"/>
      <c r="AX244" s="101"/>
      <c r="AY244" s="101"/>
      <c r="AZ244" s="102">
        <f t="shared" si="21"/>
        <v>0</v>
      </c>
      <c r="BA244" s="101">
        <f t="shared" si="22"/>
        <v>0</v>
      </c>
      <c r="BB244" s="103">
        <f t="shared" si="23"/>
        <v>0</v>
      </c>
      <c r="BC244" s="1">
        <f t="shared" si="24"/>
        <v>0</v>
      </c>
      <c r="BD244" s="1">
        <f t="shared" si="25"/>
        <v>0</v>
      </c>
      <c r="BE244" s="1">
        <f t="shared" si="26"/>
        <v>0</v>
      </c>
    </row>
    <row r="245" spans="2:57" ht="14.4" thickBot="1" x14ac:dyDescent="0.3">
      <c r="B245" s="4"/>
      <c r="C245" s="131"/>
      <c r="D245" s="132"/>
      <c r="E245" s="235"/>
      <c r="F245" s="250"/>
      <c r="G245" s="250"/>
      <c r="H245" s="236"/>
      <c r="I245" s="130"/>
      <c r="J245" s="235"/>
      <c r="K245" s="236"/>
      <c r="L245" s="130"/>
      <c r="M245" s="235"/>
      <c r="N245" s="236"/>
      <c r="O245" s="129"/>
      <c r="P245" s="246">
        <v>0</v>
      </c>
      <c r="Q245" s="247"/>
      <c r="R245" s="129"/>
      <c r="S245" s="243"/>
      <c r="T245" s="244"/>
      <c r="U245" s="244"/>
      <c r="V245" s="244"/>
      <c r="W245" s="245"/>
      <c r="X245" s="7"/>
      <c r="AX245" s="101"/>
      <c r="AY245" s="101"/>
      <c r="AZ245" s="102">
        <f t="shared" si="21"/>
        <v>0</v>
      </c>
      <c r="BA245" s="101">
        <f t="shared" si="22"/>
        <v>0</v>
      </c>
      <c r="BB245" s="103">
        <f t="shared" si="23"/>
        <v>0</v>
      </c>
      <c r="BC245" s="1">
        <f t="shared" si="24"/>
        <v>0</v>
      </c>
      <c r="BD245" s="1">
        <f t="shared" si="25"/>
        <v>0</v>
      </c>
      <c r="BE245" s="1">
        <f t="shared" si="26"/>
        <v>0</v>
      </c>
    </row>
    <row r="246" spans="2:57" ht="14.4" thickBot="1" x14ac:dyDescent="0.3">
      <c r="B246" s="4"/>
      <c r="C246" s="131"/>
      <c r="D246" s="132"/>
      <c r="E246" s="235"/>
      <c r="F246" s="250"/>
      <c r="G246" s="250"/>
      <c r="H246" s="236"/>
      <c r="I246" s="130"/>
      <c r="J246" s="235"/>
      <c r="K246" s="236"/>
      <c r="L246" s="130"/>
      <c r="M246" s="235"/>
      <c r="N246" s="236"/>
      <c r="O246" s="129"/>
      <c r="P246" s="246">
        <v>0</v>
      </c>
      <c r="Q246" s="247"/>
      <c r="R246" s="129"/>
      <c r="S246" s="243"/>
      <c r="T246" s="244"/>
      <c r="U246" s="244"/>
      <c r="V246" s="244"/>
      <c r="W246" s="245"/>
      <c r="X246" s="7"/>
      <c r="AX246" s="101"/>
      <c r="AY246" s="101"/>
      <c r="AZ246" s="102">
        <f t="shared" si="21"/>
        <v>0</v>
      </c>
      <c r="BA246" s="101">
        <f t="shared" si="22"/>
        <v>0</v>
      </c>
      <c r="BB246" s="103">
        <f t="shared" si="23"/>
        <v>0</v>
      </c>
      <c r="BC246" s="1">
        <f t="shared" si="24"/>
        <v>0</v>
      </c>
      <c r="BD246" s="1">
        <f t="shared" si="25"/>
        <v>0</v>
      </c>
      <c r="BE246" s="1">
        <f t="shared" si="26"/>
        <v>0</v>
      </c>
    </row>
    <row r="247" spans="2:57" ht="14.4" thickBot="1" x14ac:dyDescent="0.3">
      <c r="B247" s="4"/>
      <c r="C247" s="131"/>
      <c r="D247" s="132"/>
      <c r="E247" s="235"/>
      <c r="F247" s="250"/>
      <c r="G247" s="250"/>
      <c r="H247" s="236"/>
      <c r="I247" s="130"/>
      <c r="J247" s="235"/>
      <c r="K247" s="236"/>
      <c r="L247" s="130"/>
      <c r="M247" s="235"/>
      <c r="N247" s="236"/>
      <c r="O247" s="129"/>
      <c r="P247" s="246">
        <v>0</v>
      </c>
      <c r="Q247" s="247"/>
      <c r="R247" s="129"/>
      <c r="S247" s="243"/>
      <c r="T247" s="244"/>
      <c r="U247" s="244"/>
      <c r="V247" s="244"/>
      <c r="W247" s="245"/>
      <c r="X247" s="7"/>
      <c r="AX247" s="101"/>
      <c r="AY247" s="101"/>
      <c r="AZ247" s="102">
        <f t="shared" si="21"/>
        <v>0</v>
      </c>
      <c r="BA247" s="101">
        <f t="shared" si="22"/>
        <v>0</v>
      </c>
      <c r="BB247" s="103">
        <f t="shared" si="23"/>
        <v>0</v>
      </c>
      <c r="BC247" s="1">
        <f t="shared" si="24"/>
        <v>0</v>
      </c>
      <c r="BD247" s="1">
        <f t="shared" si="25"/>
        <v>0</v>
      </c>
      <c r="BE247" s="1">
        <f t="shared" si="26"/>
        <v>0</v>
      </c>
    </row>
    <row r="248" spans="2:57" ht="14.4" thickBot="1" x14ac:dyDescent="0.3">
      <c r="B248" s="4"/>
      <c r="C248" s="131"/>
      <c r="D248" s="132"/>
      <c r="E248" s="235"/>
      <c r="F248" s="250"/>
      <c r="G248" s="250"/>
      <c r="H248" s="236"/>
      <c r="I248" s="130"/>
      <c r="J248" s="235"/>
      <c r="K248" s="236"/>
      <c r="L248" s="130"/>
      <c r="M248" s="235"/>
      <c r="N248" s="236"/>
      <c r="O248" s="129"/>
      <c r="P248" s="246">
        <v>0</v>
      </c>
      <c r="Q248" s="247"/>
      <c r="R248" s="129"/>
      <c r="S248" s="243"/>
      <c r="T248" s="244"/>
      <c r="U248" s="244"/>
      <c r="V248" s="244"/>
      <c r="W248" s="245"/>
      <c r="X248" s="7"/>
      <c r="AX248" s="101"/>
      <c r="AY248" s="101"/>
      <c r="AZ248" s="102">
        <f t="shared" si="21"/>
        <v>0</v>
      </c>
      <c r="BA248" s="101">
        <f t="shared" si="22"/>
        <v>0</v>
      </c>
      <c r="BB248" s="103">
        <f t="shared" si="23"/>
        <v>0</v>
      </c>
      <c r="BC248" s="1">
        <f t="shared" si="24"/>
        <v>0</v>
      </c>
      <c r="BD248" s="1">
        <f t="shared" si="25"/>
        <v>0</v>
      </c>
      <c r="BE248" s="1">
        <f t="shared" si="26"/>
        <v>0</v>
      </c>
    </row>
    <row r="249" spans="2:57" ht="14.4" thickBot="1" x14ac:dyDescent="0.3">
      <c r="B249" s="4"/>
      <c r="C249" s="131"/>
      <c r="D249" s="132"/>
      <c r="E249" s="235"/>
      <c r="F249" s="250"/>
      <c r="G249" s="250"/>
      <c r="H249" s="236"/>
      <c r="I249" s="130"/>
      <c r="J249" s="235"/>
      <c r="K249" s="236"/>
      <c r="L249" s="130"/>
      <c r="M249" s="235"/>
      <c r="N249" s="236"/>
      <c r="O249" s="129"/>
      <c r="P249" s="246">
        <v>0</v>
      </c>
      <c r="Q249" s="247"/>
      <c r="R249" s="129"/>
      <c r="S249" s="243"/>
      <c r="T249" s="244"/>
      <c r="U249" s="244"/>
      <c r="V249" s="244"/>
      <c r="W249" s="245"/>
      <c r="X249" s="7"/>
      <c r="AX249" s="101"/>
      <c r="AY249" s="101"/>
      <c r="AZ249" s="102">
        <f t="shared" si="21"/>
        <v>0</v>
      </c>
      <c r="BA249" s="101">
        <f t="shared" si="22"/>
        <v>0</v>
      </c>
      <c r="BB249" s="103">
        <f t="shared" si="23"/>
        <v>0</v>
      </c>
      <c r="BC249" s="1">
        <f t="shared" si="24"/>
        <v>0</v>
      </c>
      <c r="BD249" s="1">
        <f t="shared" si="25"/>
        <v>0</v>
      </c>
      <c r="BE249" s="1">
        <f t="shared" si="26"/>
        <v>0</v>
      </c>
    </row>
    <row r="250" spans="2:57" ht="14.4" thickBot="1" x14ac:dyDescent="0.3">
      <c r="B250" s="4"/>
      <c r="C250" s="131"/>
      <c r="D250" s="132"/>
      <c r="E250" s="235"/>
      <c r="F250" s="250"/>
      <c r="G250" s="250"/>
      <c r="H250" s="236"/>
      <c r="I250" s="130"/>
      <c r="J250" s="235"/>
      <c r="K250" s="236"/>
      <c r="L250" s="130"/>
      <c r="M250" s="235"/>
      <c r="N250" s="236"/>
      <c r="O250" s="129"/>
      <c r="P250" s="246">
        <v>0</v>
      </c>
      <c r="Q250" s="247"/>
      <c r="R250" s="129"/>
      <c r="S250" s="243"/>
      <c r="T250" s="244"/>
      <c r="U250" s="244"/>
      <c r="V250" s="244"/>
      <c r="W250" s="245"/>
      <c r="X250" s="7"/>
      <c r="AX250" s="101"/>
      <c r="AY250" s="101"/>
      <c r="AZ250" s="102">
        <f t="shared" si="21"/>
        <v>0</v>
      </c>
      <c r="BA250" s="101">
        <f t="shared" si="22"/>
        <v>0</v>
      </c>
      <c r="BB250" s="103">
        <f t="shared" si="23"/>
        <v>0</v>
      </c>
      <c r="BC250" s="1">
        <f t="shared" si="24"/>
        <v>0</v>
      </c>
      <c r="BD250" s="1">
        <f t="shared" si="25"/>
        <v>0</v>
      </c>
      <c r="BE250" s="1">
        <f t="shared" si="26"/>
        <v>0</v>
      </c>
    </row>
    <row r="251" spans="2:57" ht="14.4" thickBot="1" x14ac:dyDescent="0.3">
      <c r="B251" s="4"/>
      <c r="C251" s="131"/>
      <c r="D251" s="132"/>
      <c r="E251" s="235"/>
      <c r="F251" s="250"/>
      <c r="G251" s="250"/>
      <c r="H251" s="236"/>
      <c r="I251" s="130"/>
      <c r="J251" s="235"/>
      <c r="K251" s="236"/>
      <c r="L251" s="130"/>
      <c r="M251" s="235"/>
      <c r="N251" s="236"/>
      <c r="O251" s="129"/>
      <c r="P251" s="246">
        <v>0</v>
      </c>
      <c r="Q251" s="247"/>
      <c r="R251" s="129"/>
      <c r="S251" s="243"/>
      <c r="T251" s="244"/>
      <c r="U251" s="244"/>
      <c r="V251" s="244"/>
      <c r="W251" s="245"/>
      <c r="X251" s="7"/>
      <c r="AX251" s="101"/>
      <c r="AY251" s="101"/>
      <c r="AZ251" s="102">
        <f t="shared" si="21"/>
        <v>0</v>
      </c>
      <c r="BA251" s="101">
        <f t="shared" si="22"/>
        <v>0</v>
      </c>
      <c r="BB251" s="103">
        <f t="shared" si="23"/>
        <v>0</v>
      </c>
      <c r="BC251" s="1">
        <f t="shared" si="24"/>
        <v>0</v>
      </c>
      <c r="BD251" s="1">
        <f t="shared" si="25"/>
        <v>0</v>
      </c>
      <c r="BE251" s="1">
        <f t="shared" si="26"/>
        <v>0</v>
      </c>
    </row>
    <row r="252" spans="2:57" ht="14.4" thickBot="1" x14ac:dyDescent="0.3">
      <c r="B252" s="4"/>
      <c r="C252" s="131"/>
      <c r="D252" s="132"/>
      <c r="E252" s="235"/>
      <c r="F252" s="250"/>
      <c r="G252" s="250"/>
      <c r="H252" s="236"/>
      <c r="I252" s="130"/>
      <c r="J252" s="235"/>
      <c r="K252" s="236"/>
      <c r="L252" s="130"/>
      <c r="M252" s="235"/>
      <c r="N252" s="236"/>
      <c r="O252" s="129"/>
      <c r="P252" s="246">
        <v>0</v>
      </c>
      <c r="Q252" s="247"/>
      <c r="R252" s="129"/>
      <c r="S252" s="243"/>
      <c r="T252" s="244"/>
      <c r="U252" s="244"/>
      <c r="V252" s="244"/>
      <c r="W252" s="245"/>
      <c r="X252" s="7"/>
      <c r="AX252" s="101"/>
      <c r="AY252" s="101"/>
      <c r="AZ252" s="102">
        <f t="shared" si="21"/>
        <v>0</v>
      </c>
      <c r="BA252" s="101">
        <f t="shared" si="22"/>
        <v>0</v>
      </c>
      <c r="BB252" s="103">
        <f t="shared" si="23"/>
        <v>0</v>
      </c>
      <c r="BC252" s="1">
        <f t="shared" si="24"/>
        <v>0</v>
      </c>
      <c r="BD252" s="1">
        <f t="shared" si="25"/>
        <v>0</v>
      </c>
      <c r="BE252" s="1">
        <f t="shared" si="26"/>
        <v>0</v>
      </c>
    </row>
    <row r="253" spans="2:57" ht="14.4" thickBot="1" x14ac:dyDescent="0.3">
      <c r="B253" s="4"/>
      <c r="C253" s="131"/>
      <c r="D253" s="132"/>
      <c r="E253" s="235"/>
      <c r="F253" s="250"/>
      <c r="G253" s="250"/>
      <c r="H253" s="236"/>
      <c r="I253" s="130"/>
      <c r="J253" s="235"/>
      <c r="K253" s="236"/>
      <c r="L253" s="130"/>
      <c r="M253" s="235"/>
      <c r="N253" s="236"/>
      <c r="O253" s="129"/>
      <c r="P253" s="246">
        <v>0</v>
      </c>
      <c r="Q253" s="247"/>
      <c r="R253" s="129"/>
      <c r="S253" s="243"/>
      <c r="T253" s="244"/>
      <c r="U253" s="244"/>
      <c r="V253" s="244"/>
      <c r="W253" s="245"/>
      <c r="X253" s="7"/>
      <c r="AX253" s="101"/>
      <c r="AY253" s="101"/>
      <c r="AZ253" s="102">
        <f t="shared" si="21"/>
        <v>0</v>
      </c>
      <c r="BA253" s="101">
        <f t="shared" si="22"/>
        <v>0</v>
      </c>
      <c r="BB253" s="103">
        <f t="shared" si="23"/>
        <v>0</v>
      </c>
      <c r="BC253" s="1">
        <f t="shared" si="24"/>
        <v>0</v>
      </c>
      <c r="BD253" s="1">
        <f t="shared" si="25"/>
        <v>0</v>
      </c>
      <c r="BE253" s="1">
        <f t="shared" si="26"/>
        <v>0</v>
      </c>
    </row>
    <row r="254" spans="2:57" ht="14.4" thickBot="1" x14ac:dyDescent="0.3">
      <c r="B254" s="4"/>
      <c r="C254" s="131"/>
      <c r="D254" s="132"/>
      <c r="E254" s="235"/>
      <c r="F254" s="250"/>
      <c r="G254" s="250"/>
      <c r="H254" s="236"/>
      <c r="I254" s="130"/>
      <c r="J254" s="235"/>
      <c r="K254" s="236"/>
      <c r="L254" s="130"/>
      <c r="M254" s="235"/>
      <c r="N254" s="236"/>
      <c r="O254" s="129"/>
      <c r="P254" s="246">
        <v>0</v>
      </c>
      <c r="Q254" s="247"/>
      <c r="R254" s="129"/>
      <c r="S254" s="243"/>
      <c r="T254" s="244"/>
      <c r="U254" s="244"/>
      <c r="V254" s="244"/>
      <c r="W254" s="245"/>
      <c r="X254" s="7"/>
      <c r="AX254" s="101"/>
      <c r="AY254" s="101"/>
      <c r="AZ254" s="102">
        <f t="shared" si="21"/>
        <v>0</v>
      </c>
      <c r="BA254" s="101">
        <f t="shared" si="22"/>
        <v>0</v>
      </c>
      <c r="BB254" s="103">
        <f t="shared" si="23"/>
        <v>0</v>
      </c>
      <c r="BC254" s="1">
        <f t="shared" si="24"/>
        <v>0</v>
      </c>
      <c r="BD254" s="1">
        <f t="shared" si="25"/>
        <v>0</v>
      </c>
      <c r="BE254" s="1">
        <f t="shared" si="26"/>
        <v>0</v>
      </c>
    </row>
    <row r="255" spans="2:57" ht="14.4" thickBot="1" x14ac:dyDescent="0.3">
      <c r="B255" s="4"/>
      <c r="C255" s="131"/>
      <c r="D255" s="132"/>
      <c r="E255" s="235"/>
      <c r="F255" s="250"/>
      <c r="G255" s="250"/>
      <c r="H255" s="236"/>
      <c r="I255" s="130"/>
      <c r="J255" s="235"/>
      <c r="K255" s="236"/>
      <c r="L255" s="130"/>
      <c r="M255" s="235"/>
      <c r="N255" s="236"/>
      <c r="O255" s="129"/>
      <c r="P255" s="246">
        <v>0</v>
      </c>
      <c r="Q255" s="247"/>
      <c r="R255" s="129"/>
      <c r="S255" s="243"/>
      <c r="T255" s="244"/>
      <c r="U255" s="244"/>
      <c r="V255" s="244"/>
      <c r="W255" s="245"/>
      <c r="X255" s="7"/>
      <c r="AX255" s="101"/>
      <c r="AY255" s="101"/>
      <c r="AZ255" s="102">
        <f t="shared" si="21"/>
        <v>0</v>
      </c>
      <c r="BA255" s="101">
        <f t="shared" si="22"/>
        <v>0</v>
      </c>
      <c r="BB255" s="103">
        <f t="shared" si="23"/>
        <v>0</v>
      </c>
      <c r="BC255" s="1">
        <f t="shared" si="24"/>
        <v>0</v>
      </c>
      <c r="BD255" s="1">
        <f t="shared" si="25"/>
        <v>0</v>
      </c>
      <c r="BE255" s="1">
        <f t="shared" si="26"/>
        <v>0</v>
      </c>
    </row>
    <row r="256" spans="2:57" ht="14.4" thickBot="1" x14ac:dyDescent="0.3">
      <c r="B256" s="4"/>
      <c r="C256" s="131"/>
      <c r="D256" s="132"/>
      <c r="E256" s="235"/>
      <c r="F256" s="250"/>
      <c r="G256" s="250"/>
      <c r="H256" s="236"/>
      <c r="I256" s="130"/>
      <c r="J256" s="235"/>
      <c r="K256" s="236"/>
      <c r="L256" s="130"/>
      <c r="M256" s="235"/>
      <c r="N256" s="236"/>
      <c r="O256" s="129"/>
      <c r="P256" s="246">
        <v>0</v>
      </c>
      <c r="Q256" s="247"/>
      <c r="R256" s="129"/>
      <c r="S256" s="243"/>
      <c r="T256" s="244"/>
      <c r="U256" s="244"/>
      <c r="V256" s="244"/>
      <c r="W256" s="245"/>
      <c r="X256" s="7"/>
      <c r="AX256" s="101"/>
      <c r="AY256" s="101"/>
      <c r="AZ256" s="102">
        <f t="shared" si="21"/>
        <v>0</v>
      </c>
      <c r="BA256" s="101">
        <f t="shared" si="22"/>
        <v>0</v>
      </c>
      <c r="BB256" s="103">
        <f t="shared" si="23"/>
        <v>0</v>
      </c>
      <c r="BC256" s="1">
        <f t="shared" si="24"/>
        <v>0</v>
      </c>
      <c r="BD256" s="1">
        <f t="shared" si="25"/>
        <v>0</v>
      </c>
      <c r="BE256" s="1">
        <f t="shared" si="26"/>
        <v>0</v>
      </c>
    </row>
    <row r="257" spans="2:57" ht="14.4" thickBot="1" x14ac:dyDescent="0.3">
      <c r="B257" s="4"/>
      <c r="C257" s="131"/>
      <c r="D257" s="132"/>
      <c r="E257" s="235"/>
      <c r="F257" s="250"/>
      <c r="G257" s="250"/>
      <c r="H257" s="236"/>
      <c r="I257" s="130"/>
      <c r="J257" s="235"/>
      <c r="K257" s="236"/>
      <c r="L257" s="130"/>
      <c r="M257" s="235"/>
      <c r="N257" s="236"/>
      <c r="O257" s="129"/>
      <c r="P257" s="246">
        <v>0</v>
      </c>
      <c r="Q257" s="247"/>
      <c r="R257" s="129"/>
      <c r="S257" s="243"/>
      <c r="T257" s="244"/>
      <c r="U257" s="244"/>
      <c r="V257" s="244"/>
      <c r="W257" s="245"/>
      <c r="X257" s="7"/>
      <c r="AX257" s="101"/>
      <c r="AY257" s="101"/>
      <c r="AZ257" s="102">
        <f t="shared" si="21"/>
        <v>0</v>
      </c>
      <c r="BA257" s="101">
        <f t="shared" si="22"/>
        <v>0</v>
      </c>
      <c r="BB257" s="103">
        <f t="shared" si="23"/>
        <v>0</v>
      </c>
      <c r="BC257" s="1">
        <f t="shared" si="24"/>
        <v>0</v>
      </c>
      <c r="BD257" s="1">
        <f t="shared" si="25"/>
        <v>0</v>
      </c>
      <c r="BE257" s="1">
        <f t="shared" si="26"/>
        <v>0</v>
      </c>
    </row>
    <row r="258" spans="2:57" ht="14.4" thickBot="1" x14ac:dyDescent="0.3">
      <c r="B258" s="4"/>
      <c r="C258" s="131"/>
      <c r="D258" s="132"/>
      <c r="E258" s="235"/>
      <c r="F258" s="250"/>
      <c r="G258" s="250"/>
      <c r="H258" s="236"/>
      <c r="I258" s="130"/>
      <c r="J258" s="235"/>
      <c r="K258" s="236"/>
      <c r="L258" s="130"/>
      <c r="M258" s="235"/>
      <c r="N258" s="236"/>
      <c r="O258" s="129"/>
      <c r="P258" s="246">
        <v>0</v>
      </c>
      <c r="Q258" s="247"/>
      <c r="R258" s="129"/>
      <c r="S258" s="243"/>
      <c r="T258" s="244"/>
      <c r="U258" s="244"/>
      <c r="V258" s="244"/>
      <c r="W258" s="245"/>
      <c r="X258" s="7"/>
      <c r="AX258" s="101"/>
      <c r="AY258" s="101"/>
      <c r="AZ258" s="102">
        <f t="shared" si="21"/>
        <v>0</v>
      </c>
      <c r="BA258" s="101">
        <f t="shared" si="22"/>
        <v>0</v>
      </c>
      <c r="BB258" s="103">
        <f t="shared" si="23"/>
        <v>0</v>
      </c>
      <c r="BC258" s="1">
        <f t="shared" si="24"/>
        <v>0</v>
      </c>
      <c r="BD258" s="1">
        <f t="shared" si="25"/>
        <v>0</v>
      </c>
      <c r="BE258" s="1">
        <f t="shared" si="26"/>
        <v>0</v>
      </c>
    </row>
    <row r="259" spans="2:57" ht="14.4" thickBot="1" x14ac:dyDescent="0.3">
      <c r="B259" s="4"/>
      <c r="C259" s="131"/>
      <c r="D259" s="132"/>
      <c r="E259" s="235"/>
      <c r="F259" s="250"/>
      <c r="G259" s="250"/>
      <c r="H259" s="236"/>
      <c r="I259" s="130"/>
      <c r="J259" s="235"/>
      <c r="K259" s="236"/>
      <c r="L259" s="130"/>
      <c r="M259" s="235"/>
      <c r="N259" s="236"/>
      <c r="O259" s="129"/>
      <c r="P259" s="246">
        <v>0</v>
      </c>
      <c r="Q259" s="247"/>
      <c r="R259" s="129"/>
      <c r="S259" s="243"/>
      <c r="T259" s="244"/>
      <c r="U259" s="244"/>
      <c r="V259" s="244"/>
      <c r="W259" s="245"/>
      <c r="X259" s="7"/>
      <c r="AX259" s="101"/>
      <c r="AY259" s="101"/>
      <c r="AZ259" s="102">
        <f t="shared" si="21"/>
        <v>0</v>
      </c>
      <c r="BA259" s="101">
        <f t="shared" si="22"/>
        <v>0</v>
      </c>
      <c r="BB259" s="103">
        <f t="shared" si="23"/>
        <v>0</v>
      </c>
      <c r="BC259" s="1">
        <f t="shared" si="24"/>
        <v>0</v>
      </c>
      <c r="BD259" s="1">
        <f t="shared" si="25"/>
        <v>0</v>
      </c>
      <c r="BE259" s="1">
        <f t="shared" si="26"/>
        <v>0</v>
      </c>
    </row>
    <row r="260" spans="2:57" ht="14.4" thickBot="1" x14ac:dyDescent="0.3">
      <c r="B260" s="4"/>
      <c r="C260" s="131"/>
      <c r="D260" s="132"/>
      <c r="E260" s="235"/>
      <c r="F260" s="250"/>
      <c r="G260" s="250"/>
      <c r="H260" s="236"/>
      <c r="I260" s="130"/>
      <c r="J260" s="235"/>
      <c r="K260" s="236"/>
      <c r="L260" s="130"/>
      <c r="M260" s="235"/>
      <c r="N260" s="236"/>
      <c r="O260" s="129"/>
      <c r="P260" s="246">
        <v>0</v>
      </c>
      <c r="Q260" s="247"/>
      <c r="R260" s="129"/>
      <c r="S260" s="243"/>
      <c r="T260" s="244"/>
      <c r="U260" s="244"/>
      <c r="V260" s="244"/>
      <c r="W260" s="245"/>
      <c r="X260" s="7"/>
      <c r="AX260" s="101"/>
      <c r="AY260" s="101"/>
      <c r="AZ260" s="102">
        <f t="shared" si="21"/>
        <v>0</v>
      </c>
      <c r="BA260" s="101">
        <f t="shared" si="22"/>
        <v>0</v>
      </c>
      <c r="BB260" s="103">
        <f t="shared" si="23"/>
        <v>0</v>
      </c>
      <c r="BC260" s="1">
        <f t="shared" si="24"/>
        <v>0</v>
      </c>
      <c r="BD260" s="1">
        <f t="shared" si="25"/>
        <v>0</v>
      </c>
      <c r="BE260" s="1">
        <f t="shared" si="26"/>
        <v>0</v>
      </c>
    </row>
    <row r="261" spans="2:57" ht="14.4" thickBot="1" x14ac:dyDescent="0.3">
      <c r="B261" s="4"/>
      <c r="C261" s="131"/>
      <c r="D261" s="132"/>
      <c r="E261" s="235"/>
      <c r="F261" s="250"/>
      <c r="G261" s="250"/>
      <c r="H261" s="236"/>
      <c r="I261" s="130"/>
      <c r="J261" s="235"/>
      <c r="K261" s="236"/>
      <c r="L261" s="130"/>
      <c r="M261" s="235"/>
      <c r="N261" s="236"/>
      <c r="O261" s="129"/>
      <c r="P261" s="246">
        <v>0</v>
      </c>
      <c r="Q261" s="247"/>
      <c r="R261" s="129"/>
      <c r="S261" s="243"/>
      <c r="T261" s="244"/>
      <c r="U261" s="244"/>
      <c r="V261" s="244"/>
      <c r="W261" s="245"/>
      <c r="X261" s="7"/>
      <c r="AX261" s="101"/>
      <c r="AY261" s="101"/>
      <c r="AZ261" s="102">
        <f t="shared" si="21"/>
        <v>0</v>
      </c>
      <c r="BA261" s="101">
        <f t="shared" si="22"/>
        <v>0</v>
      </c>
      <c r="BB261" s="103">
        <f t="shared" si="23"/>
        <v>0</v>
      </c>
      <c r="BC261" s="1">
        <f t="shared" si="24"/>
        <v>0</v>
      </c>
      <c r="BD261" s="1">
        <f t="shared" si="25"/>
        <v>0</v>
      </c>
      <c r="BE261" s="1">
        <f t="shared" si="26"/>
        <v>0</v>
      </c>
    </row>
    <row r="262" spans="2:57" ht="14.4" thickBot="1" x14ac:dyDescent="0.3">
      <c r="B262" s="4"/>
      <c r="C262" s="131"/>
      <c r="D262" s="132"/>
      <c r="E262" s="235"/>
      <c r="F262" s="250"/>
      <c r="G262" s="250"/>
      <c r="H262" s="236"/>
      <c r="I262" s="130"/>
      <c r="J262" s="235"/>
      <c r="K262" s="236"/>
      <c r="L262" s="130"/>
      <c r="M262" s="235"/>
      <c r="N262" s="236"/>
      <c r="O262" s="129"/>
      <c r="P262" s="246">
        <v>0</v>
      </c>
      <c r="Q262" s="247"/>
      <c r="R262" s="129"/>
      <c r="S262" s="243"/>
      <c r="T262" s="244"/>
      <c r="U262" s="244"/>
      <c r="V262" s="244"/>
      <c r="W262" s="245"/>
      <c r="X262" s="7"/>
      <c r="AX262" s="101"/>
      <c r="AY262" s="101"/>
      <c r="AZ262" s="102">
        <f t="shared" si="21"/>
        <v>0</v>
      </c>
      <c r="BA262" s="101">
        <f t="shared" si="22"/>
        <v>0</v>
      </c>
      <c r="BB262" s="103">
        <f t="shared" si="23"/>
        <v>0</v>
      </c>
      <c r="BC262" s="1">
        <f t="shared" si="24"/>
        <v>0</v>
      </c>
      <c r="BD262" s="1">
        <f t="shared" si="25"/>
        <v>0</v>
      </c>
      <c r="BE262" s="1">
        <f t="shared" si="26"/>
        <v>0</v>
      </c>
    </row>
    <row r="263" spans="2:57" ht="14.4" thickBot="1" x14ac:dyDescent="0.3">
      <c r="B263" s="4"/>
      <c r="C263" s="131"/>
      <c r="D263" s="132"/>
      <c r="E263" s="235"/>
      <c r="F263" s="250"/>
      <c r="G263" s="250"/>
      <c r="H263" s="236"/>
      <c r="I263" s="130"/>
      <c r="J263" s="235"/>
      <c r="K263" s="236"/>
      <c r="L263" s="130"/>
      <c r="M263" s="235"/>
      <c r="N263" s="236"/>
      <c r="O263" s="129"/>
      <c r="P263" s="246">
        <v>0</v>
      </c>
      <c r="Q263" s="247"/>
      <c r="R263" s="129"/>
      <c r="S263" s="243"/>
      <c r="T263" s="244"/>
      <c r="U263" s="244"/>
      <c r="V263" s="244"/>
      <c r="W263" s="245"/>
      <c r="X263" s="7"/>
      <c r="AX263" s="101"/>
      <c r="AY263" s="101"/>
      <c r="AZ263" s="102">
        <f t="shared" si="21"/>
        <v>0</v>
      </c>
      <c r="BA263" s="101">
        <f t="shared" si="22"/>
        <v>0</v>
      </c>
      <c r="BB263" s="103">
        <f t="shared" si="23"/>
        <v>0</v>
      </c>
      <c r="BC263" s="1">
        <f t="shared" si="24"/>
        <v>0</v>
      </c>
      <c r="BD263" s="1">
        <f t="shared" si="25"/>
        <v>0</v>
      </c>
      <c r="BE263" s="1">
        <f t="shared" si="26"/>
        <v>0</v>
      </c>
    </row>
    <row r="264" spans="2:57" ht="14.4" thickBot="1" x14ac:dyDescent="0.3">
      <c r="B264" s="4"/>
      <c r="C264" s="131"/>
      <c r="D264" s="132"/>
      <c r="E264" s="235"/>
      <c r="F264" s="250"/>
      <c r="G264" s="250"/>
      <c r="H264" s="236"/>
      <c r="I264" s="130"/>
      <c r="J264" s="235"/>
      <c r="K264" s="236"/>
      <c r="L264" s="130"/>
      <c r="M264" s="235"/>
      <c r="N264" s="236"/>
      <c r="O264" s="129"/>
      <c r="P264" s="246">
        <v>0</v>
      </c>
      <c r="Q264" s="247"/>
      <c r="R264" s="129"/>
      <c r="S264" s="243"/>
      <c r="T264" s="244"/>
      <c r="U264" s="244"/>
      <c r="V264" s="244"/>
      <c r="W264" s="245"/>
      <c r="X264" s="7"/>
      <c r="AX264" s="101"/>
      <c r="AY264" s="101"/>
      <c r="AZ264" s="102">
        <f t="shared" ref="AZ264:AZ327" si="27">+C264</f>
        <v>0</v>
      </c>
      <c r="BA264" s="101">
        <f t="shared" ref="BA264:BA327" si="28">+J264</f>
        <v>0</v>
      </c>
      <c r="BB264" s="103">
        <f t="shared" ref="BB264:BB327" si="29">+P264</f>
        <v>0</v>
      </c>
      <c r="BC264" s="1">
        <f t="shared" ref="BC264:BC327" si="30">SUMIFS($BB$71:$BB$371,$AZ$71:$AZ$371,$AX264,$BA$71:$BA$371,"Despesas")</f>
        <v>0</v>
      </c>
      <c r="BD264" s="1">
        <f t="shared" ref="BD264:BD327" si="31">SUMIFS($BB$71:$BB$371,$AZ$71:$AZ$371,$AX264,$BA$71:$BA$371,"Dívidas")</f>
        <v>0</v>
      </c>
      <c r="BE264" s="1">
        <f t="shared" ref="BE264:BE327" si="32">SUMIFS($BB$71:$BB$371,$AZ$71:$AZ$371,$AX264,$BA$71:$BA$371,"Investimentos")</f>
        <v>0</v>
      </c>
    </row>
    <row r="265" spans="2:57" ht="14.4" thickBot="1" x14ac:dyDescent="0.3">
      <c r="B265" s="4"/>
      <c r="C265" s="131"/>
      <c r="D265" s="132"/>
      <c r="E265" s="235"/>
      <c r="F265" s="250"/>
      <c r="G265" s="250"/>
      <c r="H265" s="236"/>
      <c r="I265" s="130"/>
      <c r="J265" s="235"/>
      <c r="K265" s="236"/>
      <c r="L265" s="130"/>
      <c r="M265" s="235"/>
      <c r="N265" s="236"/>
      <c r="O265" s="129"/>
      <c r="P265" s="246">
        <v>0</v>
      </c>
      <c r="Q265" s="247"/>
      <c r="R265" s="129"/>
      <c r="S265" s="243"/>
      <c r="T265" s="244"/>
      <c r="U265" s="244"/>
      <c r="V265" s="244"/>
      <c r="W265" s="245"/>
      <c r="X265" s="7"/>
      <c r="AX265" s="101"/>
      <c r="AY265" s="101"/>
      <c r="AZ265" s="102">
        <f t="shared" si="27"/>
        <v>0</v>
      </c>
      <c r="BA265" s="101">
        <f t="shared" si="28"/>
        <v>0</v>
      </c>
      <c r="BB265" s="103">
        <f t="shared" si="29"/>
        <v>0</v>
      </c>
      <c r="BC265" s="1">
        <f t="shared" si="30"/>
        <v>0</v>
      </c>
      <c r="BD265" s="1">
        <f t="shared" si="31"/>
        <v>0</v>
      </c>
      <c r="BE265" s="1">
        <f t="shared" si="32"/>
        <v>0</v>
      </c>
    </row>
    <row r="266" spans="2:57" ht="14.4" thickBot="1" x14ac:dyDescent="0.3">
      <c r="B266" s="4"/>
      <c r="C266" s="131"/>
      <c r="D266" s="132"/>
      <c r="E266" s="235"/>
      <c r="F266" s="250"/>
      <c r="G266" s="250"/>
      <c r="H266" s="236"/>
      <c r="I266" s="130"/>
      <c r="J266" s="235"/>
      <c r="K266" s="236"/>
      <c r="L266" s="130"/>
      <c r="M266" s="235"/>
      <c r="N266" s="236"/>
      <c r="O266" s="129"/>
      <c r="P266" s="246">
        <v>0</v>
      </c>
      <c r="Q266" s="247"/>
      <c r="R266" s="129"/>
      <c r="S266" s="243"/>
      <c r="T266" s="244"/>
      <c r="U266" s="244"/>
      <c r="V266" s="244"/>
      <c r="W266" s="245"/>
      <c r="X266" s="7"/>
      <c r="AX266" s="101"/>
      <c r="AY266" s="101"/>
      <c r="AZ266" s="102">
        <f t="shared" si="27"/>
        <v>0</v>
      </c>
      <c r="BA266" s="101">
        <f t="shared" si="28"/>
        <v>0</v>
      </c>
      <c r="BB266" s="103">
        <f t="shared" si="29"/>
        <v>0</v>
      </c>
      <c r="BC266" s="1">
        <f t="shared" si="30"/>
        <v>0</v>
      </c>
      <c r="BD266" s="1">
        <f t="shared" si="31"/>
        <v>0</v>
      </c>
      <c r="BE266" s="1">
        <f t="shared" si="32"/>
        <v>0</v>
      </c>
    </row>
    <row r="267" spans="2:57" ht="14.4" thickBot="1" x14ac:dyDescent="0.3">
      <c r="B267" s="4"/>
      <c r="C267" s="131"/>
      <c r="D267" s="132"/>
      <c r="E267" s="235"/>
      <c r="F267" s="250"/>
      <c r="G267" s="250"/>
      <c r="H267" s="236"/>
      <c r="I267" s="130"/>
      <c r="J267" s="235"/>
      <c r="K267" s="236"/>
      <c r="L267" s="130"/>
      <c r="M267" s="235"/>
      <c r="N267" s="236"/>
      <c r="O267" s="129"/>
      <c r="P267" s="246">
        <v>0</v>
      </c>
      <c r="Q267" s="247"/>
      <c r="R267" s="129"/>
      <c r="S267" s="243"/>
      <c r="T267" s="244"/>
      <c r="U267" s="244"/>
      <c r="V267" s="244"/>
      <c r="W267" s="245"/>
      <c r="X267" s="7"/>
      <c r="AX267" s="101"/>
      <c r="AY267" s="101"/>
      <c r="AZ267" s="102">
        <f t="shared" si="27"/>
        <v>0</v>
      </c>
      <c r="BA267" s="101">
        <f t="shared" si="28"/>
        <v>0</v>
      </c>
      <c r="BB267" s="103">
        <f t="shared" si="29"/>
        <v>0</v>
      </c>
      <c r="BC267" s="1">
        <f t="shared" si="30"/>
        <v>0</v>
      </c>
      <c r="BD267" s="1">
        <f t="shared" si="31"/>
        <v>0</v>
      </c>
      <c r="BE267" s="1">
        <f t="shared" si="32"/>
        <v>0</v>
      </c>
    </row>
    <row r="268" spans="2:57" ht="14.4" thickBot="1" x14ac:dyDescent="0.3">
      <c r="B268" s="4"/>
      <c r="C268" s="131"/>
      <c r="D268" s="132"/>
      <c r="E268" s="235"/>
      <c r="F268" s="250"/>
      <c r="G268" s="250"/>
      <c r="H268" s="236"/>
      <c r="I268" s="130"/>
      <c r="J268" s="235"/>
      <c r="K268" s="236"/>
      <c r="L268" s="130"/>
      <c r="M268" s="235"/>
      <c r="N268" s="236"/>
      <c r="O268" s="129"/>
      <c r="P268" s="246">
        <v>0</v>
      </c>
      <c r="Q268" s="247"/>
      <c r="R268" s="129"/>
      <c r="S268" s="243"/>
      <c r="T268" s="244"/>
      <c r="U268" s="244"/>
      <c r="V268" s="244"/>
      <c r="W268" s="245"/>
      <c r="X268" s="7"/>
      <c r="AX268" s="101"/>
      <c r="AY268" s="101"/>
      <c r="AZ268" s="102">
        <f t="shared" si="27"/>
        <v>0</v>
      </c>
      <c r="BA268" s="101">
        <f t="shared" si="28"/>
        <v>0</v>
      </c>
      <c r="BB268" s="103">
        <f t="shared" si="29"/>
        <v>0</v>
      </c>
      <c r="BC268" s="1">
        <f t="shared" si="30"/>
        <v>0</v>
      </c>
      <c r="BD268" s="1">
        <f t="shared" si="31"/>
        <v>0</v>
      </c>
      <c r="BE268" s="1">
        <f t="shared" si="32"/>
        <v>0</v>
      </c>
    </row>
    <row r="269" spans="2:57" ht="14.4" thickBot="1" x14ac:dyDescent="0.3">
      <c r="B269" s="4"/>
      <c r="C269" s="131"/>
      <c r="D269" s="132"/>
      <c r="E269" s="235"/>
      <c r="F269" s="250"/>
      <c r="G269" s="250"/>
      <c r="H269" s="236"/>
      <c r="I269" s="130"/>
      <c r="J269" s="235"/>
      <c r="K269" s="236"/>
      <c r="L269" s="130"/>
      <c r="M269" s="235"/>
      <c r="N269" s="236"/>
      <c r="O269" s="129"/>
      <c r="P269" s="246">
        <v>0</v>
      </c>
      <c r="Q269" s="247"/>
      <c r="R269" s="129"/>
      <c r="S269" s="243"/>
      <c r="T269" s="244"/>
      <c r="U269" s="244"/>
      <c r="V269" s="244"/>
      <c r="W269" s="245"/>
      <c r="X269" s="7"/>
      <c r="AX269" s="101"/>
      <c r="AY269" s="101"/>
      <c r="AZ269" s="102">
        <f t="shared" si="27"/>
        <v>0</v>
      </c>
      <c r="BA269" s="101">
        <f t="shared" si="28"/>
        <v>0</v>
      </c>
      <c r="BB269" s="103">
        <f t="shared" si="29"/>
        <v>0</v>
      </c>
      <c r="BC269" s="1">
        <f t="shared" si="30"/>
        <v>0</v>
      </c>
      <c r="BD269" s="1">
        <f t="shared" si="31"/>
        <v>0</v>
      </c>
      <c r="BE269" s="1">
        <f t="shared" si="32"/>
        <v>0</v>
      </c>
    </row>
    <row r="270" spans="2:57" ht="14.4" thickBot="1" x14ac:dyDescent="0.3">
      <c r="B270" s="4"/>
      <c r="C270" s="131"/>
      <c r="D270" s="132"/>
      <c r="E270" s="235"/>
      <c r="F270" s="250"/>
      <c r="G270" s="250"/>
      <c r="H270" s="236"/>
      <c r="I270" s="130"/>
      <c r="J270" s="235"/>
      <c r="K270" s="236"/>
      <c r="L270" s="130"/>
      <c r="M270" s="235"/>
      <c r="N270" s="236"/>
      <c r="O270" s="129"/>
      <c r="P270" s="246">
        <v>0</v>
      </c>
      <c r="Q270" s="247"/>
      <c r="R270" s="129"/>
      <c r="S270" s="243"/>
      <c r="T270" s="244"/>
      <c r="U270" s="244"/>
      <c r="V270" s="244"/>
      <c r="W270" s="245"/>
      <c r="X270" s="7"/>
      <c r="AX270" s="101"/>
      <c r="AY270" s="101"/>
      <c r="AZ270" s="102">
        <f t="shared" si="27"/>
        <v>0</v>
      </c>
      <c r="BA270" s="101">
        <f t="shared" si="28"/>
        <v>0</v>
      </c>
      <c r="BB270" s="103">
        <f t="shared" si="29"/>
        <v>0</v>
      </c>
      <c r="BC270" s="1">
        <f t="shared" si="30"/>
        <v>0</v>
      </c>
      <c r="BD270" s="1">
        <f t="shared" si="31"/>
        <v>0</v>
      </c>
      <c r="BE270" s="1">
        <f t="shared" si="32"/>
        <v>0</v>
      </c>
    </row>
    <row r="271" spans="2:57" ht="14.4" thickBot="1" x14ac:dyDescent="0.3">
      <c r="B271" s="4"/>
      <c r="C271" s="131"/>
      <c r="D271" s="132"/>
      <c r="E271" s="235"/>
      <c r="F271" s="250"/>
      <c r="G271" s="250"/>
      <c r="H271" s="236"/>
      <c r="I271" s="130"/>
      <c r="J271" s="235"/>
      <c r="K271" s="236"/>
      <c r="L271" s="130"/>
      <c r="M271" s="235"/>
      <c r="N271" s="236"/>
      <c r="O271" s="129"/>
      <c r="P271" s="246">
        <v>0</v>
      </c>
      <c r="Q271" s="247"/>
      <c r="R271" s="129"/>
      <c r="S271" s="243"/>
      <c r="T271" s="244"/>
      <c r="U271" s="244"/>
      <c r="V271" s="244"/>
      <c r="W271" s="245"/>
      <c r="X271" s="7"/>
      <c r="AX271" s="101"/>
      <c r="AY271" s="101"/>
      <c r="AZ271" s="102">
        <f t="shared" si="27"/>
        <v>0</v>
      </c>
      <c r="BA271" s="101">
        <f t="shared" si="28"/>
        <v>0</v>
      </c>
      <c r="BB271" s="103">
        <f t="shared" si="29"/>
        <v>0</v>
      </c>
      <c r="BC271" s="1">
        <f t="shared" si="30"/>
        <v>0</v>
      </c>
      <c r="BD271" s="1">
        <f t="shared" si="31"/>
        <v>0</v>
      </c>
      <c r="BE271" s="1">
        <f t="shared" si="32"/>
        <v>0</v>
      </c>
    </row>
    <row r="272" spans="2:57" ht="14.4" thickBot="1" x14ac:dyDescent="0.3">
      <c r="B272" s="4"/>
      <c r="C272" s="131"/>
      <c r="D272" s="132"/>
      <c r="E272" s="235"/>
      <c r="F272" s="250"/>
      <c r="G272" s="250"/>
      <c r="H272" s="236"/>
      <c r="I272" s="130"/>
      <c r="J272" s="235"/>
      <c r="K272" s="236"/>
      <c r="L272" s="130"/>
      <c r="M272" s="235"/>
      <c r="N272" s="236"/>
      <c r="O272" s="129"/>
      <c r="P272" s="246">
        <v>0</v>
      </c>
      <c r="Q272" s="247"/>
      <c r="R272" s="129"/>
      <c r="S272" s="243"/>
      <c r="T272" s="244"/>
      <c r="U272" s="244"/>
      <c r="V272" s="244"/>
      <c r="W272" s="245"/>
      <c r="X272" s="7"/>
      <c r="AX272" s="101"/>
      <c r="AY272" s="101"/>
      <c r="AZ272" s="102">
        <f t="shared" si="27"/>
        <v>0</v>
      </c>
      <c r="BA272" s="101">
        <f t="shared" si="28"/>
        <v>0</v>
      </c>
      <c r="BB272" s="103">
        <f t="shared" si="29"/>
        <v>0</v>
      </c>
      <c r="BC272" s="1">
        <f t="shared" si="30"/>
        <v>0</v>
      </c>
      <c r="BD272" s="1">
        <f t="shared" si="31"/>
        <v>0</v>
      </c>
      <c r="BE272" s="1">
        <f t="shared" si="32"/>
        <v>0</v>
      </c>
    </row>
    <row r="273" spans="2:57" ht="14.4" thickBot="1" x14ac:dyDescent="0.3">
      <c r="B273" s="4"/>
      <c r="C273" s="131"/>
      <c r="D273" s="132"/>
      <c r="E273" s="235"/>
      <c r="F273" s="250"/>
      <c r="G273" s="250"/>
      <c r="H273" s="236"/>
      <c r="I273" s="130"/>
      <c r="J273" s="235"/>
      <c r="K273" s="236"/>
      <c r="L273" s="130"/>
      <c r="M273" s="235"/>
      <c r="N273" s="236"/>
      <c r="O273" s="129"/>
      <c r="P273" s="246">
        <v>0</v>
      </c>
      <c r="Q273" s="247"/>
      <c r="R273" s="129"/>
      <c r="S273" s="243"/>
      <c r="T273" s="244"/>
      <c r="U273" s="244"/>
      <c r="V273" s="244"/>
      <c r="W273" s="245"/>
      <c r="X273" s="7"/>
      <c r="AX273" s="101"/>
      <c r="AY273" s="101"/>
      <c r="AZ273" s="102">
        <f t="shared" si="27"/>
        <v>0</v>
      </c>
      <c r="BA273" s="101">
        <f t="shared" si="28"/>
        <v>0</v>
      </c>
      <c r="BB273" s="103">
        <f t="shared" si="29"/>
        <v>0</v>
      </c>
      <c r="BC273" s="1">
        <f t="shared" si="30"/>
        <v>0</v>
      </c>
      <c r="BD273" s="1">
        <f t="shared" si="31"/>
        <v>0</v>
      </c>
      <c r="BE273" s="1">
        <f t="shared" si="32"/>
        <v>0</v>
      </c>
    </row>
    <row r="274" spans="2:57" ht="14.4" thickBot="1" x14ac:dyDescent="0.3">
      <c r="B274" s="4"/>
      <c r="C274" s="131"/>
      <c r="D274" s="132"/>
      <c r="E274" s="235"/>
      <c r="F274" s="250"/>
      <c r="G274" s="250"/>
      <c r="H274" s="236"/>
      <c r="I274" s="130"/>
      <c r="J274" s="235"/>
      <c r="K274" s="236"/>
      <c r="L274" s="130"/>
      <c r="M274" s="235"/>
      <c r="N274" s="236"/>
      <c r="O274" s="129"/>
      <c r="P274" s="246">
        <v>0</v>
      </c>
      <c r="Q274" s="247"/>
      <c r="R274" s="129"/>
      <c r="S274" s="243"/>
      <c r="T274" s="244"/>
      <c r="U274" s="244"/>
      <c r="V274" s="244"/>
      <c r="W274" s="245"/>
      <c r="X274" s="7"/>
      <c r="AX274" s="101"/>
      <c r="AY274" s="101"/>
      <c r="AZ274" s="102">
        <f t="shared" si="27"/>
        <v>0</v>
      </c>
      <c r="BA274" s="101">
        <f t="shared" si="28"/>
        <v>0</v>
      </c>
      <c r="BB274" s="103">
        <f t="shared" si="29"/>
        <v>0</v>
      </c>
      <c r="BC274" s="1">
        <f t="shared" si="30"/>
        <v>0</v>
      </c>
      <c r="BD274" s="1">
        <f t="shared" si="31"/>
        <v>0</v>
      </c>
      <c r="BE274" s="1">
        <f t="shared" si="32"/>
        <v>0</v>
      </c>
    </row>
    <row r="275" spans="2:57" ht="14.4" thickBot="1" x14ac:dyDescent="0.3">
      <c r="B275" s="4"/>
      <c r="C275" s="131"/>
      <c r="D275" s="132"/>
      <c r="E275" s="235"/>
      <c r="F275" s="250"/>
      <c r="G275" s="250"/>
      <c r="H275" s="236"/>
      <c r="I275" s="130"/>
      <c r="J275" s="235"/>
      <c r="K275" s="236"/>
      <c r="L275" s="130"/>
      <c r="M275" s="235"/>
      <c r="N275" s="236"/>
      <c r="O275" s="129"/>
      <c r="P275" s="246">
        <v>0</v>
      </c>
      <c r="Q275" s="247"/>
      <c r="R275" s="129"/>
      <c r="S275" s="243"/>
      <c r="T275" s="244"/>
      <c r="U275" s="244"/>
      <c r="V275" s="244"/>
      <c r="W275" s="245"/>
      <c r="X275" s="7"/>
      <c r="AX275" s="101"/>
      <c r="AY275" s="101"/>
      <c r="AZ275" s="102">
        <f t="shared" si="27"/>
        <v>0</v>
      </c>
      <c r="BA275" s="101">
        <f t="shared" si="28"/>
        <v>0</v>
      </c>
      <c r="BB275" s="103">
        <f t="shared" si="29"/>
        <v>0</v>
      </c>
      <c r="BC275" s="1">
        <f t="shared" si="30"/>
        <v>0</v>
      </c>
      <c r="BD275" s="1">
        <f t="shared" si="31"/>
        <v>0</v>
      </c>
      <c r="BE275" s="1">
        <f t="shared" si="32"/>
        <v>0</v>
      </c>
    </row>
    <row r="276" spans="2:57" ht="14.4" thickBot="1" x14ac:dyDescent="0.3">
      <c r="B276" s="4"/>
      <c r="C276" s="131"/>
      <c r="D276" s="132"/>
      <c r="E276" s="235"/>
      <c r="F276" s="250"/>
      <c r="G276" s="250"/>
      <c r="H276" s="236"/>
      <c r="I276" s="130"/>
      <c r="J276" s="235"/>
      <c r="K276" s="236"/>
      <c r="L276" s="130"/>
      <c r="M276" s="235"/>
      <c r="N276" s="236"/>
      <c r="O276" s="129"/>
      <c r="P276" s="246">
        <v>0</v>
      </c>
      <c r="Q276" s="247"/>
      <c r="R276" s="129"/>
      <c r="S276" s="243"/>
      <c r="T276" s="244"/>
      <c r="U276" s="244"/>
      <c r="V276" s="244"/>
      <c r="W276" s="245"/>
      <c r="X276" s="7"/>
      <c r="AX276" s="101"/>
      <c r="AY276" s="101"/>
      <c r="AZ276" s="102">
        <f t="shared" si="27"/>
        <v>0</v>
      </c>
      <c r="BA276" s="101">
        <f t="shared" si="28"/>
        <v>0</v>
      </c>
      <c r="BB276" s="103">
        <f t="shared" si="29"/>
        <v>0</v>
      </c>
      <c r="BC276" s="1">
        <f t="shared" si="30"/>
        <v>0</v>
      </c>
      <c r="BD276" s="1">
        <f t="shared" si="31"/>
        <v>0</v>
      </c>
      <c r="BE276" s="1">
        <f t="shared" si="32"/>
        <v>0</v>
      </c>
    </row>
    <row r="277" spans="2:57" ht="14.4" thickBot="1" x14ac:dyDescent="0.3">
      <c r="B277" s="4"/>
      <c r="C277" s="131"/>
      <c r="D277" s="132"/>
      <c r="E277" s="235"/>
      <c r="F277" s="250"/>
      <c r="G277" s="250"/>
      <c r="H277" s="236"/>
      <c r="I277" s="130"/>
      <c r="J277" s="235"/>
      <c r="K277" s="236"/>
      <c r="L277" s="130"/>
      <c r="M277" s="235"/>
      <c r="N277" s="236"/>
      <c r="O277" s="129"/>
      <c r="P277" s="246">
        <v>0</v>
      </c>
      <c r="Q277" s="247"/>
      <c r="R277" s="129"/>
      <c r="S277" s="243"/>
      <c r="T277" s="244"/>
      <c r="U277" s="244"/>
      <c r="V277" s="244"/>
      <c r="W277" s="245"/>
      <c r="X277" s="7"/>
      <c r="AX277" s="101"/>
      <c r="AY277" s="101"/>
      <c r="AZ277" s="102">
        <f t="shared" si="27"/>
        <v>0</v>
      </c>
      <c r="BA277" s="101">
        <f t="shared" si="28"/>
        <v>0</v>
      </c>
      <c r="BB277" s="103">
        <f t="shared" si="29"/>
        <v>0</v>
      </c>
      <c r="BC277" s="1">
        <f t="shared" si="30"/>
        <v>0</v>
      </c>
      <c r="BD277" s="1">
        <f t="shared" si="31"/>
        <v>0</v>
      </c>
      <c r="BE277" s="1">
        <f t="shared" si="32"/>
        <v>0</v>
      </c>
    </row>
    <row r="278" spans="2:57" ht="14.4" thickBot="1" x14ac:dyDescent="0.3">
      <c r="B278" s="4"/>
      <c r="C278" s="131"/>
      <c r="D278" s="132"/>
      <c r="E278" s="235"/>
      <c r="F278" s="250"/>
      <c r="G278" s="250"/>
      <c r="H278" s="236"/>
      <c r="I278" s="130"/>
      <c r="J278" s="235"/>
      <c r="K278" s="236"/>
      <c r="L278" s="130"/>
      <c r="M278" s="235"/>
      <c r="N278" s="236"/>
      <c r="O278" s="129"/>
      <c r="P278" s="246">
        <v>0</v>
      </c>
      <c r="Q278" s="247"/>
      <c r="R278" s="129"/>
      <c r="S278" s="243"/>
      <c r="T278" s="244"/>
      <c r="U278" s="244"/>
      <c r="V278" s="244"/>
      <c r="W278" s="245"/>
      <c r="X278" s="7"/>
      <c r="AX278" s="101"/>
      <c r="AY278" s="101"/>
      <c r="AZ278" s="102">
        <f t="shared" si="27"/>
        <v>0</v>
      </c>
      <c r="BA278" s="101">
        <f t="shared" si="28"/>
        <v>0</v>
      </c>
      <c r="BB278" s="103">
        <f t="shared" si="29"/>
        <v>0</v>
      </c>
      <c r="BC278" s="1">
        <f t="shared" si="30"/>
        <v>0</v>
      </c>
      <c r="BD278" s="1">
        <f t="shared" si="31"/>
        <v>0</v>
      </c>
      <c r="BE278" s="1">
        <f t="shared" si="32"/>
        <v>0</v>
      </c>
    </row>
    <row r="279" spans="2:57" ht="14.4" thickBot="1" x14ac:dyDescent="0.3">
      <c r="B279" s="4"/>
      <c r="C279" s="131"/>
      <c r="D279" s="132"/>
      <c r="E279" s="235"/>
      <c r="F279" s="250"/>
      <c r="G279" s="250"/>
      <c r="H279" s="236"/>
      <c r="I279" s="130"/>
      <c r="J279" s="235"/>
      <c r="K279" s="236"/>
      <c r="L279" s="130"/>
      <c r="M279" s="235"/>
      <c r="N279" s="236"/>
      <c r="O279" s="129"/>
      <c r="P279" s="246">
        <v>0</v>
      </c>
      <c r="Q279" s="247"/>
      <c r="R279" s="129"/>
      <c r="S279" s="243"/>
      <c r="T279" s="244"/>
      <c r="U279" s="244"/>
      <c r="V279" s="244"/>
      <c r="W279" s="245"/>
      <c r="X279" s="7"/>
      <c r="AX279" s="101"/>
      <c r="AY279" s="101"/>
      <c r="AZ279" s="102">
        <f t="shared" si="27"/>
        <v>0</v>
      </c>
      <c r="BA279" s="101">
        <f t="shared" si="28"/>
        <v>0</v>
      </c>
      <c r="BB279" s="103">
        <f t="shared" si="29"/>
        <v>0</v>
      </c>
      <c r="BC279" s="1">
        <f t="shared" si="30"/>
        <v>0</v>
      </c>
      <c r="BD279" s="1">
        <f t="shared" si="31"/>
        <v>0</v>
      </c>
      <c r="BE279" s="1">
        <f t="shared" si="32"/>
        <v>0</v>
      </c>
    </row>
    <row r="280" spans="2:57" ht="14.4" thickBot="1" x14ac:dyDescent="0.3">
      <c r="B280" s="4"/>
      <c r="C280" s="131"/>
      <c r="D280" s="132"/>
      <c r="E280" s="235"/>
      <c r="F280" s="250"/>
      <c r="G280" s="250"/>
      <c r="H280" s="236"/>
      <c r="I280" s="130"/>
      <c r="J280" s="235"/>
      <c r="K280" s="236"/>
      <c r="L280" s="130"/>
      <c r="M280" s="235"/>
      <c r="N280" s="236"/>
      <c r="O280" s="129"/>
      <c r="P280" s="246">
        <v>0</v>
      </c>
      <c r="Q280" s="247"/>
      <c r="R280" s="129"/>
      <c r="S280" s="243"/>
      <c r="T280" s="244"/>
      <c r="U280" s="244"/>
      <c r="V280" s="244"/>
      <c r="W280" s="245"/>
      <c r="X280" s="7"/>
      <c r="AX280" s="101"/>
      <c r="AY280" s="101"/>
      <c r="AZ280" s="102">
        <f t="shared" si="27"/>
        <v>0</v>
      </c>
      <c r="BA280" s="101">
        <f t="shared" si="28"/>
        <v>0</v>
      </c>
      <c r="BB280" s="103">
        <f t="shared" si="29"/>
        <v>0</v>
      </c>
      <c r="BC280" s="1">
        <f t="shared" si="30"/>
        <v>0</v>
      </c>
      <c r="BD280" s="1">
        <f t="shared" si="31"/>
        <v>0</v>
      </c>
      <c r="BE280" s="1">
        <f t="shared" si="32"/>
        <v>0</v>
      </c>
    </row>
    <row r="281" spans="2:57" ht="14.4" thickBot="1" x14ac:dyDescent="0.3">
      <c r="B281" s="4"/>
      <c r="C281" s="131"/>
      <c r="D281" s="132"/>
      <c r="E281" s="235"/>
      <c r="F281" s="250"/>
      <c r="G281" s="250"/>
      <c r="H281" s="236"/>
      <c r="I281" s="130"/>
      <c r="J281" s="235"/>
      <c r="K281" s="236"/>
      <c r="L281" s="130"/>
      <c r="M281" s="235"/>
      <c r="N281" s="236"/>
      <c r="O281" s="129"/>
      <c r="P281" s="246">
        <v>0</v>
      </c>
      <c r="Q281" s="247"/>
      <c r="R281" s="129"/>
      <c r="S281" s="243"/>
      <c r="T281" s="244"/>
      <c r="U281" s="244"/>
      <c r="V281" s="244"/>
      <c r="W281" s="245"/>
      <c r="X281" s="7"/>
      <c r="AX281" s="101"/>
      <c r="AY281" s="101"/>
      <c r="AZ281" s="102">
        <f t="shared" si="27"/>
        <v>0</v>
      </c>
      <c r="BA281" s="101">
        <f t="shared" si="28"/>
        <v>0</v>
      </c>
      <c r="BB281" s="103">
        <f t="shared" si="29"/>
        <v>0</v>
      </c>
      <c r="BC281" s="1">
        <f t="shared" si="30"/>
        <v>0</v>
      </c>
      <c r="BD281" s="1">
        <f t="shared" si="31"/>
        <v>0</v>
      </c>
      <c r="BE281" s="1">
        <f t="shared" si="32"/>
        <v>0</v>
      </c>
    </row>
    <row r="282" spans="2:57" ht="14.4" thickBot="1" x14ac:dyDescent="0.3">
      <c r="B282" s="4"/>
      <c r="C282" s="131"/>
      <c r="D282" s="132"/>
      <c r="E282" s="235"/>
      <c r="F282" s="250"/>
      <c r="G282" s="250"/>
      <c r="H282" s="236"/>
      <c r="I282" s="130"/>
      <c r="J282" s="235"/>
      <c r="K282" s="236"/>
      <c r="L282" s="130"/>
      <c r="M282" s="235"/>
      <c r="N282" s="236"/>
      <c r="O282" s="129"/>
      <c r="P282" s="246">
        <v>0</v>
      </c>
      <c r="Q282" s="247"/>
      <c r="R282" s="129"/>
      <c r="S282" s="243"/>
      <c r="T282" s="244"/>
      <c r="U282" s="244"/>
      <c r="V282" s="244"/>
      <c r="W282" s="245"/>
      <c r="X282" s="7"/>
      <c r="AX282" s="101"/>
      <c r="AY282" s="101"/>
      <c r="AZ282" s="102">
        <f t="shared" si="27"/>
        <v>0</v>
      </c>
      <c r="BA282" s="101">
        <f t="shared" si="28"/>
        <v>0</v>
      </c>
      <c r="BB282" s="103">
        <f t="shared" si="29"/>
        <v>0</v>
      </c>
      <c r="BC282" s="1">
        <f t="shared" si="30"/>
        <v>0</v>
      </c>
      <c r="BD282" s="1">
        <f t="shared" si="31"/>
        <v>0</v>
      </c>
      <c r="BE282" s="1">
        <f t="shared" si="32"/>
        <v>0</v>
      </c>
    </row>
    <row r="283" spans="2:57" ht="14.4" thickBot="1" x14ac:dyDescent="0.3">
      <c r="B283" s="4"/>
      <c r="C283" s="131"/>
      <c r="D283" s="132"/>
      <c r="E283" s="235"/>
      <c r="F283" s="250"/>
      <c r="G283" s="250"/>
      <c r="H283" s="236"/>
      <c r="I283" s="130"/>
      <c r="J283" s="235"/>
      <c r="K283" s="236"/>
      <c r="L283" s="130"/>
      <c r="M283" s="235"/>
      <c r="N283" s="236"/>
      <c r="O283" s="129"/>
      <c r="P283" s="246">
        <v>0</v>
      </c>
      <c r="Q283" s="247"/>
      <c r="R283" s="129"/>
      <c r="S283" s="243"/>
      <c r="T283" s="244"/>
      <c r="U283" s="244"/>
      <c r="V283" s="244"/>
      <c r="W283" s="245"/>
      <c r="X283" s="7"/>
      <c r="AX283" s="101"/>
      <c r="AY283" s="101"/>
      <c r="AZ283" s="102">
        <f t="shared" si="27"/>
        <v>0</v>
      </c>
      <c r="BA283" s="101">
        <f t="shared" si="28"/>
        <v>0</v>
      </c>
      <c r="BB283" s="103">
        <f t="shared" si="29"/>
        <v>0</v>
      </c>
      <c r="BC283" s="1">
        <f t="shared" si="30"/>
        <v>0</v>
      </c>
      <c r="BD283" s="1">
        <f t="shared" si="31"/>
        <v>0</v>
      </c>
      <c r="BE283" s="1">
        <f t="shared" si="32"/>
        <v>0</v>
      </c>
    </row>
    <row r="284" spans="2:57" ht="14.4" thickBot="1" x14ac:dyDescent="0.3">
      <c r="B284" s="4"/>
      <c r="C284" s="131"/>
      <c r="D284" s="132"/>
      <c r="E284" s="235"/>
      <c r="F284" s="250"/>
      <c r="G284" s="250"/>
      <c r="H284" s="236"/>
      <c r="I284" s="130"/>
      <c r="J284" s="235"/>
      <c r="K284" s="236"/>
      <c r="L284" s="130"/>
      <c r="M284" s="235"/>
      <c r="N284" s="236"/>
      <c r="O284" s="129"/>
      <c r="P284" s="246">
        <v>0</v>
      </c>
      <c r="Q284" s="247"/>
      <c r="R284" s="129"/>
      <c r="S284" s="243"/>
      <c r="T284" s="244"/>
      <c r="U284" s="244"/>
      <c r="V284" s="244"/>
      <c r="W284" s="245"/>
      <c r="X284" s="7"/>
      <c r="AX284" s="101"/>
      <c r="AY284" s="101"/>
      <c r="AZ284" s="102">
        <f t="shared" si="27"/>
        <v>0</v>
      </c>
      <c r="BA284" s="101">
        <f t="shared" si="28"/>
        <v>0</v>
      </c>
      <c r="BB284" s="103">
        <f t="shared" si="29"/>
        <v>0</v>
      </c>
      <c r="BC284" s="1">
        <f t="shared" si="30"/>
        <v>0</v>
      </c>
      <c r="BD284" s="1">
        <f t="shared" si="31"/>
        <v>0</v>
      </c>
      <c r="BE284" s="1">
        <f t="shared" si="32"/>
        <v>0</v>
      </c>
    </row>
    <row r="285" spans="2:57" ht="14.4" thickBot="1" x14ac:dyDescent="0.3">
      <c r="B285" s="4"/>
      <c r="C285" s="131"/>
      <c r="D285" s="132"/>
      <c r="E285" s="235"/>
      <c r="F285" s="250"/>
      <c r="G285" s="250"/>
      <c r="H285" s="236"/>
      <c r="I285" s="130"/>
      <c r="J285" s="235"/>
      <c r="K285" s="236"/>
      <c r="L285" s="130"/>
      <c r="M285" s="235"/>
      <c r="N285" s="236"/>
      <c r="O285" s="129"/>
      <c r="P285" s="246">
        <v>0</v>
      </c>
      <c r="Q285" s="247"/>
      <c r="R285" s="129"/>
      <c r="S285" s="243"/>
      <c r="T285" s="244"/>
      <c r="U285" s="244"/>
      <c r="V285" s="244"/>
      <c r="W285" s="245"/>
      <c r="X285" s="7"/>
      <c r="AX285" s="101"/>
      <c r="AY285" s="101"/>
      <c r="AZ285" s="102">
        <f t="shared" si="27"/>
        <v>0</v>
      </c>
      <c r="BA285" s="101">
        <f t="shared" si="28"/>
        <v>0</v>
      </c>
      <c r="BB285" s="103">
        <f t="shared" si="29"/>
        <v>0</v>
      </c>
      <c r="BC285" s="1">
        <f t="shared" si="30"/>
        <v>0</v>
      </c>
      <c r="BD285" s="1">
        <f t="shared" si="31"/>
        <v>0</v>
      </c>
      <c r="BE285" s="1">
        <f t="shared" si="32"/>
        <v>0</v>
      </c>
    </row>
    <row r="286" spans="2:57" ht="14.4" thickBot="1" x14ac:dyDescent="0.3">
      <c r="B286" s="4"/>
      <c r="C286" s="131"/>
      <c r="D286" s="132"/>
      <c r="E286" s="235"/>
      <c r="F286" s="250"/>
      <c r="G286" s="250"/>
      <c r="H286" s="236"/>
      <c r="I286" s="130"/>
      <c r="J286" s="235"/>
      <c r="K286" s="236"/>
      <c r="L286" s="130"/>
      <c r="M286" s="235"/>
      <c r="N286" s="236"/>
      <c r="O286" s="129"/>
      <c r="P286" s="246">
        <v>0</v>
      </c>
      <c r="Q286" s="247"/>
      <c r="R286" s="129"/>
      <c r="S286" s="243"/>
      <c r="T286" s="244"/>
      <c r="U286" s="244"/>
      <c r="V286" s="244"/>
      <c r="W286" s="245"/>
      <c r="X286" s="7"/>
      <c r="AX286" s="101"/>
      <c r="AY286" s="101"/>
      <c r="AZ286" s="102">
        <f t="shared" si="27"/>
        <v>0</v>
      </c>
      <c r="BA286" s="101">
        <f t="shared" si="28"/>
        <v>0</v>
      </c>
      <c r="BB286" s="103">
        <f t="shared" si="29"/>
        <v>0</v>
      </c>
      <c r="BC286" s="1">
        <f t="shared" si="30"/>
        <v>0</v>
      </c>
      <c r="BD286" s="1">
        <f t="shared" si="31"/>
        <v>0</v>
      </c>
      <c r="BE286" s="1">
        <f t="shared" si="32"/>
        <v>0</v>
      </c>
    </row>
    <row r="287" spans="2:57" ht="14.4" thickBot="1" x14ac:dyDescent="0.3">
      <c r="B287" s="4"/>
      <c r="C287" s="131"/>
      <c r="D287" s="132"/>
      <c r="E287" s="235"/>
      <c r="F287" s="250"/>
      <c r="G287" s="250"/>
      <c r="H287" s="236"/>
      <c r="I287" s="130"/>
      <c r="J287" s="235"/>
      <c r="K287" s="236"/>
      <c r="L287" s="130"/>
      <c r="M287" s="235"/>
      <c r="N287" s="236"/>
      <c r="O287" s="129"/>
      <c r="P287" s="246">
        <v>0</v>
      </c>
      <c r="Q287" s="247"/>
      <c r="R287" s="129"/>
      <c r="S287" s="243"/>
      <c r="T287" s="244"/>
      <c r="U287" s="244"/>
      <c r="V287" s="244"/>
      <c r="W287" s="245"/>
      <c r="X287" s="7"/>
      <c r="AX287" s="101"/>
      <c r="AY287" s="101"/>
      <c r="AZ287" s="102">
        <f t="shared" si="27"/>
        <v>0</v>
      </c>
      <c r="BA287" s="101">
        <f t="shared" si="28"/>
        <v>0</v>
      </c>
      <c r="BB287" s="103">
        <f t="shared" si="29"/>
        <v>0</v>
      </c>
      <c r="BC287" s="1">
        <f t="shared" si="30"/>
        <v>0</v>
      </c>
      <c r="BD287" s="1">
        <f t="shared" si="31"/>
        <v>0</v>
      </c>
      <c r="BE287" s="1">
        <f t="shared" si="32"/>
        <v>0</v>
      </c>
    </row>
    <row r="288" spans="2:57" ht="14.4" thickBot="1" x14ac:dyDescent="0.3">
      <c r="B288" s="4"/>
      <c r="C288" s="131"/>
      <c r="D288" s="132"/>
      <c r="E288" s="235"/>
      <c r="F288" s="250"/>
      <c r="G288" s="250"/>
      <c r="H288" s="236"/>
      <c r="I288" s="130"/>
      <c r="J288" s="235"/>
      <c r="K288" s="236"/>
      <c r="L288" s="130"/>
      <c r="M288" s="235"/>
      <c r="N288" s="236"/>
      <c r="O288" s="129"/>
      <c r="P288" s="246">
        <v>0</v>
      </c>
      <c r="Q288" s="247"/>
      <c r="R288" s="129"/>
      <c r="S288" s="243"/>
      <c r="T288" s="244"/>
      <c r="U288" s="244"/>
      <c r="V288" s="244"/>
      <c r="W288" s="245"/>
      <c r="X288" s="7"/>
      <c r="AX288" s="101"/>
      <c r="AY288" s="101"/>
      <c r="AZ288" s="102">
        <f t="shared" si="27"/>
        <v>0</v>
      </c>
      <c r="BA288" s="101">
        <f t="shared" si="28"/>
        <v>0</v>
      </c>
      <c r="BB288" s="103">
        <f t="shared" si="29"/>
        <v>0</v>
      </c>
      <c r="BC288" s="1">
        <f t="shared" si="30"/>
        <v>0</v>
      </c>
      <c r="BD288" s="1">
        <f t="shared" si="31"/>
        <v>0</v>
      </c>
      <c r="BE288" s="1">
        <f t="shared" si="32"/>
        <v>0</v>
      </c>
    </row>
    <row r="289" spans="2:57" ht="14.4" thickBot="1" x14ac:dyDescent="0.3">
      <c r="B289" s="4"/>
      <c r="C289" s="131"/>
      <c r="D289" s="132"/>
      <c r="E289" s="235"/>
      <c r="F289" s="250"/>
      <c r="G289" s="250"/>
      <c r="H289" s="236"/>
      <c r="I289" s="130"/>
      <c r="J289" s="235"/>
      <c r="K289" s="236"/>
      <c r="L289" s="130"/>
      <c r="M289" s="235"/>
      <c r="N289" s="236"/>
      <c r="O289" s="129"/>
      <c r="P289" s="246">
        <v>0</v>
      </c>
      <c r="Q289" s="247"/>
      <c r="R289" s="129"/>
      <c r="S289" s="243"/>
      <c r="T289" s="244"/>
      <c r="U289" s="244"/>
      <c r="V289" s="244"/>
      <c r="W289" s="245"/>
      <c r="X289" s="7"/>
      <c r="AX289" s="101"/>
      <c r="AY289" s="101"/>
      <c r="AZ289" s="102">
        <f t="shared" si="27"/>
        <v>0</v>
      </c>
      <c r="BA289" s="101">
        <f t="shared" si="28"/>
        <v>0</v>
      </c>
      <c r="BB289" s="103">
        <f t="shared" si="29"/>
        <v>0</v>
      </c>
      <c r="BC289" s="1">
        <f t="shared" si="30"/>
        <v>0</v>
      </c>
      <c r="BD289" s="1">
        <f t="shared" si="31"/>
        <v>0</v>
      </c>
      <c r="BE289" s="1">
        <f t="shared" si="32"/>
        <v>0</v>
      </c>
    </row>
    <row r="290" spans="2:57" ht="14.4" thickBot="1" x14ac:dyDescent="0.3">
      <c r="B290" s="4"/>
      <c r="C290" s="131"/>
      <c r="D290" s="132"/>
      <c r="E290" s="235"/>
      <c r="F290" s="250"/>
      <c r="G290" s="250"/>
      <c r="H290" s="236"/>
      <c r="I290" s="130"/>
      <c r="J290" s="235"/>
      <c r="K290" s="236"/>
      <c r="L290" s="130"/>
      <c r="M290" s="235"/>
      <c r="N290" s="236"/>
      <c r="O290" s="129"/>
      <c r="P290" s="246">
        <v>0</v>
      </c>
      <c r="Q290" s="247"/>
      <c r="R290" s="129"/>
      <c r="S290" s="243"/>
      <c r="T290" s="244"/>
      <c r="U290" s="244"/>
      <c r="V290" s="244"/>
      <c r="W290" s="245"/>
      <c r="X290" s="7"/>
      <c r="AX290" s="101"/>
      <c r="AY290" s="101"/>
      <c r="AZ290" s="102">
        <f t="shared" si="27"/>
        <v>0</v>
      </c>
      <c r="BA290" s="101">
        <f t="shared" si="28"/>
        <v>0</v>
      </c>
      <c r="BB290" s="103">
        <f t="shared" si="29"/>
        <v>0</v>
      </c>
      <c r="BC290" s="1">
        <f t="shared" si="30"/>
        <v>0</v>
      </c>
      <c r="BD290" s="1">
        <f t="shared" si="31"/>
        <v>0</v>
      </c>
      <c r="BE290" s="1">
        <f t="shared" si="32"/>
        <v>0</v>
      </c>
    </row>
    <row r="291" spans="2:57" ht="14.4" thickBot="1" x14ac:dyDescent="0.3">
      <c r="B291" s="4"/>
      <c r="C291" s="131"/>
      <c r="D291" s="132"/>
      <c r="E291" s="235"/>
      <c r="F291" s="250"/>
      <c r="G291" s="250"/>
      <c r="H291" s="236"/>
      <c r="I291" s="130"/>
      <c r="J291" s="235"/>
      <c r="K291" s="236"/>
      <c r="L291" s="130"/>
      <c r="M291" s="235"/>
      <c r="N291" s="236"/>
      <c r="O291" s="129"/>
      <c r="P291" s="246">
        <v>0</v>
      </c>
      <c r="Q291" s="247"/>
      <c r="R291" s="129"/>
      <c r="S291" s="243"/>
      <c r="T291" s="244"/>
      <c r="U291" s="244"/>
      <c r="V291" s="244"/>
      <c r="W291" s="245"/>
      <c r="X291" s="7"/>
      <c r="AX291" s="101"/>
      <c r="AY291" s="101"/>
      <c r="AZ291" s="102">
        <f t="shared" si="27"/>
        <v>0</v>
      </c>
      <c r="BA291" s="101">
        <f t="shared" si="28"/>
        <v>0</v>
      </c>
      <c r="BB291" s="103">
        <f t="shared" si="29"/>
        <v>0</v>
      </c>
      <c r="BC291" s="1">
        <f t="shared" si="30"/>
        <v>0</v>
      </c>
      <c r="BD291" s="1">
        <f t="shared" si="31"/>
        <v>0</v>
      </c>
      <c r="BE291" s="1">
        <f t="shared" si="32"/>
        <v>0</v>
      </c>
    </row>
    <row r="292" spans="2:57" ht="14.4" thickBot="1" x14ac:dyDescent="0.3">
      <c r="B292" s="4"/>
      <c r="C292" s="131"/>
      <c r="D292" s="132"/>
      <c r="E292" s="235"/>
      <c r="F292" s="250"/>
      <c r="G292" s="250"/>
      <c r="H292" s="236"/>
      <c r="I292" s="130"/>
      <c r="J292" s="235"/>
      <c r="K292" s="236"/>
      <c r="L292" s="130"/>
      <c r="M292" s="235"/>
      <c r="N292" s="236"/>
      <c r="O292" s="129"/>
      <c r="P292" s="246">
        <v>0</v>
      </c>
      <c r="Q292" s="247"/>
      <c r="R292" s="129"/>
      <c r="S292" s="243"/>
      <c r="T292" s="244"/>
      <c r="U292" s="244"/>
      <c r="V292" s="244"/>
      <c r="W292" s="245"/>
      <c r="X292" s="7"/>
      <c r="AX292" s="101"/>
      <c r="AY292" s="101"/>
      <c r="AZ292" s="102">
        <f t="shared" si="27"/>
        <v>0</v>
      </c>
      <c r="BA292" s="101">
        <f t="shared" si="28"/>
        <v>0</v>
      </c>
      <c r="BB292" s="103">
        <f t="shared" si="29"/>
        <v>0</v>
      </c>
      <c r="BC292" s="1">
        <f t="shared" si="30"/>
        <v>0</v>
      </c>
      <c r="BD292" s="1">
        <f t="shared" si="31"/>
        <v>0</v>
      </c>
      <c r="BE292" s="1">
        <f t="shared" si="32"/>
        <v>0</v>
      </c>
    </row>
    <row r="293" spans="2:57" ht="14.4" thickBot="1" x14ac:dyDescent="0.3">
      <c r="B293" s="4"/>
      <c r="C293" s="131"/>
      <c r="D293" s="132"/>
      <c r="E293" s="235"/>
      <c r="F293" s="250"/>
      <c r="G293" s="250"/>
      <c r="H293" s="236"/>
      <c r="I293" s="130"/>
      <c r="J293" s="235"/>
      <c r="K293" s="236"/>
      <c r="L293" s="130"/>
      <c r="M293" s="235"/>
      <c r="N293" s="236"/>
      <c r="O293" s="129"/>
      <c r="P293" s="246">
        <v>0</v>
      </c>
      <c r="Q293" s="247"/>
      <c r="R293" s="129"/>
      <c r="S293" s="243"/>
      <c r="T293" s="244"/>
      <c r="U293" s="244"/>
      <c r="V293" s="244"/>
      <c r="W293" s="245"/>
      <c r="X293" s="7"/>
      <c r="AX293" s="101"/>
      <c r="AY293" s="101"/>
      <c r="AZ293" s="102">
        <f t="shared" si="27"/>
        <v>0</v>
      </c>
      <c r="BA293" s="101">
        <f t="shared" si="28"/>
        <v>0</v>
      </c>
      <c r="BB293" s="103">
        <f t="shared" si="29"/>
        <v>0</v>
      </c>
      <c r="BC293" s="1">
        <f t="shared" si="30"/>
        <v>0</v>
      </c>
      <c r="BD293" s="1">
        <f t="shared" si="31"/>
        <v>0</v>
      </c>
      <c r="BE293" s="1">
        <f t="shared" si="32"/>
        <v>0</v>
      </c>
    </row>
    <row r="294" spans="2:57" ht="14.4" thickBot="1" x14ac:dyDescent="0.3">
      <c r="B294" s="4"/>
      <c r="C294" s="131"/>
      <c r="D294" s="132"/>
      <c r="E294" s="235"/>
      <c r="F294" s="250"/>
      <c r="G294" s="250"/>
      <c r="H294" s="236"/>
      <c r="I294" s="130"/>
      <c r="J294" s="235"/>
      <c r="K294" s="236"/>
      <c r="L294" s="130"/>
      <c r="M294" s="235"/>
      <c r="N294" s="236"/>
      <c r="O294" s="129"/>
      <c r="P294" s="246">
        <v>0</v>
      </c>
      <c r="Q294" s="247"/>
      <c r="R294" s="129"/>
      <c r="S294" s="243"/>
      <c r="T294" s="244"/>
      <c r="U294" s="244"/>
      <c r="V294" s="244"/>
      <c r="W294" s="245"/>
      <c r="X294" s="7"/>
      <c r="AX294" s="101"/>
      <c r="AY294" s="101"/>
      <c r="AZ294" s="102">
        <f t="shared" si="27"/>
        <v>0</v>
      </c>
      <c r="BA294" s="101">
        <f t="shared" si="28"/>
        <v>0</v>
      </c>
      <c r="BB294" s="103">
        <f t="shared" si="29"/>
        <v>0</v>
      </c>
      <c r="BC294" s="1">
        <f t="shared" si="30"/>
        <v>0</v>
      </c>
      <c r="BD294" s="1">
        <f t="shared" si="31"/>
        <v>0</v>
      </c>
      <c r="BE294" s="1">
        <f t="shared" si="32"/>
        <v>0</v>
      </c>
    </row>
    <row r="295" spans="2:57" ht="14.4" thickBot="1" x14ac:dyDescent="0.3">
      <c r="B295" s="4"/>
      <c r="C295" s="131"/>
      <c r="D295" s="132"/>
      <c r="E295" s="235"/>
      <c r="F295" s="250"/>
      <c r="G295" s="250"/>
      <c r="H295" s="236"/>
      <c r="I295" s="130"/>
      <c r="J295" s="235"/>
      <c r="K295" s="236"/>
      <c r="L295" s="130"/>
      <c r="M295" s="235"/>
      <c r="N295" s="236"/>
      <c r="O295" s="129"/>
      <c r="P295" s="246">
        <v>0</v>
      </c>
      <c r="Q295" s="247"/>
      <c r="R295" s="129"/>
      <c r="S295" s="243"/>
      <c r="T295" s="244"/>
      <c r="U295" s="244"/>
      <c r="V295" s="244"/>
      <c r="W295" s="245"/>
      <c r="X295" s="7"/>
      <c r="AX295" s="101"/>
      <c r="AY295" s="101"/>
      <c r="AZ295" s="102">
        <f t="shared" si="27"/>
        <v>0</v>
      </c>
      <c r="BA295" s="101">
        <f t="shared" si="28"/>
        <v>0</v>
      </c>
      <c r="BB295" s="103">
        <f t="shared" si="29"/>
        <v>0</v>
      </c>
      <c r="BC295" s="1">
        <f t="shared" si="30"/>
        <v>0</v>
      </c>
      <c r="BD295" s="1">
        <f t="shared" si="31"/>
        <v>0</v>
      </c>
      <c r="BE295" s="1">
        <f t="shared" si="32"/>
        <v>0</v>
      </c>
    </row>
    <row r="296" spans="2:57" ht="14.4" thickBot="1" x14ac:dyDescent="0.3">
      <c r="B296" s="4"/>
      <c r="C296" s="131"/>
      <c r="D296" s="132"/>
      <c r="E296" s="235"/>
      <c r="F296" s="250"/>
      <c r="G296" s="250"/>
      <c r="H296" s="236"/>
      <c r="I296" s="130"/>
      <c r="J296" s="235"/>
      <c r="K296" s="236"/>
      <c r="L296" s="130"/>
      <c r="M296" s="235"/>
      <c r="N296" s="236"/>
      <c r="O296" s="129"/>
      <c r="P296" s="246">
        <v>0</v>
      </c>
      <c r="Q296" s="247"/>
      <c r="R296" s="129"/>
      <c r="S296" s="243"/>
      <c r="T296" s="244"/>
      <c r="U296" s="244"/>
      <c r="V296" s="244"/>
      <c r="W296" s="245"/>
      <c r="X296" s="7"/>
      <c r="AX296" s="101"/>
      <c r="AY296" s="101"/>
      <c r="AZ296" s="102">
        <f t="shared" si="27"/>
        <v>0</v>
      </c>
      <c r="BA296" s="101">
        <f t="shared" si="28"/>
        <v>0</v>
      </c>
      <c r="BB296" s="103">
        <f t="shared" si="29"/>
        <v>0</v>
      </c>
      <c r="BC296" s="1">
        <f t="shared" si="30"/>
        <v>0</v>
      </c>
      <c r="BD296" s="1">
        <f t="shared" si="31"/>
        <v>0</v>
      </c>
      <c r="BE296" s="1">
        <f t="shared" si="32"/>
        <v>0</v>
      </c>
    </row>
    <row r="297" spans="2:57" ht="14.4" thickBot="1" x14ac:dyDescent="0.3">
      <c r="B297" s="4"/>
      <c r="C297" s="131"/>
      <c r="D297" s="132"/>
      <c r="E297" s="235"/>
      <c r="F297" s="250"/>
      <c r="G297" s="250"/>
      <c r="H297" s="236"/>
      <c r="I297" s="130"/>
      <c r="J297" s="235"/>
      <c r="K297" s="236"/>
      <c r="L297" s="130"/>
      <c r="M297" s="235"/>
      <c r="N297" s="236"/>
      <c r="O297" s="129"/>
      <c r="P297" s="246">
        <v>0</v>
      </c>
      <c r="Q297" s="247"/>
      <c r="R297" s="129"/>
      <c r="S297" s="243"/>
      <c r="T297" s="244"/>
      <c r="U297" s="244"/>
      <c r="V297" s="244"/>
      <c r="W297" s="245"/>
      <c r="X297" s="7"/>
      <c r="AX297" s="101"/>
      <c r="AY297" s="101"/>
      <c r="AZ297" s="102">
        <f t="shared" si="27"/>
        <v>0</v>
      </c>
      <c r="BA297" s="101">
        <f t="shared" si="28"/>
        <v>0</v>
      </c>
      <c r="BB297" s="103">
        <f t="shared" si="29"/>
        <v>0</v>
      </c>
      <c r="BC297" s="1">
        <f t="shared" si="30"/>
        <v>0</v>
      </c>
      <c r="BD297" s="1">
        <f t="shared" si="31"/>
        <v>0</v>
      </c>
      <c r="BE297" s="1">
        <f t="shared" si="32"/>
        <v>0</v>
      </c>
    </row>
    <row r="298" spans="2:57" ht="14.4" thickBot="1" x14ac:dyDescent="0.3">
      <c r="B298" s="4"/>
      <c r="C298" s="131"/>
      <c r="D298" s="132"/>
      <c r="E298" s="235"/>
      <c r="F298" s="250"/>
      <c r="G298" s="250"/>
      <c r="H298" s="236"/>
      <c r="I298" s="130"/>
      <c r="J298" s="235"/>
      <c r="K298" s="236"/>
      <c r="L298" s="130"/>
      <c r="M298" s="235"/>
      <c r="N298" s="236"/>
      <c r="O298" s="129"/>
      <c r="P298" s="246">
        <v>0</v>
      </c>
      <c r="Q298" s="247"/>
      <c r="R298" s="129"/>
      <c r="S298" s="243"/>
      <c r="T298" s="244"/>
      <c r="U298" s="244"/>
      <c r="V298" s="244"/>
      <c r="W298" s="245"/>
      <c r="X298" s="7"/>
      <c r="AX298" s="101"/>
      <c r="AY298" s="101"/>
      <c r="AZ298" s="102">
        <f t="shared" si="27"/>
        <v>0</v>
      </c>
      <c r="BA298" s="101">
        <f t="shared" si="28"/>
        <v>0</v>
      </c>
      <c r="BB298" s="103">
        <f t="shared" si="29"/>
        <v>0</v>
      </c>
      <c r="BC298" s="1">
        <f t="shared" si="30"/>
        <v>0</v>
      </c>
      <c r="BD298" s="1">
        <f t="shared" si="31"/>
        <v>0</v>
      </c>
      <c r="BE298" s="1">
        <f t="shared" si="32"/>
        <v>0</v>
      </c>
    </row>
    <row r="299" spans="2:57" ht="14.4" thickBot="1" x14ac:dyDescent="0.3">
      <c r="B299" s="4"/>
      <c r="C299" s="131"/>
      <c r="D299" s="132"/>
      <c r="E299" s="235"/>
      <c r="F299" s="250"/>
      <c r="G299" s="250"/>
      <c r="H299" s="236"/>
      <c r="I299" s="130"/>
      <c r="J299" s="235"/>
      <c r="K299" s="236"/>
      <c r="L299" s="130"/>
      <c r="M299" s="235"/>
      <c r="N299" s="236"/>
      <c r="O299" s="129"/>
      <c r="P299" s="246">
        <v>0</v>
      </c>
      <c r="Q299" s="247"/>
      <c r="R299" s="129"/>
      <c r="S299" s="243"/>
      <c r="T299" s="244"/>
      <c r="U299" s="244"/>
      <c r="V299" s="244"/>
      <c r="W299" s="245"/>
      <c r="X299" s="7"/>
      <c r="AX299" s="101"/>
      <c r="AY299" s="101"/>
      <c r="AZ299" s="102">
        <f t="shared" si="27"/>
        <v>0</v>
      </c>
      <c r="BA299" s="101">
        <f t="shared" si="28"/>
        <v>0</v>
      </c>
      <c r="BB299" s="103">
        <f t="shared" si="29"/>
        <v>0</v>
      </c>
      <c r="BC299" s="1">
        <f t="shared" si="30"/>
        <v>0</v>
      </c>
      <c r="BD299" s="1">
        <f t="shared" si="31"/>
        <v>0</v>
      </c>
      <c r="BE299" s="1">
        <f t="shared" si="32"/>
        <v>0</v>
      </c>
    </row>
    <row r="300" spans="2:57" ht="14.4" thickBot="1" x14ac:dyDescent="0.3">
      <c r="B300" s="4"/>
      <c r="C300" s="131"/>
      <c r="D300" s="132"/>
      <c r="E300" s="235"/>
      <c r="F300" s="250"/>
      <c r="G300" s="250"/>
      <c r="H300" s="236"/>
      <c r="I300" s="130"/>
      <c r="J300" s="235"/>
      <c r="K300" s="236"/>
      <c r="L300" s="130"/>
      <c r="M300" s="235"/>
      <c r="N300" s="236"/>
      <c r="O300" s="129"/>
      <c r="P300" s="246">
        <v>0</v>
      </c>
      <c r="Q300" s="247"/>
      <c r="R300" s="129"/>
      <c r="S300" s="243"/>
      <c r="T300" s="244"/>
      <c r="U300" s="244"/>
      <c r="V300" s="244"/>
      <c r="W300" s="245"/>
      <c r="X300" s="7"/>
      <c r="AX300" s="101"/>
      <c r="AY300" s="101"/>
      <c r="AZ300" s="102">
        <f t="shared" si="27"/>
        <v>0</v>
      </c>
      <c r="BA300" s="101">
        <f t="shared" si="28"/>
        <v>0</v>
      </c>
      <c r="BB300" s="103">
        <f t="shared" si="29"/>
        <v>0</v>
      </c>
      <c r="BC300" s="1">
        <f t="shared" si="30"/>
        <v>0</v>
      </c>
      <c r="BD300" s="1">
        <f t="shared" si="31"/>
        <v>0</v>
      </c>
      <c r="BE300" s="1">
        <f t="shared" si="32"/>
        <v>0</v>
      </c>
    </row>
    <row r="301" spans="2:57" ht="14.4" thickBot="1" x14ac:dyDescent="0.3">
      <c r="B301" s="4"/>
      <c r="C301" s="131"/>
      <c r="D301" s="132"/>
      <c r="E301" s="235"/>
      <c r="F301" s="250"/>
      <c r="G301" s="250"/>
      <c r="H301" s="236"/>
      <c r="I301" s="130"/>
      <c r="J301" s="235"/>
      <c r="K301" s="236"/>
      <c r="L301" s="130"/>
      <c r="M301" s="235"/>
      <c r="N301" s="236"/>
      <c r="O301" s="129"/>
      <c r="P301" s="246">
        <v>0</v>
      </c>
      <c r="Q301" s="247"/>
      <c r="R301" s="129"/>
      <c r="S301" s="243"/>
      <c r="T301" s="244"/>
      <c r="U301" s="244"/>
      <c r="V301" s="244"/>
      <c r="W301" s="245"/>
      <c r="X301" s="7"/>
      <c r="AX301" s="101"/>
      <c r="AY301" s="101"/>
      <c r="AZ301" s="102">
        <f t="shared" si="27"/>
        <v>0</v>
      </c>
      <c r="BA301" s="101">
        <f t="shared" si="28"/>
        <v>0</v>
      </c>
      <c r="BB301" s="103">
        <f t="shared" si="29"/>
        <v>0</v>
      </c>
      <c r="BC301" s="1">
        <f t="shared" si="30"/>
        <v>0</v>
      </c>
      <c r="BD301" s="1">
        <f t="shared" si="31"/>
        <v>0</v>
      </c>
      <c r="BE301" s="1">
        <f t="shared" si="32"/>
        <v>0</v>
      </c>
    </row>
    <row r="302" spans="2:57" ht="14.4" thickBot="1" x14ac:dyDescent="0.3">
      <c r="B302" s="4"/>
      <c r="C302" s="131"/>
      <c r="D302" s="132"/>
      <c r="E302" s="235"/>
      <c r="F302" s="250"/>
      <c r="G302" s="250"/>
      <c r="H302" s="236"/>
      <c r="I302" s="130"/>
      <c r="J302" s="235"/>
      <c r="K302" s="236"/>
      <c r="L302" s="130"/>
      <c r="M302" s="235"/>
      <c r="N302" s="236"/>
      <c r="O302" s="129"/>
      <c r="P302" s="246">
        <v>0</v>
      </c>
      <c r="Q302" s="247"/>
      <c r="R302" s="129"/>
      <c r="S302" s="243"/>
      <c r="T302" s="244"/>
      <c r="U302" s="244"/>
      <c r="V302" s="244"/>
      <c r="W302" s="245"/>
      <c r="X302" s="7"/>
      <c r="AX302" s="101"/>
      <c r="AY302" s="101"/>
      <c r="AZ302" s="102">
        <f t="shared" si="27"/>
        <v>0</v>
      </c>
      <c r="BA302" s="101">
        <f t="shared" si="28"/>
        <v>0</v>
      </c>
      <c r="BB302" s="103">
        <f t="shared" si="29"/>
        <v>0</v>
      </c>
      <c r="BC302" s="1">
        <f t="shared" si="30"/>
        <v>0</v>
      </c>
      <c r="BD302" s="1">
        <f t="shared" si="31"/>
        <v>0</v>
      </c>
      <c r="BE302" s="1">
        <f t="shared" si="32"/>
        <v>0</v>
      </c>
    </row>
    <row r="303" spans="2:57" ht="14.4" thickBot="1" x14ac:dyDescent="0.3">
      <c r="B303" s="4"/>
      <c r="C303" s="131"/>
      <c r="D303" s="132"/>
      <c r="E303" s="235"/>
      <c r="F303" s="250"/>
      <c r="G303" s="250"/>
      <c r="H303" s="236"/>
      <c r="I303" s="130"/>
      <c r="J303" s="235"/>
      <c r="K303" s="236"/>
      <c r="L303" s="130"/>
      <c r="M303" s="235"/>
      <c r="N303" s="236"/>
      <c r="O303" s="129"/>
      <c r="P303" s="246">
        <v>0</v>
      </c>
      <c r="Q303" s="247"/>
      <c r="R303" s="129"/>
      <c r="S303" s="243"/>
      <c r="T303" s="244"/>
      <c r="U303" s="244"/>
      <c r="V303" s="244"/>
      <c r="W303" s="245"/>
      <c r="X303" s="7"/>
      <c r="AX303" s="101"/>
      <c r="AY303" s="101"/>
      <c r="AZ303" s="102">
        <f t="shared" si="27"/>
        <v>0</v>
      </c>
      <c r="BA303" s="101">
        <f t="shared" si="28"/>
        <v>0</v>
      </c>
      <c r="BB303" s="103">
        <f t="shared" si="29"/>
        <v>0</v>
      </c>
      <c r="BC303" s="1">
        <f t="shared" si="30"/>
        <v>0</v>
      </c>
      <c r="BD303" s="1">
        <f t="shared" si="31"/>
        <v>0</v>
      </c>
      <c r="BE303" s="1">
        <f t="shared" si="32"/>
        <v>0</v>
      </c>
    </row>
    <row r="304" spans="2:57" ht="14.4" thickBot="1" x14ac:dyDescent="0.3">
      <c r="B304" s="4"/>
      <c r="C304" s="131"/>
      <c r="D304" s="132"/>
      <c r="E304" s="235"/>
      <c r="F304" s="250"/>
      <c r="G304" s="250"/>
      <c r="H304" s="236"/>
      <c r="I304" s="130"/>
      <c r="J304" s="235"/>
      <c r="K304" s="236"/>
      <c r="L304" s="130"/>
      <c r="M304" s="235"/>
      <c r="N304" s="236"/>
      <c r="O304" s="129"/>
      <c r="P304" s="246">
        <v>0</v>
      </c>
      <c r="Q304" s="247"/>
      <c r="R304" s="129"/>
      <c r="S304" s="243"/>
      <c r="T304" s="244"/>
      <c r="U304" s="244"/>
      <c r="V304" s="244"/>
      <c r="W304" s="245"/>
      <c r="X304" s="7"/>
      <c r="AX304" s="101"/>
      <c r="AY304" s="101"/>
      <c r="AZ304" s="102">
        <f t="shared" si="27"/>
        <v>0</v>
      </c>
      <c r="BA304" s="101">
        <f t="shared" si="28"/>
        <v>0</v>
      </c>
      <c r="BB304" s="103">
        <f t="shared" si="29"/>
        <v>0</v>
      </c>
      <c r="BC304" s="1">
        <f t="shared" si="30"/>
        <v>0</v>
      </c>
      <c r="BD304" s="1">
        <f t="shared" si="31"/>
        <v>0</v>
      </c>
      <c r="BE304" s="1">
        <f t="shared" si="32"/>
        <v>0</v>
      </c>
    </row>
    <row r="305" spans="2:57" ht="14.4" thickBot="1" x14ac:dyDescent="0.3">
      <c r="B305" s="4"/>
      <c r="C305" s="131"/>
      <c r="D305" s="132"/>
      <c r="E305" s="235"/>
      <c r="F305" s="250"/>
      <c r="G305" s="250"/>
      <c r="H305" s="236"/>
      <c r="I305" s="130"/>
      <c r="J305" s="235"/>
      <c r="K305" s="236"/>
      <c r="L305" s="130"/>
      <c r="M305" s="235"/>
      <c r="N305" s="236"/>
      <c r="O305" s="129"/>
      <c r="P305" s="246">
        <v>0</v>
      </c>
      <c r="Q305" s="247"/>
      <c r="R305" s="129"/>
      <c r="S305" s="243"/>
      <c r="T305" s="244"/>
      <c r="U305" s="244"/>
      <c r="V305" s="244"/>
      <c r="W305" s="245"/>
      <c r="X305" s="7"/>
      <c r="AX305" s="101"/>
      <c r="AY305" s="101"/>
      <c r="AZ305" s="102">
        <f t="shared" si="27"/>
        <v>0</v>
      </c>
      <c r="BA305" s="101">
        <f t="shared" si="28"/>
        <v>0</v>
      </c>
      <c r="BB305" s="103">
        <f t="shared" si="29"/>
        <v>0</v>
      </c>
      <c r="BC305" s="1">
        <f t="shared" si="30"/>
        <v>0</v>
      </c>
      <c r="BD305" s="1">
        <f t="shared" si="31"/>
        <v>0</v>
      </c>
      <c r="BE305" s="1">
        <f t="shared" si="32"/>
        <v>0</v>
      </c>
    </row>
    <row r="306" spans="2:57" ht="14.4" thickBot="1" x14ac:dyDescent="0.3">
      <c r="B306" s="4"/>
      <c r="C306" s="131"/>
      <c r="D306" s="132"/>
      <c r="E306" s="235"/>
      <c r="F306" s="250"/>
      <c r="G306" s="250"/>
      <c r="H306" s="236"/>
      <c r="I306" s="130"/>
      <c r="J306" s="235"/>
      <c r="K306" s="236"/>
      <c r="L306" s="130"/>
      <c r="M306" s="235"/>
      <c r="N306" s="236"/>
      <c r="O306" s="129"/>
      <c r="P306" s="246">
        <v>0</v>
      </c>
      <c r="Q306" s="247"/>
      <c r="R306" s="129"/>
      <c r="S306" s="243"/>
      <c r="T306" s="244"/>
      <c r="U306" s="244"/>
      <c r="V306" s="244"/>
      <c r="W306" s="245"/>
      <c r="X306" s="7"/>
      <c r="AX306" s="101"/>
      <c r="AY306" s="101"/>
      <c r="AZ306" s="102">
        <f t="shared" si="27"/>
        <v>0</v>
      </c>
      <c r="BA306" s="101">
        <f t="shared" si="28"/>
        <v>0</v>
      </c>
      <c r="BB306" s="103">
        <f t="shared" si="29"/>
        <v>0</v>
      </c>
      <c r="BC306" s="1">
        <f t="shared" si="30"/>
        <v>0</v>
      </c>
      <c r="BD306" s="1">
        <f t="shared" si="31"/>
        <v>0</v>
      </c>
      <c r="BE306" s="1">
        <f t="shared" si="32"/>
        <v>0</v>
      </c>
    </row>
    <row r="307" spans="2:57" ht="14.4" thickBot="1" x14ac:dyDescent="0.3">
      <c r="B307" s="4"/>
      <c r="C307" s="131"/>
      <c r="D307" s="132"/>
      <c r="E307" s="235"/>
      <c r="F307" s="250"/>
      <c r="G307" s="250"/>
      <c r="H307" s="236"/>
      <c r="I307" s="130"/>
      <c r="J307" s="235"/>
      <c r="K307" s="236"/>
      <c r="L307" s="130"/>
      <c r="M307" s="235"/>
      <c r="N307" s="236"/>
      <c r="O307" s="129"/>
      <c r="P307" s="246">
        <v>0</v>
      </c>
      <c r="Q307" s="247"/>
      <c r="R307" s="129"/>
      <c r="S307" s="243"/>
      <c r="T307" s="244"/>
      <c r="U307" s="244"/>
      <c r="V307" s="244"/>
      <c r="W307" s="245"/>
      <c r="X307" s="7"/>
      <c r="AX307" s="101"/>
      <c r="AY307" s="101"/>
      <c r="AZ307" s="102">
        <f t="shared" si="27"/>
        <v>0</v>
      </c>
      <c r="BA307" s="101">
        <f t="shared" si="28"/>
        <v>0</v>
      </c>
      <c r="BB307" s="103">
        <f t="shared" si="29"/>
        <v>0</v>
      </c>
      <c r="BC307" s="1">
        <f t="shared" si="30"/>
        <v>0</v>
      </c>
      <c r="BD307" s="1">
        <f t="shared" si="31"/>
        <v>0</v>
      </c>
      <c r="BE307" s="1">
        <f t="shared" si="32"/>
        <v>0</v>
      </c>
    </row>
    <row r="308" spans="2:57" ht="14.4" thickBot="1" x14ac:dyDescent="0.3">
      <c r="B308" s="4"/>
      <c r="C308" s="131"/>
      <c r="D308" s="132"/>
      <c r="E308" s="235"/>
      <c r="F308" s="250"/>
      <c r="G308" s="250"/>
      <c r="H308" s="236"/>
      <c r="I308" s="130"/>
      <c r="J308" s="235"/>
      <c r="K308" s="236"/>
      <c r="L308" s="130"/>
      <c r="M308" s="235"/>
      <c r="N308" s="236"/>
      <c r="O308" s="129"/>
      <c r="P308" s="246">
        <v>0</v>
      </c>
      <c r="Q308" s="247"/>
      <c r="R308" s="129"/>
      <c r="S308" s="243"/>
      <c r="T308" s="244"/>
      <c r="U308" s="244"/>
      <c r="V308" s="244"/>
      <c r="W308" s="245"/>
      <c r="X308" s="7"/>
      <c r="AX308" s="101"/>
      <c r="AY308" s="101"/>
      <c r="AZ308" s="102">
        <f t="shared" si="27"/>
        <v>0</v>
      </c>
      <c r="BA308" s="101">
        <f t="shared" si="28"/>
        <v>0</v>
      </c>
      <c r="BB308" s="103">
        <f t="shared" si="29"/>
        <v>0</v>
      </c>
      <c r="BC308" s="1">
        <f t="shared" si="30"/>
        <v>0</v>
      </c>
      <c r="BD308" s="1">
        <f t="shared" si="31"/>
        <v>0</v>
      </c>
      <c r="BE308" s="1">
        <f t="shared" si="32"/>
        <v>0</v>
      </c>
    </row>
    <row r="309" spans="2:57" ht="14.4" thickBot="1" x14ac:dyDescent="0.3">
      <c r="B309" s="4"/>
      <c r="C309" s="131"/>
      <c r="D309" s="132"/>
      <c r="E309" s="235"/>
      <c r="F309" s="250"/>
      <c r="G309" s="250"/>
      <c r="H309" s="236"/>
      <c r="I309" s="130"/>
      <c r="J309" s="235"/>
      <c r="K309" s="236"/>
      <c r="L309" s="130"/>
      <c r="M309" s="235"/>
      <c r="N309" s="236"/>
      <c r="O309" s="129"/>
      <c r="P309" s="246">
        <v>0</v>
      </c>
      <c r="Q309" s="247"/>
      <c r="R309" s="129"/>
      <c r="S309" s="243"/>
      <c r="T309" s="244"/>
      <c r="U309" s="244"/>
      <c r="V309" s="244"/>
      <c r="W309" s="245"/>
      <c r="X309" s="7"/>
      <c r="AX309" s="101"/>
      <c r="AY309" s="101"/>
      <c r="AZ309" s="102">
        <f t="shared" si="27"/>
        <v>0</v>
      </c>
      <c r="BA309" s="101">
        <f t="shared" si="28"/>
        <v>0</v>
      </c>
      <c r="BB309" s="103">
        <f t="shared" si="29"/>
        <v>0</v>
      </c>
      <c r="BC309" s="1">
        <f t="shared" si="30"/>
        <v>0</v>
      </c>
      <c r="BD309" s="1">
        <f t="shared" si="31"/>
        <v>0</v>
      </c>
      <c r="BE309" s="1">
        <f t="shared" si="32"/>
        <v>0</v>
      </c>
    </row>
    <row r="310" spans="2:57" ht="14.4" thickBot="1" x14ac:dyDescent="0.3">
      <c r="B310" s="4"/>
      <c r="C310" s="131"/>
      <c r="D310" s="132"/>
      <c r="E310" s="235"/>
      <c r="F310" s="250"/>
      <c r="G310" s="250"/>
      <c r="H310" s="236"/>
      <c r="I310" s="130"/>
      <c r="J310" s="235"/>
      <c r="K310" s="236"/>
      <c r="L310" s="130"/>
      <c r="M310" s="235"/>
      <c r="N310" s="236"/>
      <c r="O310" s="129"/>
      <c r="P310" s="246">
        <v>0</v>
      </c>
      <c r="Q310" s="247"/>
      <c r="R310" s="129"/>
      <c r="S310" s="243"/>
      <c r="T310" s="244"/>
      <c r="U310" s="244"/>
      <c r="V310" s="244"/>
      <c r="W310" s="245"/>
      <c r="X310" s="7"/>
      <c r="AX310" s="101"/>
      <c r="AY310" s="101"/>
      <c r="AZ310" s="102">
        <f t="shared" si="27"/>
        <v>0</v>
      </c>
      <c r="BA310" s="101">
        <f t="shared" si="28"/>
        <v>0</v>
      </c>
      <c r="BB310" s="103">
        <f t="shared" si="29"/>
        <v>0</v>
      </c>
      <c r="BC310" s="1">
        <f t="shared" si="30"/>
        <v>0</v>
      </c>
      <c r="BD310" s="1">
        <f t="shared" si="31"/>
        <v>0</v>
      </c>
      <c r="BE310" s="1">
        <f t="shared" si="32"/>
        <v>0</v>
      </c>
    </row>
    <row r="311" spans="2:57" ht="14.4" thickBot="1" x14ac:dyDescent="0.3">
      <c r="B311" s="4"/>
      <c r="C311" s="131"/>
      <c r="D311" s="132"/>
      <c r="E311" s="235"/>
      <c r="F311" s="250"/>
      <c r="G311" s="250"/>
      <c r="H311" s="236"/>
      <c r="I311" s="130"/>
      <c r="J311" s="235"/>
      <c r="K311" s="236"/>
      <c r="L311" s="130"/>
      <c r="M311" s="235"/>
      <c r="N311" s="236"/>
      <c r="O311" s="129"/>
      <c r="P311" s="246">
        <v>0</v>
      </c>
      <c r="Q311" s="247"/>
      <c r="R311" s="129"/>
      <c r="S311" s="243"/>
      <c r="T311" s="244"/>
      <c r="U311" s="244"/>
      <c r="V311" s="244"/>
      <c r="W311" s="245"/>
      <c r="X311" s="7"/>
      <c r="AX311" s="101"/>
      <c r="AY311" s="101"/>
      <c r="AZ311" s="102">
        <f t="shared" si="27"/>
        <v>0</v>
      </c>
      <c r="BA311" s="101">
        <f t="shared" si="28"/>
        <v>0</v>
      </c>
      <c r="BB311" s="103">
        <f t="shared" si="29"/>
        <v>0</v>
      </c>
      <c r="BC311" s="1">
        <f t="shared" si="30"/>
        <v>0</v>
      </c>
      <c r="BD311" s="1">
        <f t="shared" si="31"/>
        <v>0</v>
      </c>
      <c r="BE311" s="1">
        <f t="shared" si="32"/>
        <v>0</v>
      </c>
    </row>
    <row r="312" spans="2:57" ht="14.4" thickBot="1" x14ac:dyDescent="0.3">
      <c r="B312" s="4"/>
      <c r="C312" s="131"/>
      <c r="D312" s="132"/>
      <c r="E312" s="235"/>
      <c r="F312" s="250"/>
      <c r="G312" s="250"/>
      <c r="H312" s="236"/>
      <c r="I312" s="130"/>
      <c r="J312" s="235"/>
      <c r="K312" s="236"/>
      <c r="L312" s="130"/>
      <c r="M312" s="235"/>
      <c r="N312" s="236"/>
      <c r="O312" s="129"/>
      <c r="P312" s="246">
        <v>0</v>
      </c>
      <c r="Q312" s="247"/>
      <c r="R312" s="129"/>
      <c r="S312" s="243"/>
      <c r="T312" s="244"/>
      <c r="U312" s="244"/>
      <c r="V312" s="244"/>
      <c r="W312" s="245"/>
      <c r="X312" s="7"/>
      <c r="AX312" s="101"/>
      <c r="AY312" s="101"/>
      <c r="AZ312" s="102">
        <f t="shared" si="27"/>
        <v>0</v>
      </c>
      <c r="BA312" s="101">
        <f t="shared" si="28"/>
        <v>0</v>
      </c>
      <c r="BB312" s="103">
        <f t="shared" si="29"/>
        <v>0</v>
      </c>
      <c r="BC312" s="1">
        <f t="shared" si="30"/>
        <v>0</v>
      </c>
      <c r="BD312" s="1">
        <f t="shared" si="31"/>
        <v>0</v>
      </c>
      <c r="BE312" s="1">
        <f t="shared" si="32"/>
        <v>0</v>
      </c>
    </row>
    <row r="313" spans="2:57" ht="14.4" thickBot="1" x14ac:dyDescent="0.3">
      <c r="B313" s="4"/>
      <c r="C313" s="131"/>
      <c r="D313" s="132"/>
      <c r="E313" s="235"/>
      <c r="F313" s="250"/>
      <c r="G313" s="250"/>
      <c r="H313" s="236"/>
      <c r="I313" s="130"/>
      <c r="J313" s="235"/>
      <c r="K313" s="236"/>
      <c r="L313" s="130"/>
      <c r="M313" s="235"/>
      <c r="N313" s="236"/>
      <c r="O313" s="129"/>
      <c r="P313" s="246">
        <v>0</v>
      </c>
      <c r="Q313" s="247"/>
      <c r="R313" s="129"/>
      <c r="S313" s="243"/>
      <c r="T313" s="244"/>
      <c r="U313" s="244"/>
      <c r="V313" s="244"/>
      <c r="W313" s="245"/>
      <c r="X313" s="7"/>
      <c r="AX313" s="101"/>
      <c r="AY313" s="101"/>
      <c r="AZ313" s="102">
        <f t="shared" si="27"/>
        <v>0</v>
      </c>
      <c r="BA313" s="101">
        <f t="shared" si="28"/>
        <v>0</v>
      </c>
      <c r="BB313" s="103">
        <f t="shared" si="29"/>
        <v>0</v>
      </c>
      <c r="BC313" s="1">
        <f t="shared" si="30"/>
        <v>0</v>
      </c>
      <c r="BD313" s="1">
        <f t="shared" si="31"/>
        <v>0</v>
      </c>
      <c r="BE313" s="1">
        <f t="shared" si="32"/>
        <v>0</v>
      </c>
    </row>
    <row r="314" spans="2:57" ht="14.4" thickBot="1" x14ac:dyDescent="0.3">
      <c r="B314" s="4"/>
      <c r="C314" s="131"/>
      <c r="D314" s="132"/>
      <c r="E314" s="235"/>
      <c r="F314" s="250"/>
      <c r="G314" s="250"/>
      <c r="H314" s="236"/>
      <c r="I314" s="130"/>
      <c r="J314" s="235"/>
      <c r="K314" s="236"/>
      <c r="L314" s="130"/>
      <c r="M314" s="235"/>
      <c r="N314" s="236"/>
      <c r="O314" s="129"/>
      <c r="P314" s="246">
        <v>0</v>
      </c>
      <c r="Q314" s="247"/>
      <c r="R314" s="129"/>
      <c r="S314" s="243"/>
      <c r="T314" s="244"/>
      <c r="U314" s="244"/>
      <c r="V314" s="244"/>
      <c r="W314" s="245"/>
      <c r="X314" s="7"/>
      <c r="AX314" s="101"/>
      <c r="AY314" s="101"/>
      <c r="AZ314" s="102">
        <f t="shared" si="27"/>
        <v>0</v>
      </c>
      <c r="BA314" s="101">
        <f t="shared" si="28"/>
        <v>0</v>
      </c>
      <c r="BB314" s="103">
        <f t="shared" si="29"/>
        <v>0</v>
      </c>
      <c r="BC314" s="1">
        <f t="shared" si="30"/>
        <v>0</v>
      </c>
      <c r="BD314" s="1">
        <f t="shared" si="31"/>
        <v>0</v>
      </c>
      <c r="BE314" s="1">
        <f t="shared" si="32"/>
        <v>0</v>
      </c>
    </row>
    <row r="315" spans="2:57" ht="14.4" thickBot="1" x14ac:dyDescent="0.3">
      <c r="B315" s="4"/>
      <c r="C315" s="131"/>
      <c r="D315" s="132"/>
      <c r="E315" s="235"/>
      <c r="F315" s="250"/>
      <c r="G315" s="250"/>
      <c r="H315" s="236"/>
      <c r="I315" s="130"/>
      <c r="J315" s="235"/>
      <c r="K315" s="236"/>
      <c r="L315" s="130"/>
      <c r="M315" s="235"/>
      <c r="N315" s="236"/>
      <c r="O315" s="129"/>
      <c r="P315" s="246">
        <v>0</v>
      </c>
      <c r="Q315" s="247"/>
      <c r="R315" s="129"/>
      <c r="S315" s="243"/>
      <c r="T315" s="244"/>
      <c r="U315" s="244"/>
      <c r="V315" s="244"/>
      <c r="W315" s="245"/>
      <c r="X315" s="7"/>
      <c r="AX315" s="101"/>
      <c r="AY315" s="101"/>
      <c r="AZ315" s="102">
        <f t="shared" si="27"/>
        <v>0</v>
      </c>
      <c r="BA315" s="101">
        <f t="shared" si="28"/>
        <v>0</v>
      </c>
      <c r="BB315" s="103">
        <f t="shared" si="29"/>
        <v>0</v>
      </c>
      <c r="BC315" s="1">
        <f t="shared" si="30"/>
        <v>0</v>
      </c>
      <c r="BD315" s="1">
        <f t="shared" si="31"/>
        <v>0</v>
      </c>
      <c r="BE315" s="1">
        <f t="shared" si="32"/>
        <v>0</v>
      </c>
    </row>
    <row r="316" spans="2:57" ht="14.4" thickBot="1" x14ac:dyDescent="0.3">
      <c r="B316" s="4"/>
      <c r="C316" s="131"/>
      <c r="D316" s="132"/>
      <c r="E316" s="235"/>
      <c r="F316" s="250"/>
      <c r="G316" s="250"/>
      <c r="H316" s="236"/>
      <c r="I316" s="130"/>
      <c r="J316" s="235"/>
      <c r="K316" s="236"/>
      <c r="L316" s="130"/>
      <c r="M316" s="235"/>
      <c r="N316" s="236"/>
      <c r="O316" s="129"/>
      <c r="P316" s="246">
        <v>0</v>
      </c>
      <c r="Q316" s="247"/>
      <c r="R316" s="129"/>
      <c r="S316" s="243"/>
      <c r="T316" s="244"/>
      <c r="U316" s="244"/>
      <c r="V316" s="244"/>
      <c r="W316" s="245"/>
      <c r="X316" s="7"/>
      <c r="AX316" s="101"/>
      <c r="AY316" s="101"/>
      <c r="AZ316" s="102">
        <f t="shared" si="27"/>
        <v>0</v>
      </c>
      <c r="BA316" s="101">
        <f t="shared" si="28"/>
        <v>0</v>
      </c>
      <c r="BB316" s="103">
        <f t="shared" si="29"/>
        <v>0</v>
      </c>
      <c r="BC316" s="1">
        <f t="shared" si="30"/>
        <v>0</v>
      </c>
      <c r="BD316" s="1">
        <f t="shared" si="31"/>
        <v>0</v>
      </c>
      <c r="BE316" s="1">
        <f t="shared" si="32"/>
        <v>0</v>
      </c>
    </row>
    <row r="317" spans="2:57" ht="14.4" thickBot="1" x14ac:dyDescent="0.3">
      <c r="B317" s="4"/>
      <c r="C317" s="131"/>
      <c r="D317" s="132"/>
      <c r="E317" s="235"/>
      <c r="F317" s="250"/>
      <c r="G317" s="250"/>
      <c r="H317" s="236"/>
      <c r="I317" s="130"/>
      <c r="J317" s="235"/>
      <c r="K317" s="236"/>
      <c r="L317" s="130"/>
      <c r="M317" s="235"/>
      <c r="N317" s="236"/>
      <c r="O317" s="129"/>
      <c r="P317" s="246">
        <v>0</v>
      </c>
      <c r="Q317" s="247"/>
      <c r="R317" s="129"/>
      <c r="S317" s="243"/>
      <c r="T317" s="244"/>
      <c r="U317" s="244"/>
      <c r="V317" s="244"/>
      <c r="W317" s="245"/>
      <c r="X317" s="7"/>
      <c r="AX317" s="101"/>
      <c r="AY317" s="101"/>
      <c r="AZ317" s="102">
        <f t="shared" si="27"/>
        <v>0</v>
      </c>
      <c r="BA317" s="101">
        <f t="shared" si="28"/>
        <v>0</v>
      </c>
      <c r="BB317" s="103">
        <f t="shared" si="29"/>
        <v>0</v>
      </c>
      <c r="BC317" s="1">
        <f t="shared" si="30"/>
        <v>0</v>
      </c>
      <c r="BD317" s="1">
        <f t="shared" si="31"/>
        <v>0</v>
      </c>
      <c r="BE317" s="1">
        <f t="shared" si="32"/>
        <v>0</v>
      </c>
    </row>
    <row r="318" spans="2:57" ht="14.4" thickBot="1" x14ac:dyDescent="0.3">
      <c r="B318" s="4"/>
      <c r="C318" s="131"/>
      <c r="D318" s="132"/>
      <c r="E318" s="235"/>
      <c r="F318" s="250"/>
      <c r="G318" s="250"/>
      <c r="H318" s="236"/>
      <c r="I318" s="130"/>
      <c r="J318" s="235"/>
      <c r="K318" s="236"/>
      <c r="L318" s="130"/>
      <c r="M318" s="235"/>
      <c r="N318" s="236"/>
      <c r="O318" s="129"/>
      <c r="P318" s="246">
        <v>0</v>
      </c>
      <c r="Q318" s="247"/>
      <c r="R318" s="129"/>
      <c r="S318" s="243"/>
      <c r="T318" s="244"/>
      <c r="U318" s="244"/>
      <c r="V318" s="244"/>
      <c r="W318" s="245"/>
      <c r="X318" s="7"/>
      <c r="AX318" s="101"/>
      <c r="AY318" s="101"/>
      <c r="AZ318" s="102">
        <f t="shared" si="27"/>
        <v>0</v>
      </c>
      <c r="BA318" s="101">
        <f t="shared" si="28"/>
        <v>0</v>
      </c>
      <c r="BB318" s="103">
        <f t="shared" si="29"/>
        <v>0</v>
      </c>
      <c r="BC318" s="1">
        <f t="shared" si="30"/>
        <v>0</v>
      </c>
      <c r="BD318" s="1">
        <f t="shared" si="31"/>
        <v>0</v>
      </c>
      <c r="BE318" s="1">
        <f t="shared" si="32"/>
        <v>0</v>
      </c>
    </row>
    <row r="319" spans="2:57" ht="14.4" thickBot="1" x14ac:dyDescent="0.3">
      <c r="B319" s="4"/>
      <c r="C319" s="131"/>
      <c r="D319" s="132"/>
      <c r="E319" s="235"/>
      <c r="F319" s="250"/>
      <c r="G319" s="250"/>
      <c r="H319" s="236"/>
      <c r="I319" s="130"/>
      <c r="J319" s="235"/>
      <c r="K319" s="236"/>
      <c r="L319" s="130"/>
      <c r="M319" s="235"/>
      <c r="N319" s="236"/>
      <c r="O319" s="129"/>
      <c r="P319" s="246">
        <v>0</v>
      </c>
      <c r="Q319" s="247"/>
      <c r="R319" s="129"/>
      <c r="S319" s="243"/>
      <c r="T319" s="244"/>
      <c r="U319" s="244"/>
      <c r="V319" s="244"/>
      <c r="W319" s="245"/>
      <c r="X319" s="7"/>
      <c r="AX319" s="101"/>
      <c r="AY319" s="101"/>
      <c r="AZ319" s="102">
        <f t="shared" si="27"/>
        <v>0</v>
      </c>
      <c r="BA319" s="101">
        <f t="shared" si="28"/>
        <v>0</v>
      </c>
      <c r="BB319" s="103">
        <f t="shared" si="29"/>
        <v>0</v>
      </c>
      <c r="BC319" s="1">
        <f t="shared" si="30"/>
        <v>0</v>
      </c>
      <c r="BD319" s="1">
        <f t="shared" si="31"/>
        <v>0</v>
      </c>
      <c r="BE319" s="1">
        <f t="shared" si="32"/>
        <v>0</v>
      </c>
    </row>
    <row r="320" spans="2:57" ht="14.4" thickBot="1" x14ac:dyDescent="0.3">
      <c r="B320" s="4"/>
      <c r="C320" s="131"/>
      <c r="D320" s="132"/>
      <c r="E320" s="235"/>
      <c r="F320" s="250"/>
      <c r="G320" s="250"/>
      <c r="H320" s="236"/>
      <c r="I320" s="130"/>
      <c r="J320" s="235"/>
      <c r="K320" s="236"/>
      <c r="L320" s="130"/>
      <c r="M320" s="235"/>
      <c r="N320" s="236"/>
      <c r="O320" s="129"/>
      <c r="P320" s="246">
        <v>0</v>
      </c>
      <c r="Q320" s="247"/>
      <c r="R320" s="129"/>
      <c r="S320" s="243"/>
      <c r="T320" s="244"/>
      <c r="U320" s="244"/>
      <c r="V320" s="244"/>
      <c r="W320" s="245"/>
      <c r="X320" s="7"/>
      <c r="AX320" s="101"/>
      <c r="AY320" s="101"/>
      <c r="AZ320" s="102">
        <f t="shared" si="27"/>
        <v>0</v>
      </c>
      <c r="BA320" s="101">
        <f t="shared" si="28"/>
        <v>0</v>
      </c>
      <c r="BB320" s="103">
        <f t="shared" si="29"/>
        <v>0</v>
      </c>
      <c r="BC320" s="1">
        <f t="shared" si="30"/>
        <v>0</v>
      </c>
      <c r="BD320" s="1">
        <f t="shared" si="31"/>
        <v>0</v>
      </c>
      <c r="BE320" s="1">
        <f t="shared" si="32"/>
        <v>0</v>
      </c>
    </row>
    <row r="321" spans="2:57" ht="14.4" thickBot="1" x14ac:dyDescent="0.3">
      <c r="B321" s="4"/>
      <c r="C321" s="131"/>
      <c r="D321" s="132"/>
      <c r="E321" s="235"/>
      <c r="F321" s="250"/>
      <c r="G321" s="250"/>
      <c r="H321" s="236"/>
      <c r="I321" s="130"/>
      <c r="J321" s="235"/>
      <c r="K321" s="236"/>
      <c r="L321" s="130"/>
      <c r="M321" s="235"/>
      <c r="N321" s="236"/>
      <c r="O321" s="129"/>
      <c r="P321" s="246">
        <v>0</v>
      </c>
      <c r="Q321" s="247"/>
      <c r="R321" s="129"/>
      <c r="S321" s="243"/>
      <c r="T321" s="244"/>
      <c r="U321" s="244"/>
      <c r="V321" s="244"/>
      <c r="W321" s="245"/>
      <c r="X321" s="7"/>
      <c r="AX321" s="101"/>
      <c r="AY321" s="101"/>
      <c r="AZ321" s="102">
        <f t="shared" si="27"/>
        <v>0</v>
      </c>
      <c r="BA321" s="101">
        <f t="shared" si="28"/>
        <v>0</v>
      </c>
      <c r="BB321" s="103">
        <f t="shared" si="29"/>
        <v>0</v>
      </c>
      <c r="BC321" s="1">
        <f t="shared" si="30"/>
        <v>0</v>
      </c>
      <c r="BD321" s="1">
        <f t="shared" si="31"/>
        <v>0</v>
      </c>
      <c r="BE321" s="1">
        <f t="shared" si="32"/>
        <v>0</v>
      </c>
    </row>
    <row r="322" spans="2:57" ht="14.4" thickBot="1" x14ac:dyDescent="0.3">
      <c r="B322" s="4"/>
      <c r="C322" s="131"/>
      <c r="D322" s="132"/>
      <c r="E322" s="235"/>
      <c r="F322" s="250"/>
      <c r="G322" s="250"/>
      <c r="H322" s="236"/>
      <c r="I322" s="130"/>
      <c r="J322" s="235"/>
      <c r="K322" s="236"/>
      <c r="L322" s="130"/>
      <c r="M322" s="235"/>
      <c r="N322" s="236"/>
      <c r="O322" s="129"/>
      <c r="P322" s="246">
        <v>0</v>
      </c>
      <c r="Q322" s="247"/>
      <c r="R322" s="129"/>
      <c r="S322" s="243"/>
      <c r="T322" s="244"/>
      <c r="U322" s="244"/>
      <c r="V322" s="244"/>
      <c r="W322" s="245"/>
      <c r="X322" s="7"/>
      <c r="AX322" s="101"/>
      <c r="AY322" s="101"/>
      <c r="AZ322" s="102">
        <f t="shared" si="27"/>
        <v>0</v>
      </c>
      <c r="BA322" s="101">
        <f t="shared" si="28"/>
        <v>0</v>
      </c>
      <c r="BB322" s="103">
        <f t="shared" si="29"/>
        <v>0</v>
      </c>
      <c r="BC322" s="1">
        <f t="shared" si="30"/>
        <v>0</v>
      </c>
      <c r="BD322" s="1">
        <f t="shared" si="31"/>
        <v>0</v>
      </c>
      <c r="BE322" s="1">
        <f t="shared" si="32"/>
        <v>0</v>
      </c>
    </row>
    <row r="323" spans="2:57" ht="14.4" thickBot="1" x14ac:dyDescent="0.3">
      <c r="B323" s="4"/>
      <c r="C323" s="131"/>
      <c r="D323" s="132"/>
      <c r="E323" s="235"/>
      <c r="F323" s="250"/>
      <c r="G323" s="250"/>
      <c r="H323" s="236"/>
      <c r="I323" s="130"/>
      <c r="J323" s="235"/>
      <c r="K323" s="236"/>
      <c r="L323" s="130"/>
      <c r="M323" s="235"/>
      <c r="N323" s="236"/>
      <c r="O323" s="129"/>
      <c r="P323" s="246">
        <v>0</v>
      </c>
      <c r="Q323" s="247"/>
      <c r="R323" s="129"/>
      <c r="S323" s="243"/>
      <c r="T323" s="244"/>
      <c r="U323" s="244"/>
      <c r="V323" s="244"/>
      <c r="W323" s="245"/>
      <c r="X323" s="7"/>
      <c r="AX323" s="101"/>
      <c r="AY323" s="101"/>
      <c r="AZ323" s="102">
        <f t="shared" si="27"/>
        <v>0</v>
      </c>
      <c r="BA323" s="101">
        <f t="shared" si="28"/>
        <v>0</v>
      </c>
      <c r="BB323" s="103">
        <f t="shared" si="29"/>
        <v>0</v>
      </c>
      <c r="BC323" s="1">
        <f t="shared" si="30"/>
        <v>0</v>
      </c>
      <c r="BD323" s="1">
        <f t="shared" si="31"/>
        <v>0</v>
      </c>
      <c r="BE323" s="1">
        <f t="shared" si="32"/>
        <v>0</v>
      </c>
    </row>
    <row r="324" spans="2:57" ht="14.4" thickBot="1" x14ac:dyDescent="0.3">
      <c r="B324" s="4"/>
      <c r="C324" s="131"/>
      <c r="D324" s="132"/>
      <c r="E324" s="235"/>
      <c r="F324" s="250"/>
      <c r="G324" s="250"/>
      <c r="H324" s="236"/>
      <c r="I324" s="130"/>
      <c r="J324" s="235"/>
      <c r="K324" s="236"/>
      <c r="L324" s="130"/>
      <c r="M324" s="235"/>
      <c r="N324" s="236"/>
      <c r="O324" s="129"/>
      <c r="P324" s="246">
        <v>0</v>
      </c>
      <c r="Q324" s="247"/>
      <c r="R324" s="129"/>
      <c r="S324" s="243"/>
      <c r="T324" s="244"/>
      <c r="U324" s="244"/>
      <c r="V324" s="244"/>
      <c r="W324" s="245"/>
      <c r="X324" s="7"/>
      <c r="AX324" s="101"/>
      <c r="AY324" s="101"/>
      <c r="AZ324" s="102">
        <f t="shared" si="27"/>
        <v>0</v>
      </c>
      <c r="BA324" s="101">
        <f t="shared" si="28"/>
        <v>0</v>
      </c>
      <c r="BB324" s="103">
        <f t="shared" si="29"/>
        <v>0</v>
      </c>
      <c r="BC324" s="1">
        <f t="shared" si="30"/>
        <v>0</v>
      </c>
      <c r="BD324" s="1">
        <f t="shared" si="31"/>
        <v>0</v>
      </c>
      <c r="BE324" s="1">
        <f t="shared" si="32"/>
        <v>0</v>
      </c>
    </row>
    <row r="325" spans="2:57" ht="14.4" thickBot="1" x14ac:dyDescent="0.3">
      <c r="B325" s="4"/>
      <c r="C325" s="131"/>
      <c r="D325" s="132"/>
      <c r="E325" s="235"/>
      <c r="F325" s="250"/>
      <c r="G325" s="250"/>
      <c r="H325" s="236"/>
      <c r="I325" s="130"/>
      <c r="J325" s="235"/>
      <c r="K325" s="236"/>
      <c r="L325" s="130"/>
      <c r="M325" s="235"/>
      <c r="N325" s="236"/>
      <c r="O325" s="129"/>
      <c r="P325" s="246">
        <v>0</v>
      </c>
      <c r="Q325" s="247"/>
      <c r="R325" s="129"/>
      <c r="S325" s="243"/>
      <c r="T325" s="244"/>
      <c r="U325" s="244"/>
      <c r="V325" s="244"/>
      <c r="W325" s="245"/>
      <c r="X325" s="7"/>
      <c r="AX325" s="101"/>
      <c r="AY325" s="101"/>
      <c r="AZ325" s="102">
        <f t="shared" si="27"/>
        <v>0</v>
      </c>
      <c r="BA325" s="101">
        <f t="shared" si="28"/>
        <v>0</v>
      </c>
      <c r="BB325" s="103">
        <f t="shared" si="29"/>
        <v>0</v>
      </c>
      <c r="BC325" s="1">
        <f t="shared" si="30"/>
        <v>0</v>
      </c>
      <c r="BD325" s="1">
        <f t="shared" si="31"/>
        <v>0</v>
      </c>
      <c r="BE325" s="1">
        <f t="shared" si="32"/>
        <v>0</v>
      </c>
    </row>
    <row r="326" spans="2:57" ht="14.4" thickBot="1" x14ac:dyDescent="0.3">
      <c r="B326" s="4"/>
      <c r="C326" s="131"/>
      <c r="D326" s="132"/>
      <c r="E326" s="235"/>
      <c r="F326" s="250"/>
      <c r="G326" s="250"/>
      <c r="H326" s="236"/>
      <c r="I326" s="130"/>
      <c r="J326" s="235"/>
      <c r="K326" s="236"/>
      <c r="L326" s="130"/>
      <c r="M326" s="235"/>
      <c r="N326" s="236"/>
      <c r="O326" s="129"/>
      <c r="P326" s="246">
        <v>0</v>
      </c>
      <c r="Q326" s="247"/>
      <c r="R326" s="129"/>
      <c r="S326" s="243"/>
      <c r="T326" s="244"/>
      <c r="U326" s="244"/>
      <c r="V326" s="244"/>
      <c r="W326" s="245"/>
      <c r="X326" s="7"/>
      <c r="AX326" s="101"/>
      <c r="AY326" s="101"/>
      <c r="AZ326" s="102">
        <f t="shared" si="27"/>
        <v>0</v>
      </c>
      <c r="BA326" s="101">
        <f t="shared" si="28"/>
        <v>0</v>
      </c>
      <c r="BB326" s="103">
        <f t="shared" si="29"/>
        <v>0</v>
      </c>
      <c r="BC326" s="1">
        <f t="shared" si="30"/>
        <v>0</v>
      </c>
      <c r="BD326" s="1">
        <f t="shared" si="31"/>
        <v>0</v>
      </c>
      <c r="BE326" s="1">
        <f t="shared" si="32"/>
        <v>0</v>
      </c>
    </row>
    <row r="327" spans="2:57" ht="14.4" thickBot="1" x14ac:dyDescent="0.3">
      <c r="B327" s="4"/>
      <c r="C327" s="131"/>
      <c r="D327" s="132"/>
      <c r="E327" s="235"/>
      <c r="F327" s="250"/>
      <c r="G327" s="250"/>
      <c r="H327" s="236"/>
      <c r="I327" s="130"/>
      <c r="J327" s="235"/>
      <c r="K327" s="236"/>
      <c r="L327" s="130"/>
      <c r="M327" s="235"/>
      <c r="N327" s="236"/>
      <c r="O327" s="129"/>
      <c r="P327" s="246">
        <v>0</v>
      </c>
      <c r="Q327" s="247"/>
      <c r="R327" s="129"/>
      <c r="S327" s="243"/>
      <c r="T327" s="244"/>
      <c r="U327" s="244"/>
      <c r="V327" s="244"/>
      <c r="W327" s="245"/>
      <c r="X327" s="7"/>
      <c r="AX327" s="101"/>
      <c r="AY327" s="101"/>
      <c r="AZ327" s="102">
        <f t="shared" si="27"/>
        <v>0</v>
      </c>
      <c r="BA327" s="101">
        <f t="shared" si="28"/>
        <v>0</v>
      </c>
      <c r="BB327" s="103">
        <f t="shared" si="29"/>
        <v>0</v>
      </c>
      <c r="BC327" s="1">
        <f t="shared" si="30"/>
        <v>0</v>
      </c>
      <c r="BD327" s="1">
        <f t="shared" si="31"/>
        <v>0</v>
      </c>
      <c r="BE327" s="1">
        <f t="shared" si="32"/>
        <v>0</v>
      </c>
    </row>
    <row r="328" spans="2:57" ht="14.4" thickBot="1" x14ac:dyDescent="0.3">
      <c r="B328" s="4"/>
      <c r="C328" s="131"/>
      <c r="D328" s="132"/>
      <c r="E328" s="235"/>
      <c r="F328" s="250"/>
      <c r="G328" s="250"/>
      <c r="H328" s="236"/>
      <c r="I328" s="130"/>
      <c r="J328" s="235"/>
      <c r="K328" s="236"/>
      <c r="L328" s="130"/>
      <c r="M328" s="235"/>
      <c r="N328" s="236"/>
      <c r="O328" s="129"/>
      <c r="P328" s="246">
        <v>0</v>
      </c>
      <c r="Q328" s="247"/>
      <c r="R328" s="129"/>
      <c r="S328" s="243"/>
      <c r="T328" s="244"/>
      <c r="U328" s="244"/>
      <c r="V328" s="244"/>
      <c r="W328" s="245"/>
      <c r="X328" s="7"/>
      <c r="AX328" s="101"/>
      <c r="AY328" s="101"/>
      <c r="AZ328" s="102">
        <f t="shared" ref="AZ328:AZ371" si="33">+C328</f>
        <v>0</v>
      </c>
      <c r="BA328" s="101">
        <f t="shared" ref="BA328:BA371" si="34">+J328</f>
        <v>0</v>
      </c>
      <c r="BB328" s="103">
        <f t="shared" ref="BB328:BB371" si="35">+P328</f>
        <v>0</v>
      </c>
      <c r="BC328" s="1">
        <f t="shared" ref="BC328:BC371" si="36">SUMIFS($BB$71:$BB$371,$AZ$71:$AZ$371,$AX328,$BA$71:$BA$371,"Despesas")</f>
        <v>0</v>
      </c>
      <c r="BD328" s="1">
        <f t="shared" ref="BD328:BD371" si="37">SUMIFS($BB$71:$BB$371,$AZ$71:$AZ$371,$AX328,$BA$71:$BA$371,"Dívidas")</f>
        <v>0</v>
      </c>
      <c r="BE328" s="1">
        <f t="shared" ref="BE328:BE371" si="38">SUMIFS($BB$71:$BB$371,$AZ$71:$AZ$371,$AX328,$BA$71:$BA$371,"Investimentos")</f>
        <v>0</v>
      </c>
    </row>
    <row r="329" spans="2:57" ht="14.4" thickBot="1" x14ac:dyDescent="0.3">
      <c r="B329" s="4"/>
      <c r="C329" s="131"/>
      <c r="D329" s="132"/>
      <c r="E329" s="235"/>
      <c r="F329" s="250"/>
      <c r="G329" s="250"/>
      <c r="H329" s="236"/>
      <c r="I329" s="130"/>
      <c r="J329" s="235"/>
      <c r="K329" s="236"/>
      <c r="L329" s="130"/>
      <c r="M329" s="235"/>
      <c r="N329" s="236"/>
      <c r="O329" s="129"/>
      <c r="P329" s="246">
        <v>0</v>
      </c>
      <c r="Q329" s="247"/>
      <c r="R329" s="129"/>
      <c r="S329" s="243"/>
      <c r="T329" s="244"/>
      <c r="U329" s="244"/>
      <c r="V329" s="244"/>
      <c r="W329" s="245"/>
      <c r="X329" s="7"/>
      <c r="AX329" s="101"/>
      <c r="AY329" s="101"/>
      <c r="AZ329" s="102">
        <f t="shared" si="33"/>
        <v>0</v>
      </c>
      <c r="BA329" s="101">
        <f t="shared" si="34"/>
        <v>0</v>
      </c>
      <c r="BB329" s="103">
        <f t="shared" si="35"/>
        <v>0</v>
      </c>
      <c r="BC329" s="1">
        <f t="shared" si="36"/>
        <v>0</v>
      </c>
      <c r="BD329" s="1">
        <f t="shared" si="37"/>
        <v>0</v>
      </c>
      <c r="BE329" s="1">
        <f t="shared" si="38"/>
        <v>0</v>
      </c>
    </row>
    <row r="330" spans="2:57" ht="14.4" thickBot="1" x14ac:dyDescent="0.3">
      <c r="B330" s="4"/>
      <c r="C330" s="131"/>
      <c r="D330" s="132"/>
      <c r="E330" s="235"/>
      <c r="F330" s="250"/>
      <c r="G330" s="250"/>
      <c r="H330" s="236"/>
      <c r="I330" s="130"/>
      <c r="J330" s="235"/>
      <c r="K330" s="236"/>
      <c r="L330" s="130"/>
      <c r="M330" s="235"/>
      <c r="N330" s="236"/>
      <c r="O330" s="129"/>
      <c r="P330" s="246">
        <v>0</v>
      </c>
      <c r="Q330" s="247"/>
      <c r="R330" s="129"/>
      <c r="S330" s="243"/>
      <c r="T330" s="244"/>
      <c r="U330" s="244"/>
      <c r="V330" s="244"/>
      <c r="W330" s="245"/>
      <c r="X330" s="7"/>
      <c r="AX330" s="101"/>
      <c r="AY330" s="101"/>
      <c r="AZ330" s="102">
        <f t="shared" si="33"/>
        <v>0</v>
      </c>
      <c r="BA330" s="101">
        <f t="shared" si="34"/>
        <v>0</v>
      </c>
      <c r="BB330" s="103">
        <f t="shared" si="35"/>
        <v>0</v>
      </c>
      <c r="BC330" s="1">
        <f t="shared" si="36"/>
        <v>0</v>
      </c>
      <c r="BD330" s="1">
        <f t="shared" si="37"/>
        <v>0</v>
      </c>
      <c r="BE330" s="1">
        <f t="shared" si="38"/>
        <v>0</v>
      </c>
    </row>
    <row r="331" spans="2:57" ht="14.4" thickBot="1" x14ac:dyDescent="0.3">
      <c r="B331" s="4"/>
      <c r="C331" s="131"/>
      <c r="D331" s="132"/>
      <c r="E331" s="235"/>
      <c r="F331" s="250"/>
      <c r="G331" s="250"/>
      <c r="H331" s="236"/>
      <c r="I331" s="130"/>
      <c r="J331" s="235"/>
      <c r="K331" s="236"/>
      <c r="L331" s="130"/>
      <c r="M331" s="235"/>
      <c r="N331" s="236"/>
      <c r="O331" s="129"/>
      <c r="P331" s="246">
        <v>0</v>
      </c>
      <c r="Q331" s="247"/>
      <c r="R331" s="129"/>
      <c r="S331" s="243"/>
      <c r="T331" s="244"/>
      <c r="U331" s="244"/>
      <c r="V331" s="244"/>
      <c r="W331" s="245"/>
      <c r="X331" s="7"/>
      <c r="AX331" s="101"/>
      <c r="AY331" s="101"/>
      <c r="AZ331" s="102">
        <f t="shared" si="33"/>
        <v>0</v>
      </c>
      <c r="BA331" s="101">
        <f t="shared" si="34"/>
        <v>0</v>
      </c>
      <c r="BB331" s="103">
        <f t="shared" si="35"/>
        <v>0</v>
      </c>
      <c r="BC331" s="1">
        <f t="shared" si="36"/>
        <v>0</v>
      </c>
      <c r="BD331" s="1">
        <f t="shared" si="37"/>
        <v>0</v>
      </c>
      <c r="BE331" s="1">
        <f t="shared" si="38"/>
        <v>0</v>
      </c>
    </row>
    <row r="332" spans="2:57" ht="14.4" thickBot="1" x14ac:dyDescent="0.3">
      <c r="B332" s="4"/>
      <c r="C332" s="131"/>
      <c r="D332" s="132"/>
      <c r="E332" s="235"/>
      <c r="F332" s="250"/>
      <c r="G332" s="250"/>
      <c r="H332" s="236"/>
      <c r="I332" s="130"/>
      <c r="J332" s="235"/>
      <c r="K332" s="236"/>
      <c r="L332" s="130"/>
      <c r="M332" s="235"/>
      <c r="N332" s="236"/>
      <c r="O332" s="129"/>
      <c r="P332" s="246">
        <v>0</v>
      </c>
      <c r="Q332" s="247"/>
      <c r="R332" s="129"/>
      <c r="S332" s="243"/>
      <c r="T332" s="244"/>
      <c r="U332" s="244"/>
      <c r="V332" s="244"/>
      <c r="W332" s="245"/>
      <c r="X332" s="7"/>
      <c r="AX332" s="101"/>
      <c r="AY332" s="101"/>
      <c r="AZ332" s="102">
        <f t="shared" si="33"/>
        <v>0</v>
      </c>
      <c r="BA332" s="101">
        <f t="shared" si="34"/>
        <v>0</v>
      </c>
      <c r="BB332" s="103">
        <f t="shared" si="35"/>
        <v>0</v>
      </c>
      <c r="BC332" s="1">
        <f t="shared" si="36"/>
        <v>0</v>
      </c>
      <c r="BD332" s="1">
        <f t="shared" si="37"/>
        <v>0</v>
      </c>
      <c r="BE332" s="1">
        <f t="shared" si="38"/>
        <v>0</v>
      </c>
    </row>
    <row r="333" spans="2:57" ht="14.4" thickBot="1" x14ac:dyDescent="0.3">
      <c r="B333" s="4"/>
      <c r="C333" s="131"/>
      <c r="D333" s="132"/>
      <c r="E333" s="235"/>
      <c r="F333" s="250"/>
      <c r="G333" s="250"/>
      <c r="H333" s="236"/>
      <c r="I333" s="130"/>
      <c r="J333" s="235"/>
      <c r="K333" s="236"/>
      <c r="L333" s="130"/>
      <c r="M333" s="235"/>
      <c r="N333" s="236"/>
      <c r="O333" s="129"/>
      <c r="P333" s="246">
        <v>0</v>
      </c>
      <c r="Q333" s="247"/>
      <c r="R333" s="129"/>
      <c r="S333" s="243"/>
      <c r="T333" s="244"/>
      <c r="U333" s="244"/>
      <c r="V333" s="244"/>
      <c r="W333" s="245"/>
      <c r="X333" s="7"/>
      <c r="AX333" s="101"/>
      <c r="AY333" s="101"/>
      <c r="AZ333" s="102">
        <f t="shared" si="33"/>
        <v>0</v>
      </c>
      <c r="BA333" s="101">
        <f t="shared" si="34"/>
        <v>0</v>
      </c>
      <c r="BB333" s="103">
        <f t="shared" si="35"/>
        <v>0</v>
      </c>
      <c r="BC333" s="1">
        <f t="shared" si="36"/>
        <v>0</v>
      </c>
      <c r="BD333" s="1">
        <f t="shared" si="37"/>
        <v>0</v>
      </c>
      <c r="BE333" s="1">
        <f t="shared" si="38"/>
        <v>0</v>
      </c>
    </row>
    <row r="334" spans="2:57" ht="14.4" thickBot="1" x14ac:dyDescent="0.3">
      <c r="B334" s="4"/>
      <c r="C334" s="131"/>
      <c r="D334" s="132"/>
      <c r="E334" s="235"/>
      <c r="F334" s="250"/>
      <c r="G334" s="250"/>
      <c r="H334" s="236"/>
      <c r="I334" s="130"/>
      <c r="J334" s="235"/>
      <c r="K334" s="236"/>
      <c r="L334" s="130"/>
      <c r="M334" s="235"/>
      <c r="N334" s="236"/>
      <c r="O334" s="129"/>
      <c r="P334" s="246">
        <v>0</v>
      </c>
      <c r="Q334" s="247"/>
      <c r="R334" s="129"/>
      <c r="S334" s="243"/>
      <c r="T334" s="244"/>
      <c r="U334" s="244"/>
      <c r="V334" s="244"/>
      <c r="W334" s="245"/>
      <c r="X334" s="7"/>
      <c r="AX334" s="101"/>
      <c r="AY334" s="101"/>
      <c r="AZ334" s="102">
        <f t="shared" si="33"/>
        <v>0</v>
      </c>
      <c r="BA334" s="101">
        <f t="shared" si="34"/>
        <v>0</v>
      </c>
      <c r="BB334" s="103">
        <f t="shared" si="35"/>
        <v>0</v>
      </c>
      <c r="BC334" s="1">
        <f t="shared" si="36"/>
        <v>0</v>
      </c>
      <c r="BD334" s="1">
        <f t="shared" si="37"/>
        <v>0</v>
      </c>
      <c r="BE334" s="1">
        <f t="shared" si="38"/>
        <v>0</v>
      </c>
    </row>
    <row r="335" spans="2:57" ht="14.4" thickBot="1" x14ac:dyDescent="0.3">
      <c r="B335" s="4"/>
      <c r="C335" s="131"/>
      <c r="D335" s="132"/>
      <c r="E335" s="235"/>
      <c r="F335" s="250"/>
      <c r="G335" s="250"/>
      <c r="H335" s="236"/>
      <c r="I335" s="130"/>
      <c r="J335" s="235"/>
      <c r="K335" s="236"/>
      <c r="L335" s="130"/>
      <c r="M335" s="235"/>
      <c r="N335" s="236"/>
      <c r="O335" s="129"/>
      <c r="P335" s="246">
        <v>0</v>
      </c>
      <c r="Q335" s="247"/>
      <c r="R335" s="129"/>
      <c r="S335" s="243"/>
      <c r="T335" s="244"/>
      <c r="U335" s="244"/>
      <c r="V335" s="244"/>
      <c r="W335" s="245"/>
      <c r="X335" s="7"/>
      <c r="AX335" s="101"/>
      <c r="AY335" s="101"/>
      <c r="AZ335" s="102">
        <f t="shared" si="33"/>
        <v>0</v>
      </c>
      <c r="BA335" s="101">
        <f t="shared" si="34"/>
        <v>0</v>
      </c>
      <c r="BB335" s="103">
        <f t="shared" si="35"/>
        <v>0</v>
      </c>
      <c r="BC335" s="1">
        <f t="shared" si="36"/>
        <v>0</v>
      </c>
      <c r="BD335" s="1">
        <f t="shared" si="37"/>
        <v>0</v>
      </c>
      <c r="BE335" s="1">
        <f t="shared" si="38"/>
        <v>0</v>
      </c>
    </row>
    <row r="336" spans="2:57" ht="14.4" thickBot="1" x14ac:dyDescent="0.3">
      <c r="B336" s="4"/>
      <c r="C336" s="131"/>
      <c r="D336" s="132"/>
      <c r="E336" s="235"/>
      <c r="F336" s="250"/>
      <c r="G336" s="250"/>
      <c r="H336" s="236"/>
      <c r="I336" s="130"/>
      <c r="J336" s="235"/>
      <c r="K336" s="236"/>
      <c r="L336" s="130"/>
      <c r="M336" s="235"/>
      <c r="N336" s="236"/>
      <c r="O336" s="129"/>
      <c r="P336" s="246">
        <v>0</v>
      </c>
      <c r="Q336" s="247"/>
      <c r="R336" s="129"/>
      <c r="S336" s="243"/>
      <c r="T336" s="244"/>
      <c r="U336" s="244"/>
      <c r="V336" s="244"/>
      <c r="W336" s="245"/>
      <c r="X336" s="7"/>
      <c r="AX336" s="101"/>
      <c r="AY336" s="101"/>
      <c r="AZ336" s="102">
        <f t="shared" si="33"/>
        <v>0</v>
      </c>
      <c r="BA336" s="101">
        <f t="shared" si="34"/>
        <v>0</v>
      </c>
      <c r="BB336" s="103">
        <f t="shared" si="35"/>
        <v>0</v>
      </c>
      <c r="BC336" s="1">
        <f t="shared" si="36"/>
        <v>0</v>
      </c>
      <c r="BD336" s="1">
        <f t="shared" si="37"/>
        <v>0</v>
      </c>
      <c r="BE336" s="1">
        <f t="shared" si="38"/>
        <v>0</v>
      </c>
    </row>
    <row r="337" spans="2:57" ht="14.4" thickBot="1" x14ac:dyDescent="0.3">
      <c r="B337" s="4"/>
      <c r="C337" s="131"/>
      <c r="D337" s="132"/>
      <c r="E337" s="235"/>
      <c r="F337" s="250"/>
      <c r="G337" s="250"/>
      <c r="H337" s="236"/>
      <c r="I337" s="130"/>
      <c r="J337" s="235"/>
      <c r="K337" s="236"/>
      <c r="L337" s="130"/>
      <c r="M337" s="235"/>
      <c r="N337" s="236"/>
      <c r="O337" s="129"/>
      <c r="P337" s="246">
        <v>0</v>
      </c>
      <c r="Q337" s="247"/>
      <c r="R337" s="129"/>
      <c r="S337" s="243"/>
      <c r="T337" s="244"/>
      <c r="U337" s="244"/>
      <c r="V337" s="244"/>
      <c r="W337" s="245"/>
      <c r="X337" s="7"/>
      <c r="AX337" s="101"/>
      <c r="AY337" s="101"/>
      <c r="AZ337" s="102">
        <f t="shared" si="33"/>
        <v>0</v>
      </c>
      <c r="BA337" s="101">
        <f t="shared" si="34"/>
        <v>0</v>
      </c>
      <c r="BB337" s="103">
        <f t="shared" si="35"/>
        <v>0</v>
      </c>
      <c r="BC337" s="1">
        <f t="shared" si="36"/>
        <v>0</v>
      </c>
      <c r="BD337" s="1">
        <f t="shared" si="37"/>
        <v>0</v>
      </c>
      <c r="BE337" s="1">
        <f t="shared" si="38"/>
        <v>0</v>
      </c>
    </row>
    <row r="338" spans="2:57" ht="14.4" thickBot="1" x14ac:dyDescent="0.3">
      <c r="B338" s="4"/>
      <c r="C338" s="131"/>
      <c r="D338" s="132"/>
      <c r="E338" s="235"/>
      <c r="F338" s="250"/>
      <c r="G338" s="250"/>
      <c r="H338" s="236"/>
      <c r="I338" s="130"/>
      <c r="J338" s="235"/>
      <c r="K338" s="236"/>
      <c r="L338" s="130"/>
      <c r="M338" s="235"/>
      <c r="N338" s="236"/>
      <c r="O338" s="129"/>
      <c r="P338" s="246">
        <v>0</v>
      </c>
      <c r="Q338" s="247"/>
      <c r="R338" s="129"/>
      <c r="S338" s="243"/>
      <c r="T338" s="244"/>
      <c r="U338" s="244"/>
      <c r="V338" s="244"/>
      <c r="W338" s="245"/>
      <c r="X338" s="7"/>
      <c r="AX338" s="101"/>
      <c r="AY338" s="101"/>
      <c r="AZ338" s="102">
        <f t="shared" si="33"/>
        <v>0</v>
      </c>
      <c r="BA338" s="101">
        <f t="shared" si="34"/>
        <v>0</v>
      </c>
      <c r="BB338" s="103">
        <f t="shared" si="35"/>
        <v>0</v>
      </c>
      <c r="BC338" s="1">
        <f t="shared" si="36"/>
        <v>0</v>
      </c>
      <c r="BD338" s="1">
        <f t="shared" si="37"/>
        <v>0</v>
      </c>
      <c r="BE338" s="1">
        <f t="shared" si="38"/>
        <v>0</v>
      </c>
    </row>
    <row r="339" spans="2:57" ht="14.4" thickBot="1" x14ac:dyDescent="0.3">
      <c r="B339" s="4"/>
      <c r="C339" s="131"/>
      <c r="D339" s="132"/>
      <c r="E339" s="235"/>
      <c r="F339" s="250"/>
      <c r="G339" s="250"/>
      <c r="H339" s="236"/>
      <c r="I339" s="130"/>
      <c r="J339" s="235"/>
      <c r="K339" s="236"/>
      <c r="L339" s="130"/>
      <c r="M339" s="235"/>
      <c r="N339" s="236"/>
      <c r="O339" s="129"/>
      <c r="P339" s="246">
        <v>0</v>
      </c>
      <c r="Q339" s="247"/>
      <c r="R339" s="129"/>
      <c r="S339" s="243"/>
      <c r="T339" s="244"/>
      <c r="U339" s="244"/>
      <c r="V339" s="244"/>
      <c r="W339" s="245"/>
      <c r="X339" s="7"/>
      <c r="AX339" s="101"/>
      <c r="AY339" s="101"/>
      <c r="AZ339" s="102">
        <f t="shared" si="33"/>
        <v>0</v>
      </c>
      <c r="BA339" s="101">
        <f t="shared" si="34"/>
        <v>0</v>
      </c>
      <c r="BB339" s="103">
        <f t="shared" si="35"/>
        <v>0</v>
      </c>
      <c r="BC339" s="1">
        <f t="shared" si="36"/>
        <v>0</v>
      </c>
      <c r="BD339" s="1">
        <f t="shared" si="37"/>
        <v>0</v>
      </c>
      <c r="BE339" s="1">
        <f t="shared" si="38"/>
        <v>0</v>
      </c>
    </row>
    <row r="340" spans="2:57" ht="14.4" thickBot="1" x14ac:dyDescent="0.3">
      <c r="B340" s="4"/>
      <c r="C340" s="131"/>
      <c r="D340" s="132"/>
      <c r="E340" s="235"/>
      <c r="F340" s="250"/>
      <c r="G340" s="250"/>
      <c r="H340" s="236"/>
      <c r="I340" s="130"/>
      <c r="J340" s="235"/>
      <c r="K340" s="236"/>
      <c r="L340" s="130"/>
      <c r="M340" s="235"/>
      <c r="N340" s="236"/>
      <c r="O340" s="129"/>
      <c r="P340" s="246">
        <v>0</v>
      </c>
      <c r="Q340" s="247"/>
      <c r="R340" s="129"/>
      <c r="S340" s="243"/>
      <c r="T340" s="244"/>
      <c r="U340" s="244"/>
      <c r="V340" s="244"/>
      <c r="W340" s="245"/>
      <c r="X340" s="7"/>
      <c r="AX340" s="101"/>
      <c r="AY340" s="101"/>
      <c r="AZ340" s="102">
        <f t="shared" si="33"/>
        <v>0</v>
      </c>
      <c r="BA340" s="101">
        <f t="shared" si="34"/>
        <v>0</v>
      </c>
      <c r="BB340" s="103">
        <f t="shared" si="35"/>
        <v>0</v>
      </c>
      <c r="BC340" s="1">
        <f t="shared" si="36"/>
        <v>0</v>
      </c>
      <c r="BD340" s="1">
        <f t="shared" si="37"/>
        <v>0</v>
      </c>
      <c r="BE340" s="1">
        <f t="shared" si="38"/>
        <v>0</v>
      </c>
    </row>
    <row r="341" spans="2:57" ht="14.4" thickBot="1" x14ac:dyDescent="0.3">
      <c r="B341" s="4"/>
      <c r="C341" s="131"/>
      <c r="D341" s="132"/>
      <c r="E341" s="235"/>
      <c r="F341" s="250"/>
      <c r="G341" s="250"/>
      <c r="H341" s="236"/>
      <c r="I341" s="130"/>
      <c r="J341" s="235"/>
      <c r="K341" s="236"/>
      <c r="L341" s="130"/>
      <c r="M341" s="235"/>
      <c r="N341" s="236"/>
      <c r="O341" s="129"/>
      <c r="P341" s="246">
        <v>0</v>
      </c>
      <c r="Q341" s="247"/>
      <c r="R341" s="129"/>
      <c r="S341" s="243"/>
      <c r="T341" s="244"/>
      <c r="U341" s="244"/>
      <c r="V341" s="244"/>
      <c r="W341" s="245"/>
      <c r="X341" s="7"/>
      <c r="AX341" s="101"/>
      <c r="AY341" s="101"/>
      <c r="AZ341" s="102">
        <f t="shared" si="33"/>
        <v>0</v>
      </c>
      <c r="BA341" s="101">
        <f t="shared" si="34"/>
        <v>0</v>
      </c>
      <c r="BB341" s="103">
        <f t="shared" si="35"/>
        <v>0</v>
      </c>
      <c r="BC341" s="1">
        <f t="shared" si="36"/>
        <v>0</v>
      </c>
      <c r="BD341" s="1">
        <f t="shared" si="37"/>
        <v>0</v>
      </c>
      <c r="BE341" s="1">
        <f t="shared" si="38"/>
        <v>0</v>
      </c>
    </row>
    <row r="342" spans="2:57" ht="14.4" thickBot="1" x14ac:dyDescent="0.3">
      <c r="B342" s="4"/>
      <c r="C342" s="131"/>
      <c r="D342" s="132"/>
      <c r="E342" s="235"/>
      <c r="F342" s="250"/>
      <c r="G342" s="250"/>
      <c r="H342" s="236"/>
      <c r="I342" s="130"/>
      <c r="J342" s="235"/>
      <c r="K342" s="236"/>
      <c r="L342" s="130"/>
      <c r="M342" s="235"/>
      <c r="N342" s="236"/>
      <c r="O342" s="129"/>
      <c r="P342" s="246">
        <v>0</v>
      </c>
      <c r="Q342" s="247"/>
      <c r="R342" s="129"/>
      <c r="S342" s="243"/>
      <c r="T342" s="244"/>
      <c r="U342" s="244"/>
      <c r="V342" s="244"/>
      <c r="W342" s="245"/>
      <c r="X342" s="7"/>
      <c r="AX342" s="101"/>
      <c r="AY342" s="101"/>
      <c r="AZ342" s="102">
        <f t="shared" si="33"/>
        <v>0</v>
      </c>
      <c r="BA342" s="101">
        <f t="shared" si="34"/>
        <v>0</v>
      </c>
      <c r="BB342" s="103">
        <f t="shared" si="35"/>
        <v>0</v>
      </c>
      <c r="BC342" s="1">
        <f t="shared" si="36"/>
        <v>0</v>
      </c>
      <c r="BD342" s="1">
        <f t="shared" si="37"/>
        <v>0</v>
      </c>
      <c r="BE342" s="1">
        <f t="shared" si="38"/>
        <v>0</v>
      </c>
    </row>
    <row r="343" spans="2:57" ht="14.4" thickBot="1" x14ac:dyDescent="0.3">
      <c r="B343" s="4"/>
      <c r="C343" s="131"/>
      <c r="D343" s="132"/>
      <c r="E343" s="235"/>
      <c r="F343" s="250"/>
      <c r="G343" s="250"/>
      <c r="H343" s="236"/>
      <c r="I343" s="130"/>
      <c r="J343" s="235"/>
      <c r="K343" s="236"/>
      <c r="L343" s="130"/>
      <c r="M343" s="235"/>
      <c r="N343" s="236"/>
      <c r="O343" s="129"/>
      <c r="P343" s="246">
        <v>0</v>
      </c>
      <c r="Q343" s="247"/>
      <c r="R343" s="129"/>
      <c r="S343" s="243"/>
      <c r="T343" s="244"/>
      <c r="U343" s="244"/>
      <c r="V343" s="244"/>
      <c r="W343" s="245"/>
      <c r="X343" s="7"/>
      <c r="AX343" s="101"/>
      <c r="AY343" s="101"/>
      <c r="AZ343" s="102">
        <f t="shared" si="33"/>
        <v>0</v>
      </c>
      <c r="BA343" s="101">
        <f t="shared" si="34"/>
        <v>0</v>
      </c>
      <c r="BB343" s="103">
        <f t="shared" si="35"/>
        <v>0</v>
      </c>
      <c r="BC343" s="1">
        <f t="shared" si="36"/>
        <v>0</v>
      </c>
      <c r="BD343" s="1">
        <f t="shared" si="37"/>
        <v>0</v>
      </c>
      <c r="BE343" s="1">
        <f t="shared" si="38"/>
        <v>0</v>
      </c>
    </row>
    <row r="344" spans="2:57" ht="14.4" thickBot="1" x14ac:dyDescent="0.3">
      <c r="B344" s="4"/>
      <c r="C344" s="131"/>
      <c r="D344" s="132"/>
      <c r="E344" s="235"/>
      <c r="F344" s="250"/>
      <c r="G344" s="250"/>
      <c r="H344" s="236"/>
      <c r="I344" s="130"/>
      <c r="J344" s="235"/>
      <c r="K344" s="236"/>
      <c r="L344" s="130"/>
      <c r="M344" s="235"/>
      <c r="N344" s="236"/>
      <c r="O344" s="129"/>
      <c r="P344" s="246">
        <v>0</v>
      </c>
      <c r="Q344" s="247"/>
      <c r="R344" s="129"/>
      <c r="S344" s="243"/>
      <c r="T344" s="244"/>
      <c r="U344" s="244"/>
      <c r="V344" s="244"/>
      <c r="W344" s="245"/>
      <c r="X344" s="7"/>
      <c r="AX344" s="101"/>
      <c r="AY344" s="101"/>
      <c r="AZ344" s="102">
        <f t="shared" si="33"/>
        <v>0</v>
      </c>
      <c r="BA344" s="101">
        <f t="shared" si="34"/>
        <v>0</v>
      </c>
      <c r="BB344" s="103">
        <f t="shared" si="35"/>
        <v>0</v>
      </c>
      <c r="BC344" s="1">
        <f t="shared" si="36"/>
        <v>0</v>
      </c>
      <c r="BD344" s="1">
        <f t="shared" si="37"/>
        <v>0</v>
      </c>
      <c r="BE344" s="1">
        <f t="shared" si="38"/>
        <v>0</v>
      </c>
    </row>
    <row r="345" spans="2:57" ht="14.4" thickBot="1" x14ac:dyDescent="0.3">
      <c r="B345" s="4"/>
      <c r="C345" s="131"/>
      <c r="D345" s="132"/>
      <c r="E345" s="235"/>
      <c r="F345" s="250"/>
      <c r="G345" s="250"/>
      <c r="H345" s="236"/>
      <c r="I345" s="130"/>
      <c r="J345" s="235"/>
      <c r="K345" s="236"/>
      <c r="L345" s="130"/>
      <c r="M345" s="235"/>
      <c r="N345" s="236"/>
      <c r="O345" s="129"/>
      <c r="P345" s="246">
        <v>0</v>
      </c>
      <c r="Q345" s="247"/>
      <c r="R345" s="129"/>
      <c r="S345" s="243"/>
      <c r="T345" s="244"/>
      <c r="U345" s="244"/>
      <c r="V345" s="244"/>
      <c r="W345" s="245"/>
      <c r="X345" s="7"/>
      <c r="AX345" s="101"/>
      <c r="AY345" s="101"/>
      <c r="AZ345" s="102">
        <f t="shared" si="33"/>
        <v>0</v>
      </c>
      <c r="BA345" s="101">
        <f t="shared" si="34"/>
        <v>0</v>
      </c>
      <c r="BB345" s="103">
        <f t="shared" si="35"/>
        <v>0</v>
      </c>
      <c r="BC345" s="1">
        <f t="shared" si="36"/>
        <v>0</v>
      </c>
      <c r="BD345" s="1">
        <f t="shared" si="37"/>
        <v>0</v>
      </c>
      <c r="BE345" s="1">
        <f t="shared" si="38"/>
        <v>0</v>
      </c>
    </row>
    <row r="346" spans="2:57" ht="14.4" thickBot="1" x14ac:dyDescent="0.3">
      <c r="B346" s="4"/>
      <c r="C346" s="131"/>
      <c r="D346" s="132"/>
      <c r="E346" s="235"/>
      <c r="F346" s="250"/>
      <c r="G346" s="250"/>
      <c r="H346" s="236"/>
      <c r="I346" s="130"/>
      <c r="J346" s="235"/>
      <c r="K346" s="236"/>
      <c r="L346" s="130"/>
      <c r="M346" s="235"/>
      <c r="N346" s="236"/>
      <c r="O346" s="129"/>
      <c r="P346" s="246">
        <v>0</v>
      </c>
      <c r="Q346" s="247"/>
      <c r="R346" s="129"/>
      <c r="S346" s="243"/>
      <c r="T346" s="244"/>
      <c r="U346" s="244"/>
      <c r="V346" s="244"/>
      <c r="W346" s="245"/>
      <c r="X346" s="7"/>
      <c r="AX346" s="101"/>
      <c r="AY346" s="101"/>
      <c r="AZ346" s="102">
        <f t="shared" si="33"/>
        <v>0</v>
      </c>
      <c r="BA346" s="101">
        <f t="shared" si="34"/>
        <v>0</v>
      </c>
      <c r="BB346" s="103">
        <f t="shared" si="35"/>
        <v>0</v>
      </c>
      <c r="BC346" s="1">
        <f t="shared" si="36"/>
        <v>0</v>
      </c>
      <c r="BD346" s="1">
        <f t="shared" si="37"/>
        <v>0</v>
      </c>
      <c r="BE346" s="1">
        <f t="shared" si="38"/>
        <v>0</v>
      </c>
    </row>
    <row r="347" spans="2:57" ht="14.4" thickBot="1" x14ac:dyDescent="0.3">
      <c r="B347" s="4"/>
      <c r="C347" s="131"/>
      <c r="D347" s="132"/>
      <c r="E347" s="235"/>
      <c r="F347" s="250"/>
      <c r="G347" s="250"/>
      <c r="H347" s="236"/>
      <c r="I347" s="130"/>
      <c r="J347" s="235"/>
      <c r="K347" s="236"/>
      <c r="L347" s="130"/>
      <c r="M347" s="235"/>
      <c r="N347" s="236"/>
      <c r="O347" s="129"/>
      <c r="P347" s="246">
        <v>0</v>
      </c>
      <c r="Q347" s="247"/>
      <c r="R347" s="129"/>
      <c r="S347" s="243"/>
      <c r="T347" s="244"/>
      <c r="U347" s="244"/>
      <c r="V347" s="244"/>
      <c r="W347" s="245"/>
      <c r="X347" s="7"/>
      <c r="AX347" s="101"/>
      <c r="AY347" s="101"/>
      <c r="AZ347" s="102">
        <f t="shared" si="33"/>
        <v>0</v>
      </c>
      <c r="BA347" s="101">
        <f t="shared" si="34"/>
        <v>0</v>
      </c>
      <c r="BB347" s="103">
        <f t="shared" si="35"/>
        <v>0</v>
      </c>
      <c r="BC347" s="1">
        <f t="shared" si="36"/>
        <v>0</v>
      </c>
      <c r="BD347" s="1">
        <f t="shared" si="37"/>
        <v>0</v>
      </c>
      <c r="BE347" s="1">
        <f t="shared" si="38"/>
        <v>0</v>
      </c>
    </row>
    <row r="348" spans="2:57" ht="14.4" thickBot="1" x14ac:dyDescent="0.3">
      <c r="B348" s="4"/>
      <c r="C348" s="131"/>
      <c r="D348" s="132"/>
      <c r="E348" s="235"/>
      <c r="F348" s="250"/>
      <c r="G348" s="250"/>
      <c r="H348" s="236"/>
      <c r="I348" s="130"/>
      <c r="J348" s="235"/>
      <c r="K348" s="236"/>
      <c r="L348" s="130"/>
      <c r="M348" s="235"/>
      <c r="N348" s="236"/>
      <c r="O348" s="129"/>
      <c r="P348" s="246">
        <v>0</v>
      </c>
      <c r="Q348" s="247"/>
      <c r="R348" s="129"/>
      <c r="S348" s="243"/>
      <c r="T348" s="244"/>
      <c r="U348" s="244"/>
      <c r="V348" s="244"/>
      <c r="W348" s="245"/>
      <c r="X348" s="7"/>
      <c r="AX348" s="101"/>
      <c r="AY348" s="101"/>
      <c r="AZ348" s="102">
        <f t="shared" si="33"/>
        <v>0</v>
      </c>
      <c r="BA348" s="101">
        <f t="shared" si="34"/>
        <v>0</v>
      </c>
      <c r="BB348" s="103">
        <f t="shared" si="35"/>
        <v>0</v>
      </c>
      <c r="BC348" s="1">
        <f t="shared" si="36"/>
        <v>0</v>
      </c>
      <c r="BD348" s="1">
        <f t="shared" si="37"/>
        <v>0</v>
      </c>
      <c r="BE348" s="1">
        <f t="shared" si="38"/>
        <v>0</v>
      </c>
    </row>
    <row r="349" spans="2:57" ht="14.4" thickBot="1" x14ac:dyDescent="0.3">
      <c r="B349" s="4"/>
      <c r="C349" s="131"/>
      <c r="D349" s="132"/>
      <c r="E349" s="235"/>
      <c r="F349" s="250"/>
      <c r="G349" s="250"/>
      <c r="H349" s="236"/>
      <c r="I349" s="130"/>
      <c r="J349" s="235"/>
      <c r="K349" s="236"/>
      <c r="L349" s="130"/>
      <c r="M349" s="235"/>
      <c r="N349" s="236"/>
      <c r="O349" s="129"/>
      <c r="P349" s="246">
        <v>0</v>
      </c>
      <c r="Q349" s="247"/>
      <c r="R349" s="129"/>
      <c r="S349" s="243"/>
      <c r="T349" s="244"/>
      <c r="U349" s="244"/>
      <c r="V349" s="244"/>
      <c r="W349" s="245"/>
      <c r="X349" s="7"/>
      <c r="AX349" s="101"/>
      <c r="AY349" s="101"/>
      <c r="AZ349" s="102">
        <f t="shared" si="33"/>
        <v>0</v>
      </c>
      <c r="BA349" s="101">
        <f t="shared" si="34"/>
        <v>0</v>
      </c>
      <c r="BB349" s="103">
        <f t="shared" si="35"/>
        <v>0</v>
      </c>
      <c r="BC349" s="1">
        <f t="shared" si="36"/>
        <v>0</v>
      </c>
      <c r="BD349" s="1">
        <f t="shared" si="37"/>
        <v>0</v>
      </c>
      <c r="BE349" s="1">
        <f t="shared" si="38"/>
        <v>0</v>
      </c>
    </row>
    <row r="350" spans="2:57" ht="14.4" thickBot="1" x14ac:dyDescent="0.3">
      <c r="B350" s="4"/>
      <c r="C350" s="131"/>
      <c r="D350" s="132"/>
      <c r="E350" s="235"/>
      <c r="F350" s="250"/>
      <c r="G350" s="250"/>
      <c r="H350" s="236"/>
      <c r="I350" s="130"/>
      <c r="J350" s="235"/>
      <c r="K350" s="236"/>
      <c r="L350" s="130"/>
      <c r="M350" s="235"/>
      <c r="N350" s="236"/>
      <c r="O350" s="129"/>
      <c r="P350" s="246">
        <v>0</v>
      </c>
      <c r="Q350" s="247"/>
      <c r="R350" s="129"/>
      <c r="S350" s="243"/>
      <c r="T350" s="244"/>
      <c r="U350" s="244"/>
      <c r="V350" s="244"/>
      <c r="W350" s="245"/>
      <c r="X350" s="7"/>
      <c r="AX350" s="101"/>
      <c r="AY350" s="101"/>
      <c r="AZ350" s="102">
        <f t="shared" si="33"/>
        <v>0</v>
      </c>
      <c r="BA350" s="101">
        <f t="shared" si="34"/>
        <v>0</v>
      </c>
      <c r="BB350" s="103">
        <f t="shared" si="35"/>
        <v>0</v>
      </c>
      <c r="BC350" s="1">
        <f t="shared" si="36"/>
        <v>0</v>
      </c>
      <c r="BD350" s="1">
        <f t="shared" si="37"/>
        <v>0</v>
      </c>
      <c r="BE350" s="1">
        <f t="shared" si="38"/>
        <v>0</v>
      </c>
    </row>
    <row r="351" spans="2:57" ht="14.4" thickBot="1" x14ac:dyDescent="0.3">
      <c r="B351" s="4"/>
      <c r="C351" s="131"/>
      <c r="D351" s="132"/>
      <c r="E351" s="235"/>
      <c r="F351" s="250"/>
      <c r="G351" s="250"/>
      <c r="H351" s="236"/>
      <c r="I351" s="130"/>
      <c r="J351" s="235"/>
      <c r="K351" s="236"/>
      <c r="L351" s="130"/>
      <c r="M351" s="235"/>
      <c r="N351" s="236"/>
      <c r="O351" s="129"/>
      <c r="P351" s="246">
        <v>0</v>
      </c>
      <c r="Q351" s="247"/>
      <c r="R351" s="129"/>
      <c r="S351" s="243"/>
      <c r="T351" s="244"/>
      <c r="U351" s="244"/>
      <c r="V351" s="244"/>
      <c r="W351" s="245"/>
      <c r="X351" s="7"/>
      <c r="AX351" s="101"/>
      <c r="AY351" s="101"/>
      <c r="AZ351" s="102">
        <f t="shared" si="33"/>
        <v>0</v>
      </c>
      <c r="BA351" s="101">
        <f t="shared" si="34"/>
        <v>0</v>
      </c>
      <c r="BB351" s="103">
        <f t="shared" si="35"/>
        <v>0</v>
      </c>
      <c r="BC351" s="1">
        <f t="shared" si="36"/>
        <v>0</v>
      </c>
      <c r="BD351" s="1">
        <f t="shared" si="37"/>
        <v>0</v>
      </c>
      <c r="BE351" s="1">
        <f t="shared" si="38"/>
        <v>0</v>
      </c>
    </row>
    <row r="352" spans="2:57" ht="14.4" thickBot="1" x14ac:dyDescent="0.3">
      <c r="B352" s="4"/>
      <c r="C352" s="131"/>
      <c r="D352" s="132"/>
      <c r="E352" s="235"/>
      <c r="F352" s="250"/>
      <c r="G352" s="250"/>
      <c r="H352" s="236"/>
      <c r="I352" s="130"/>
      <c r="J352" s="235"/>
      <c r="K352" s="236"/>
      <c r="L352" s="130"/>
      <c r="M352" s="235"/>
      <c r="N352" s="236"/>
      <c r="O352" s="129"/>
      <c r="P352" s="246">
        <v>0</v>
      </c>
      <c r="Q352" s="247"/>
      <c r="R352" s="129"/>
      <c r="S352" s="243"/>
      <c r="T352" s="244"/>
      <c r="U352" s="244"/>
      <c r="V352" s="244"/>
      <c r="W352" s="245"/>
      <c r="X352" s="7"/>
      <c r="AX352" s="101"/>
      <c r="AY352" s="101"/>
      <c r="AZ352" s="102">
        <f t="shared" si="33"/>
        <v>0</v>
      </c>
      <c r="BA352" s="101">
        <f t="shared" si="34"/>
        <v>0</v>
      </c>
      <c r="BB352" s="103">
        <f t="shared" si="35"/>
        <v>0</v>
      </c>
      <c r="BC352" s="1">
        <f t="shared" si="36"/>
        <v>0</v>
      </c>
      <c r="BD352" s="1">
        <f t="shared" si="37"/>
        <v>0</v>
      </c>
      <c r="BE352" s="1">
        <f t="shared" si="38"/>
        <v>0</v>
      </c>
    </row>
    <row r="353" spans="2:57" ht="14.4" thickBot="1" x14ac:dyDescent="0.3">
      <c r="B353" s="4"/>
      <c r="C353" s="131"/>
      <c r="D353" s="132"/>
      <c r="E353" s="235"/>
      <c r="F353" s="250"/>
      <c r="G353" s="250"/>
      <c r="H353" s="236"/>
      <c r="I353" s="130"/>
      <c r="J353" s="235"/>
      <c r="K353" s="236"/>
      <c r="L353" s="130"/>
      <c r="M353" s="235"/>
      <c r="N353" s="236"/>
      <c r="O353" s="129"/>
      <c r="P353" s="246">
        <v>0</v>
      </c>
      <c r="Q353" s="247"/>
      <c r="R353" s="129"/>
      <c r="S353" s="243"/>
      <c r="T353" s="244"/>
      <c r="U353" s="244"/>
      <c r="V353" s="244"/>
      <c r="W353" s="245"/>
      <c r="X353" s="7"/>
      <c r="AX353" s="101"/>
      <c r="AY353" s="101"/>
      <c r="AZ353" s="102">
        <f t="shared" si="33"/>
        <v>0</v>
      </c>
      <c r="BA353" s="101">
        <f t="shared" si="34"/>
        <v>0</v>
      </c>
      <c r="BB353" s="103">
        <f t="shared" si="35"/>
        <v>0</v>
      </c>
      <c r="BC353" s="1">
        <f t="shared" si="36"/>
        <v>0</v>
      </c>
      <c r="BD353" s="1">
        <f t="shared" si="37"/>
        <v>0</v>
      </c>
      <c r="BE353" s="1">
        <f t="shared" si="38"/>
        <v>0</v>
      </c>
    </row>
    <row r="354" spans="2:57" ht="14.4" thickBot="1" x14ac:dyDescent="0.3">
      <c r="B354" s="4"/>
      <c r="C354" s="131"/>
      <c r="D354" s="132"/>
      <c r="E354" s="235"/>
      <c r="F354" s="250"/>
      <c r="G354" s="250"/>
      <c r="H354" s="236"/>
      <c r="I354" s="130"/>
      <c r="J354" s="235"/>
      <c r="K354" s="236"/>
      <c r="L354" s="130"/>
      <c r="M354" s="235"/>
      <c r="N354" s="236"/>
      <c r="O354" s="129"/>
      <c r="P354" s="246">
        <v>0</v>
      </c>
      <c r="Q354" s="247"/>
      <c r="R354" s="129"/>
      <c r="S354" s="243"/>
      <c r="T354" s="244"/>
      <c r="U354" s="244"/>
      <c r="V354" s="244"/>
      <c r="W354" s="245"/>
      <c r="X354" s="7"/>
      <c r="AX354" s="101"/>
      <c r="AY354" s="101"/>
      <c r="AZ354" s="102">
        <f t="shared" si="33"/>
        <v>0</v>
      </c>
      <c r="BA354" s="101">
        <f t="shared" si="34"/>
        <v>0</v>
      </c>
      <c r="BB354" s="103">
        <f t="shared" si="35"/>
        <v>0</v>
      </c>
      <c r="BC354" s="1">
        <f t="shared" si="36"/>
        <v>0</v>
      </c>
      <c r="BD354" s="1">
        <f t="shared" si="37"/>
        <v>0</v>
      </c>
      <c r="BE354" s="1">
        <f t="shared" si="38"/>
        <v>0</v>
      </c>
    </row>
    <row r="355" spans="2:57" ht="14.4" thickBot="1" x14ac:dyDescent="0.3">
      <c r="B355" s="4"/>
      <c r="C355" s="131"/>
      <c r="D355" s="132"/>
      <c r="E355" s="235"/>
      <c r="F355" s="250"/>
      <c r="G355" s="250"/>
      <c r="H355" s="236"/>
      <c r="I355" s="130"/>
      <c r="J355" s="235"/>
      <c r="K355" s="236"/>
      <c r="L355" s="130"/>
      <c r="M355" s="235"/>
      <c r="N355" s="236"/>
      <c r="O355" s="129"/>
      <c r="P355" s="246">
        <v>0</v>
      </c>
      <c r="Q355" s="247"/>
      <c r="R355" s="129"/>
      <c r="S355" s="243"/>
      <c r="T355" s="244"/>
      <c r="U355" s="244"/>
      <c r="V355" s="244"/>
      <c r="W355" s="245"/>
      <c r="X355" s="7"/>
      <c r="AX355" s="101"/>
      <c r="AY355" s="101"/>
      <c r="AZ355" s="102">
        <f t="shared" si="33"/>
        <v>0</v>
      </c>
      <c r="BA355" s="101">
        <f t="shared" si="34"/>
        <v>0</v>
      </c>
      <c r="BB355" s="103">
        <f t="shared" si="35"/>
        <v>0</v>
      </c>
      <c r="BC355" s="1">
        <f t="shared" si="36"/>
        <v>0</v>
      </c>
      <c r="BD355" s="1">
        <f t="shared" si="37"/>
        <v>0</v>
      </c>
      <c r="BE355" s="1">
        <f t="shared" si="38"/>
        <v>0</v>
      </c>
    </row>
    <row r="356" spans="2:57" ht="14.4" thickBot="1" x14ac:dyDescent="0.3">
      <c r="B356" s="4"/>
      <c r="C356" s="131"/>
      <c r="D356" s="132"/>
      <c r="E356" s="235"/>
      <c r="F356" s="250"/>
      <c r="G356" s="250"/>
      <c r="H356" s="236"/>
      <c r="I356" s="130"/>
      <c r="J356" s="235"/>
      <c r="K356" s="236"/>
      <c r="L356" s="130"/>
      <c r="M356" s="235"/>
      <c r="N356" s="236"/>
      <c r="O356" s="129"/>
      <c r="P356" s="246">
        <v>0</v>
      </c>
      <c r="Q356" s="247"/>
      <c r="R356" s="129"/>
      <c r="S356" s="243"/>
      <c r="T356" s="244"/>
      <c r="U356" s="244"/>
      <c r="V356" s="244"/>
      <c r="W356" s="245"/>
      <c r="X356" s="7"/>
      <c r="AX356" s="101"/>
      <c r="AY356" s="101"/>
      <c r="AZ356" s="102">
        <f t="shared" si="33"/>
        <v>0</v>
      </c>
      <c r="BA356" s="101">
        <f t="shared" si="34"/>
        <v>0</v>
      </c>
      <c r="BB356" s="103">
        <f t="shared" si="35"/>
        <v>0</v>
      </c>
      <c r="BC356" s="1">
        <f t="shared" si="36"/>
        <v>0</v>
      </c>
      <c r="BD356" s="1">
        <f t="shared" si="37"/>
        <v>0</v>
      </c>
      <c r="BE356" s="1">
        <f t="shared" si="38"/>
        <v>0</v>
      </c>
    </row>
    <row r="357" spans="2:57" ht="14.4" thickBot="1" x14ac:dyDescent="0.3">
      <c r="B357" s="4"/>
      <c r="C357" s="131"/>
      <c r="D357" s="132"/>
      <c r="E357" s="235"/>
      <c r="F357" s="250"/>
      <c r="G357" s="250"/>
      <c r="H357" s="236"/>
      <c r="I357" s="130"/>
      <c r="J357" s="235"/>
      <c r="K357" s="236"/>
      <c r="L357" s="130"/>
      <c r="M357" s="235"/>
      <c r="N357" s="236"/>
      <c r="O357" s="129"/>
      <c r="P357" s="246">
        <v>0</v>
      </c>
      <c r="Q357" s="247"/>
      <c r="R357" s="129"/>
      <c r="S357" s="243"/>
      <c r="T357" s="244"/>
      <c r="U357" s="244"/>
      <c r="V357" s="244"/>
      <c r="W357" s="245"/>
      <c r="X357" s="7"/>
      <c r="AX357" s="101"/>
      <c r="AY357" s="101"/>
      <c r="AZ357" s="102">
        <f t="shared" si="33"/>
        <v>0</v>
      </c>
      <c r="BA357" s="101">
        <f t="shared" si="34"/>
        <v>0</v>
      </c>
      <c r="BB357" s="103">
        <f t="shared" si="35"/>
        <v>0</v>
      </c>
      <c r="BC357" s="1">
        <f t="shared" si="36"/>
        <v>0</v>
      </c>
      <c r="BD357" s="1">
        <f t="shared" si="37"/>
        <v>0</v>
      </c>
      <c r="BE357" s="1">
        <f t="shared" si="38"/>
        <v>0</v>
      </c>
    </row>
    <row r="358" spans="2:57" ht="14.4" thickBot="1" x14ac:dyDescent="0.3">
      <c r="B358" s="4"/>
      <c r="C358" s="131"/>
      <c r="D358" s="132"/>
      <c r="E358" s="235"/>
      <c r="F358" s="250"/>
      <c r="G358" s="250"/>
      <c r="H358" s="236"/>
      <c r="I358" s="130"/>
      <c r="J358" s="235"/>
      <c r="K358" s="236"/>
      <c r="L358" s="130"/>
      <c r="M358" s="235"/>
      <c r="N358" s="236"/>
      <c r="O358" s="129"/>
      <c r="P358" s="246">
        <v>0</v>
      </c>
      <c r="Q358" s="247"/>
      <c r="R358" s="129"/>
      <c r="S358" s="243"/>
      <c r="T358" s="244"/>
      <c r="U358" s="244"/>
      <c r="V358" s="244"/>
      <c r="W358" s="245"/>
      <c r="X358" s="7"/>
      <c r="AX358" s="101"/>
      <c r="AY358" s="101"/>
      <c r="AZ358" s="102">
        <f t="shared" si="33"/>
        <v>0</v>
      </c>
      <c r="BA358" s="101">
        <f t="shared" si="34"/>
        <v>0</v>
      </c>
      <c r="BB358" s="103">
        <f t="shared" si="35"/>
        <v>0</v>
      </c>
      <c r="BC358" s="1">
        <f t="shared" si="36"/>
        <v>0</v>
      </c>
      <c r="BD358" s="1">
        <f t="shared" si="37"/>
        <v>0</v>
      </c>
      <c r="BE358" s="1">
        <f t="shared" si="38"/>
        <v>0</v>
      </c>
    </row>
    <row r="359" spans="2:57" ht="14.4" thickBot="1" x14ac:dyDescent="0.3">
      <c r="B359" s="4"/>
      <c r="C359" s="131"/>
      <c r="D359" s="132"/>
      <c r="E359" s="235"/>
      <c r="F359" s="250"/>
      <c r="G359" s="250"/>
      <c r="H359" s="236"/>
      <c r="I359" s="130"/>
      <c r="J359" s="235"/>
      <c r="K359" s="236"/>
      <c r="L359" s="130"/>
      <c r="M359" s="235"/>
      <c r="N359" s="236"/>
      <c r="O359" s="129"/>
      <c r="P359" s="246">
        <v>0</v>
      </c>
      <c r="Q359" s="247"/>
      <c r="R359" s="129"/>
      <c r="S359" s="243"/>
      <c r="T359" s="244"/>
      <c r="U359" s="244"/>
      <c r="V359" s="244"/>
      <c r="W359" s="245"/>
      <c r="X359" s="7"/>
      <c r="AX359" s="101"/>
      <c r="AY359" s="101"/>
      <c r="AZ359" s="102">
        <f t="shared" si="33"/>
        <v>0</v>
      </c>
      <c r="BA359" s="101">
        <f t="shared" si="34"/>
        <v>0</v>
      </c>
      <c r="BB359" s="103">
        <f t="shared" si="35"/>
        <v>0</v>
      </c>
      <c r="BC359" s="1">
        <f t="shared" si="36"/>
        <v>0</v>
      </c>
      <c r="BD359" s="1">
        <f t="shared" si="37"/>
        <v>0</v>
      </c>
      <c r="BE359" s="1">
        <f t="shared" si="38"/>
        <v>0</v>
      </c>
    </row>
    <row r="360" spans="2:57" ht="14.4" thickBot="1" x14ac:dyDescent="0.3">
      <c r="B360" s="4"/>
      <c r="C360" s="131"/>
      <c r="D360" s="132"/>
      <c r="E360" s="235"/>
      <c r="F360" s="250"/>
      <c r="G360" s="250"/>
      <c r="H360" s="236"/>
      <c r="I360" s="130"/>
      <c r="J360" s="235"/>
      <c r="K360" s="236"/>
      <c r="L360" s="130"/>
      <c r="M360" s="235"/>
      <c r="N360" s="236"/>
      <c r="O360" s="129"/>
      <c r="P360" s="246">
        <v>0</v>
      </c>
      <c r="Q360" s="247"/>
      <c r="R360" s="129"/>
      <c r="S360" s="243"/>
      <c r="T360" s="244"/>
      <c r="U360" s="244"/>
      <c r="V360" s="244"/>
      <c r="W360" s="245"/>
      <c r="X360" s="7"/>
      <c r="AX360" s="101"/>
      <c r="AY360" s="101"/>
      <c r="AZ360" s="102">
        <f t="shared" si="33"/>
        <v>0</v>
      </c>
      <c r="BA360" s="101">
        <f t="shared" si="34"/>
        <v>0</v>
      </c>
      <c r="BB360" s="103">
        <f t="shared" si="35"/>
        <v>0</v>
      </c>
      <c r="BC360" s="1">
        <f t="shared" si="36"/>
        <v>0</v>
      </c>
      <c r="BD360" s="1">
        <f t="shared" si="37"/>
        <v>0</v>
      </c>
      <c r="BE360" s="1">
        <f t="shared" si="38"/>
        <v>0</v>
      </c>
    </row>
    <row r="361" spans="2:57" ht="14.4" thickBot="1" x14ac:dyDescent="0.3">
      <c r="B361" s="4"/>
      <c r="C361" s="131"/>
      <c r="D361" s="132"/>
      <c r="E361" s="235"/>
      <c r="F361" s="250"/>
      <c r="G361" s="250"/>
      <c r="H361" s="236"/>
      <c r="I361" s="130"/>
      <c r="J361" s="235"/>
      <c r="K361" s="236"/>
      <c r="L361" s="130"/>
      <c r="M361" s="235"/>
      <c r="N361" s="236"/>
      <c r="O361" s="129"/>
      <c r="P361" s="246">
        <v>0</v>
      </c>
      <c r="Q361" s="247"/>
      <c r="R361" s="129"/>
      <c r="S361" s="243"/>
      <c r="T361" s="244"/>
      <c r="U361" s="244"/>
      <c r="V361" s="244"/>
      <c r="W361" s="245"/>
      <c r="X361" s="7"/>
      <c r="AX361" s="101"/>
      <c r="AY361" s="101"/>
      <c r="AZ361" s="102">
        <f t="shared" si="33"/>
        <v>0</v>
      </c>
      <c r="BA361" s="101">
        <f t="shared" si="34"/>
        <v>0</v>
      </c>
      <c r="BB361" s="103">
        <f t="shared" si="35"/>
        <v>0</v>
      </c>
      <c r="BC361" s="1">
        <f t="shared" si="36"/>
        <v>0</v>
      </c>
      <c r="BD361" s="1">
        <f t="shared" si="37"/>
        <v>0</v>
      </c>
      <c r="BE361" s="1">
        <f t="shared" si="38"/>
        <v>0</v>
      </c>
    </row>
    <row r="362" spans="2:57" ht="14.4" thickBot="1" x14ac:dyDescent="0.3">
      <c r="B362" s="4"/>
      <c r="C362" s="131"/>
      <c r="D362" s="132"/>
      <c r="E362" s="235"/>
      <c r="F362" s="250"/>
      <c r="G362" s="250"/>
      <c r="H362" s="236"/>
      <c r="I362" s="130"/>
      <c r="J362" s="235"/>
      <c r="K362" s="236"/>
      <c r="L362" s="130"/>
      <c r="M362" s="235"/>
      <c r="N362" s="236"/>
      <c r="O362" s="129"/>
      <c r="P362" s="246">
        <v>0</v>
      </c>
      <c r="Q362" s="247"/>
      <c r="R362" s="129"/>
      <c r="S362" s="243"/>
      <c r="T362" s="244"/>
      <c r="U362" s="244"/>
      <c r="V362" s="244"/>
      <c r="W362" s="245"/>
      <c r="X362" s="7"/>
      <c r="AX362" s="101"/>
      <c r="AY362" s="101"/>
      <c r="AZ362" s="102">
        <f t="shared" si="33"/>
        <v>0</v>
      </c>
      <c r="BA362" s="101">
        <f t="shared" si="34"/>
        <v>0</v>
      </c>
      <c r="BB362" s="103">
        <f t="shared" si="35"/>
        <v>0</v>
      </c>
      <c r="BC362" s="1">
        <f t="shared" si="36"/>
        <v>0</v>
      </c>
      <c r="BD362" s="1">
        <f t="shared" si="37"/>
        <v>0</v>
      </c>
      <c r="BE362" s="1">
        <f t="shared" si="38"/>
        <v>0</v>
      </c>
    </row>
    <row r="363" spans="2:57" ht="14.4" thickBot="1" x14ac:dyDescent="0.3">
      <c r="B363" s="4"/>
      <c r="C363" s="131"/>
      <c r="D363" s="132"/>
      <c r="E363" s="235"/>
      <c r="F363" s="250"/>
      <c r="G363" s="250"/>
      <c r="H363" s="236"/>
      <c r="I363" s="130"/>
      <c r="J363" s="235"/>
      <c r="K363" s="236"/>
      <c r="L363" s="130"/>
      <c r="M363" s="235"/>
      <c r="N363" s="236"/>
      <c r="O363" s="129"/>
      <c r="P363" s="246">
        <v>0</v>
      </c>
      <c r="Q363" s="247"/>
      <c r="R363" s="129"/>
      <c r="S363" s="243"/>
      <c r="T363" s="244"/>
      <c r="U363" s="244"/>
      <c r="V363" s="244"/>
      <c r="W363" s="245"/>
      <c r="X363" s="7"/>
      <c r="AX363" s="101"/>
      <c r="AY363" s="101"/>
      <c r="AZ363" s="102">
        <f t="shared" si="33"/>
        <v>0</v>
      </c>
      <c r="BA363" s="101">
        <f t="shared" si="34"/>
        <v>0</v>
      </c>
      <c r="BB363" s="103">
        <f t="shared" si="35"/>
        <v>0</v>
      </c>
      <c r="BC363" s="1">
        <f t="shared" si="36"/>
        <v>0</v>
      </c>
      <c r="BD363" s="1">
        <f t="shared" si="37"/>
        <v>0</v>
      </c>
      <c r="BE363" s="1">
        <f t="shared" si="38"/>
        <v>0</v>
      </c>
    </row>
    <row r="364" spans="2:57" ht="14.4" thickBot="1" x14ac:dyDescent="0.3">
      <c r="B364" s="4"/>
      <c r="C364" s="131"/>
      <c r="D364" s="132"/>
      <c r="E364" s="235"/>
      <c r="F364" s="250"/>
      <c r="G364" s="250"/>
      <c r="H364" s="236"/>
      <c r="I364" s="130"/>
      <c r="J364" s="235"/>
      <c r="K364" s="236"/>
      <c r="L364" s="130"/>
      <c r="M364" s="235"/>
      <c r="N364" s="236"/>
      <c r="O364" s="129"/>
      <c r="P364" s="246">
        <v>0</v>
      </c>
      <c r="Q364" s="247"/>
      <c r="R364" s="129"/>
      <c r="S364" s="243"/>
      <c r="T364" s="244"/>
      <c r="U364" s="244"/>
      <c r="V364" s="244"/>
      <c r="W364" s="245"/>
      <c r="X364" s="7"/>
      <c r="AX364" s="101"/>
      <c r="AY364" s="101"/>
      <c r="AZ364" s="102">
        <f t="shared" si="33"/>
        <v>0</v>
      </c>
      <c r="BA364" s="101">
        <f t="shared" si="34"/>
        <v>0</v>
      </c>
      <c r="BB364" s="103">
        <f t="shared" si="35"/>
        <v>0</v>
      </c>
      <c r="BC364" s="1">
        <f t="shared" si="36"/>
        <v>0</v>
      </c>
      <c r="BD364" s="1">
        <f t="shared" si="37"/>
        <v>0</v>
      </c>
      <c r="BE364" s="1">
        <f t="shared" si="38"/>
        <v>0</v>
      </c>
    </row>
    <row r="365" spans="2:57" ht="14.4" thickBot="1" x14ac:dyDescent="0.3">
      <c r="B365" s="4"/>
      <c r="C365" s="131"/>
      <c r="D365" s="132"/>
      <c r="E365" s="235"/>
      <c r="F365" s="250"/>
      <c r="G365" s="250"/>
      <c r="H365" s="236"/>
      <c r="I365" s="130"/>
      <c r="J365" s="235"/>
      <c r="K365" s="236"/>
      <c r="L365" s="130"/>
      <c r="M365" s="235"/>
      <c r="N365" s="236"/>
      <c r="O365" s="129"/>
      <c r="P365" s="246">
        <v>0</v>
      </c>
      <c r="Q365" s="247"/>
      <c r="R365" s="129"/>
      <c r="S365" s="243"/>
      <c r="T365" s="244"/>
      <c r="U365" s="244"/>
      <c r="V365" s="244"/>
      <c r="W365" s="245"/>
      <c r="X365" s="7"/>
      <c r="AX365" s="101"/>
      <c r="AY365" s="101"/>
      <c r="AZ365" s="102">
        <f t="shared" si="33"/>
        <v>0</v>
      </c>
      <c r="BA365" s="101">
        <f t="shared" si="34"/>
        <v>0</v>
      </c>
      <c r="BB365" s="103">
        <f t="shared" si="35"/>
        <v>0</v>
      </c>
      <c r="BC365" s="1">
        <f t="shared" si="36"/>
        <v>0</v>
      </c>
      <c r="BD365" s="1">
        <f t="shared" si="37"/>
        <v>0</v>
      </c>
      <c r="BE365" s="1">
        <f t="shared" si="38"/>
        <v>0</v>
      </c>
    </row>
    <row r="366" spans="2:57" ht="14.4" thickBot="1" x14ac:dyDescent="0.3">
      <c r="B366" s="4"/>
      <c r="C366" s="131"/>
      <c r="D366" s="132"/>
      <c r="E366" s="235"/>
      <c r="F366" s="250"/>
      <c r="G366" s="250"/>
      <c r="H366" s="236"/>
      <c r="I366" s="130"/>
      <c r="J366" s="235"/>
      <c r="K366" s="236"/>
      <c r="L366" s="130"/>
      <c r="M366" s="235"/>
      <c r="N366" s="236"/>
      <c r="O366" s="129"/>
      <c r="P366" s="246">
        <v>0</v>
      </c>
      <c r="Q366" s="247"/>
      <c r="R366" s="129"/>
      <c r="S366" s="243"/>
      <c r="T366" s="244"/>
      <c r="U366" s="244"/>
      <c r="V366" s="244"/>
      <c r="W366" s="245"/>
      <c r="X366" s="7"/>
      <c r="AX366" s="101"/>
      <c r="AY366" s="101"/>
      <c r="AZ366" s="102">
        <f t="shared" si="33"/>
        <v>0</v>
      </c>
      <c r="BA366" s="101">
        <f t="shared" si="34"/>
        <v>0</v>
      </c>
      <c r="BB366" s="103">
        <f t="shared" si="35"/>
        <v>0</v>
      </c>
      <c r="BC366" s="1">
        <f t="shared" si="36"/>
        <v>0</v>
      </c>
      <c r="BD366" s="1">
        <f t="shared" si="37"/>
        <v>0</v>
      </c>
      <c r="BE366" s="1">
        <f t="shared" si="38"/>
        <v>0</v>
      </c>
    </row>
    <row r="367" spans="2:57" ht="14.4" thickBot="1" x14ac:dyDescent="0.3">
      <c r="B367" s="4"/>
      <c r="C367" s="131"/>
      <c r="D367" s="132"/>
      <c r="E367" s="235"/>
      <c r="F367" s="250"/>
      <c r="G367" s="250"/>
      <c r="H367" s="236"/>
      <c r="I367" s="130"/>
      <c r="J367" s="235"/>
      <c r="K367" s="236"/>
      <c r="L367" s="130"/>
      <c r="M367" s="235"/>
      <c r="N367" s="236"/>
      <c r="O367" s="129"/>
      <c r="P367" s="246">
        <v>0</v>
      </c>
      <c r="Q367" s="247"/>
      <c r="R367" s="129"/>
      <c r="S367" s="243"/>
      <c r="T367" s="244"/>
      <c r="U367" s="244"/>
      <c r="V367" s="244"/>
      <c r="W367" s="245"/>
      <c r="X367" s="7"/>
      <c r="AX367" s="101"/>
      <c r="AY367" s="101"/>
      <c r="AZ367" s="102">
        <f t="shared" si="33"/>
        <v>0</v>
      </c>
      <c r="BA367" s="101">
        <f t="shared" si="34"/>
        <v>0</v>
      </c>
      <c r="BB367" s="103">
        <f t="shared" si="35"/>
        <v>0</v>
      </c>
      <c r="BC367" s="1">
        <f t="shared" si="36"/>
        <v>0</v>
      </c>
      <c r="BD367" s="1">
        <f t="shared" si="37"/>
        <v>0</v>
      </c>
      <c r="BE367" s="1">
        <f t="shared" si="38"/>
        <v>0</v>
      </c>
    </row>
    <row r="368" spans="2:57" ht="14.4" thickBot="1" x14ac:dyDescent="0.3">
      <c r="B368" s="4"/>
      <c r="C368" s="131"/>
      <c r="D368" s="132"/>
      <c r="E368" s="235"/>
      <c r="F368" s="250"/>
      <c r="G368" s="250"/>
      <c r="H368" s="236"/>
      <c r="I368" s="130"/>
      <c r="J368" s="235"/>
      <c r="K368" s="236"/>
      <c r="L368" s="130"/>
      <c r="M368" s="235"/>
      <c r="N368" s="236"/>
      <c r="O368" s="129"/>
      <c r="P368" s="246">
        <v>0</v>
      </c>
      <c r="Q368" s="247"/>
      <c r="R368" s="129"/>
      <c r="S368" s="243"/>
      <c r="T368" s="244"/>
      <c r="U368" s="244"/>
      <c r="V368" s="244"/>
      <c r="W368" s="245"/>
      <c r="X368" s="7"/>
      <c r="AX368" s="101"/>
      <c r="AY368" s="101"/>
      <c r="AZ368" s="102">
        <f t="shared" si="33"/>
        <v>0</v>
      </c>
      <c r="BA368" s="101">
        <f t="shared" si="34"/>
        <v>0</v>
      </c>
      <c r="BB368" s="103">
        <f t="shared" si="35"/>
        <v>0</v>
      </c>
      <c r="BC368" s="1">
        <f t="shared" si="36"/>
        <v>0</v>
      </c>
      <c r="BD368" s="1">
        <f t="shared" si="37"/>
        <v>0</v>
      </c>
      <c r="BE368" s="1">
        <f t="shared" si="38"/>
        <v>0</v>
      </c>
    </row>
    <row r="369" spans="2:57" ht="14.4" thickBot="1" x14ac:dyDescent="0.3">
      <c r="B369" s="4"/>
      <c r="C369" s="131"/>
      <c r="D369" s="132"/>
      <c r="E369" s="235"/>
      <c r="F369" s="250"/>
      <c r="G369" s="250"/>
      <c r="H369" s="236"/>
      <c r="I369" s="130"/>
      <c r="J369" s="235"/>
      <c r="K369" s="236"/>
      <c r="L369" s="130"/>
      <c r="M369" s="235"/>
      <c r="N369" s="236"/>
      <c r="O369" s="129"/>
      <c r="P369" s="246">
        <v>0</v>
      </c>
      <c r="Q369" s="247"/>
      <c r="R369" s="129"/>
      <c r="S369" s="243"/>
      <c r="T369" s="244"/>
      <c r="U369" s="244"/>
      <c r="V369" s="244"/>
      <c r="W369" s="245"/>
      <c r="X369" s="7"/>
      <c r="AX369" s="101"/>
      <c r="AY369" s="101"/>
      <c r="AZ369" s="102">
        <f t="shared" si="33"/>
        <v>0</v>
      </c>
      <c r="BA369" s="101">
        <f t="shared" si="34"/>
        <v>0</v>
      </c>
      <c r="BB369" s="103">
        <f t="shared" si="35"/>
        <v>0</v>
      </c>
      <c r="BC369" s="1">
        <f t="shared" si="36"/>
        <v>0</v>
      </c>
      <c r="BD369" s="1">
        <f t="shared" si="37"/>
        <v>0</v>
      </c>
      <c r="BE369" s="1">
        <f t="shared" si="38"/>
        <v>0</v>
      </c>
    </row>
    <row r="370" spans="2:57" ht="14.4" thickBot="1" x14ac:dyDescent="0.3">
      <c r="B370" s="4"/>
      <c r="C370" s="131"/>
      <c r="D370" s="132"/>
      <c r="E370" s="235"/>
      <c r="F370" s="250"/>
      <c r="G370" s="250"/>
      <c r="H370" s="236"/>
      <c r="I370" s="130"/>
      <c r="J370" s="235"/>
      <c r="K370" s="236"/>
      <c r="L370" s="130"/>
      <c r="M370" s="235"/>
      <c r="N370" s="236"/>
      <c r="O370" s="129"/>
      <c r="P370" s="246">
        <v>0</v>
      </c>
      <c r="Q370" s="247"/>
      <c r="R370" s="129"/>
      <c r="S370" s="243"/>
      <c r="T370" s="244"/>
      <c r="U370" s="244"/>
      <c r="V370" s="244"/>
      <c r="W370" s="245"/>
      <c r="X370" s="7"/>
      <c r="AX370" s="101"/>
      <c r="AY370" s="101"/>
      <c r="AZ370" s="102">
        <f t="shared" si="33"/>
        <v>0</v>
      </c>
      <c r="BA370" s="101">
        <f t="shared" si="34"/>
        <v>0</v>
      </c>
      <c r="BB370" s="103">
        <f t="shared" si="35"/>
        <v>0</v>
      </c>
      <c r="BC370" s="1">
        <f t="shared" si="36"/>
        <v>0</v>
      </c>
      <c r="BD370" s="1">
        <f t="shared" si="37"/>
        <v>0</v>
      </c>
      <c r="BE370" s="1">
        <f t="shared" si="38"/>
        <v>0</v>
      </c>
    </row>
    <row r="371" spans="2:57" ht="14.4" thickBot="1" x14ac:dyDescent="0.3">
      <c r="B371" s="4"/>
      <c r="C371" s="131"/>
      <c r="D371" s="132"/>
      <c r="E371" s="235"/>
      <c r="F371" s="250"/>
      <c r="G371" s="250"/>
      <c r="H371" s="236"/>
      <c r="I371" s="130"/>
      <c r="J371" s="235"/>
      <c r="K371" s="236"/>
      <c r="L371" s="130"/>
      <c r="M371" s="235"/>
      <c r="N371" s="236"/>
      <c r="O371" s="129"/>
      <c r="P371" s="246">
        <v>0</v>
      </c>
      <c r="Q371" s="247"/>
      <c r="R371" s="129"/>
      <c r="S371" s="243"/>
      <c r="T371" s="244"/>
      <c r="U371" s="244"/>
      <c r="V371" s="244"/>
      <c r="W371" s="245"/>
      <c r="X371" s="7"/>
      <c r="AX371" s="101"/>
      <c r="AY371" s="101"/>
      <c r="AZ371" s="102">
        <f t="shared" si="33"/>
        <v>0</v>
      </c>
      <c r="BA371" s="101">
        <f t="shared" si="34"/>
        <v>0</v>
      </c>
      <c r="BB371" s="103">
        <f t="shared" si="35"/>
        <v>0</v>
      </c>
      <c r="BC371" s="1">
        <f t="shared" si="36"/>
        <v>0</v>
      </c>
      <c r="BD371" s="1">
        <f t="shared" si="37"/>
        <v>0</v>
      </c>
      <c r="BE371" s="1">
        <f t="shared" si="38"/>
        <v>0</v>
      </c>
    </row>
  </sheetData>
  <mergeCells count="1551">
    <mergeCell ref="E370:H370"/>
    <mergeCell ref="J370:K370"/>
    <mergeCell ref="M370:N370"/>
    <mergeCell ref="P370:Q370"/>
    <mergeCell ref="S370:W370"/>
    <mergeCell ref="E371:H371"/>
    <mergeCell ref="J371:K371"/>
    <mergeCell ref="M371:N371"/>
    <mergeCell ref="P371:Q371"/>
    <mergeCell ref="S371:W371"/>
    <mergeCell ref="E368:H368"/>
    <mergeCell ref="J368:K368"/>
    <mergeCell ref="M368:N368"/>
    <mergeCell ref="P368:Q368"/>
    <mergeCell ref="S368:W368"/>
    <mergeCell ref="E369:H369"/>
    <mergeCell ref="J369:K369"/>
    <mergeCell ref="M369:N369"/>
    <mergeCell ref="P369:Q369"/>
    <mergeCell ref="S369:W369"/>
    <mergeCell ref="E366:H366"/>
    <mergeCell ref="J366:K366"/>
    <mergeCell ref="M366:N366"/>
    <mergeCell ref="P366:Q366"/>
    <mergeCell ref="S366:W366"/>
    <mergeCell ref="E367:H367"/>
    <mergeCell ref="J367:K367"/>
    <mergeCell ref="M367:N367"/>
    <mergeCell ref="P367:Q367"/>
    <mergeCell ref="S367:W367"/>
    <mergeCell ref="E364:H364"/>
    <mergeCell ref="J364:K364"/>
    <mergeCell ref="M364:N364"/>
    <mergeCell ref="P364:Q364"/>
    <mergeCell ref="S364:W364"/>
    <mergeCell ref="E365:H365"/>
    <mergeCell ref="J365:K365"/>
    <mergeCell ref="M365:N365"/>
    <mergeCell ref="P365:Q365"/>
    <mergeCell ref="S365:W365"/>
    <mergeCell ref="E362:H362"/>
    <mergeCell ref="J362:K362"/>
    <mergeCell ref="M362:N362"/>
    <mergeCell ref="P362:Q362"/>
    <mergeCell ref="S362:W362"/>
    <mergeCell ref="E363:H363"/>
    <mergeCell ref="J363:K363"/>
    <mergeCell ref="M363:N363"/>
    <mergeCell ref="P363:Q363"/>
    <mergeCell ref="S363:W363"/>
    <mergeCell ref="E360:H360"/>
    <mergeCell ref="J360:K360"/>
    <mergeCell ref="M360:N360"/>
    <mergeCell ref="P360:Q360"/>
    <mergeCell ref="S360:W360"/>
    <mergeCell ref="E361:H361"/>
    <mergeCell ref="J361:K361"/>
    <mergeCell ref="M361:N361"/>
    <mergeCell ref="P361:Q361"/>
    <mergeCell ref="S361:W361"/>
    <mergeCell ref="E358:H358"/>
    <mergeCell ref="J358:K358"/>
    <mergeCell ref="M358:N358"/>
    <mergeCell ref="P358:Q358"/>
    <mergeCell ref="S358:W358"/>
    <mergeCell ref="E359:H359"/>
    <mergeCell ref="J359:K359"/>
    <mergeCell ref="M359:N359"/>
    <mergeCell ref="P359:Q359"/>
    <mergeCell ref="S359:W359"/>
    <mergeCell ref="E356:H356"/>
    <mergeCell ref="J356:K356"/>
    <mergeCell ref="M356:N356"/>
    <mergeCell ref="P356:Q356"/>
    <mergeCell ref="S356:W356"/>
    <mergeCell ref="E357:H357"/>
    <mergeCell ref="J357:K357"/>
    <mergeCell ref="M357:N357"/>
    <mergeCell ref="P357:Q357"/>
    <mergeCell ref="S357:W357"/>
    <mergeCell ref="E354:H354"/>
    <mergeCell ref="J354:K354"/>
    <mergeCell ref="M354:N354"/>
    <mergeCell ref="P354:Q354"/>
    <mergeCell ref="S354:W354"/>
    <mergeCell ref="E355:H355"/>
    <mergeCell ref="J355:K355"/>
    <mergeCell ref="M355:N355"/>
    <mergeCell ref="P355:Q355"/>
    <mergeCell ref="S355:W355"/>
    <mergeCell ref="E352:H352"/>
    <mergeCell ref="J352:K352"/>
    <mergeCell ref="M352:N352"/>
    <mergeCell ref="P352:Q352"/>
    <mergeCell ref="S352:W352"/>
    <mergeCell ref="E353:H353"/>
    <mergeCell ref="J353:K353"/>
    <mergeCell ref="M353:N353"/>
    <mergeCell ref="P353:Q353"/>
    <mergeCell ref="S353:W353"/>
    <mergeCell ref="E350:H350"/>
    <mergeCell ref="J350:K350"/>
    <mergeCell ref="M350:N350"/>
    <mergeCell ref="P350:Q350"/>
    <mergeCell ref="S350:W350"/>
    <mergeCell ref="E351:H351"/>
    <mergeCell ref="J351:K351"/>
    <mergeCell ref="M351:N351"/>
    <mergeCell ref="P351:Q351"/>
    <mergeCell ref="S351:W351"/>
    <mergeCell ref="E348:H348"/>
    <mergeCell ref="J348:K348"/>
    <mergeCell ref="M348:N348"/>
    <mergeCell ref="P348:Q348"/>
    <mergeCell ref="S348:W348"/>
    <mergeCell ref="E349:H349"/>
    <mergeCell ref="J349:K349"/>
    <mergeCell ref="M349:N349"/>
    <mergeCell ref="P349:Q349"/>
    <mergeCell ref="S349:W349"/>
    <mergeCell ref="E346:H346"/>
    <mergeCell ref="J346:K346"/>
    <mergeCell ref="M346:N346"/>
    <mergeCell ref="P346:Q346"/>
    <mergeCell ref="S346:W346"/>
    <mergeCell ref="E347:H347"/>
    <mergeCell ref="J347:K347"/>
    <mergeCell ref="M347:N347"/>
    <mergeCell ref="P347:Q347"/>
    <mergeCell ref="S347:W347"/>
    <mergeCell ref="E344:H344"/>
    <mergeCell ref="J344:K344"/>
    <mergeCell ref="M344:N344"/>
    <mergeCell ref="P344:Q344"/>
    <mergeCell ref="S344:W344"/>
    <mergeCell ref="E345:H345"/>
    <mergeCell ref="J345:K345"/>
    <mergeCell ref="M345:N345"/>
    <mergeCell ref="P345:Q345"/>
    <mergeCell ref="S345:W345"/>
    <mergeCell ref="E342:H342"/>
    <mergeCell ref="J342:K342"/>
    <mergeCell ref="M342:N342"/>
    <mergeCell ref="P342:Q342"/>
    <mergeCell ref="S342:W342"/>
    <mergeCell ref="E343:H343"/>
    <mergeCell ref="J343:K343"/>
    <mergeCell ref="M343:N343"/>
    <mergeCell ref="P343:Q343"/>
    <mergeCell ref="S343:W343"/>
    <mergeCell ref="E340:H340"/>
    <mergeCell ref="J340:K340"/>
    <mergeCell ref="M340:N340"/>
    <mergeCell ref="P340:Q340"/>
    <mergeCell ref="S340:W340"/>
    <mergeCell ref="E341:H341"/>
    <mergeCell ref="J341:K341"/>
    <mergeCell ref="M341:N341"/>
    <mergeCell ref="P341:Q341"/>
    <mergeCell ref="S341:W341"/>
    <mergeCell ref="E338:H338"/>
    <mergeCell ref="J338:K338"/>
    <mergeCell ref="M338:N338"/>
    <mergeCell ref="P338:Q338"/>
    <mergeCell ref="S338:W338"/>
    <mergeCell ref="E339:H339"/>
    <mergeCell ref="J339:K339"/>
    <mergeCell ref="M339:N339"/>
    <mergeCell ref="P339:Q339"/>
    <mergeCell ref="S339:W339"/>
    <mergeCell ref="E336:H336"/>
    <mergeCell ref="J336:K336"/>
    <mergeCell ref="M336:N336"/>
    <mergeCell ref="P336:Q336"/>
    <mergeCell ref="S336:W336"/>
    <mergeCell ref="E337:H337"/>
    <mergeCell ref="J337:K337"/>
    <mergeCell ref="M337:N337"/>
    <mergeCell ref="P337:Q337"/>
    <mergeCell ref="S337:W337"/>
    <mergeCell ref="E334:H334"/>
    <mergeCell ref="J334:K334"/>
    <mergeCell ref="M334:N334"/>
    <mergeCell ref="P334:Q334"/>
    <mergeCell ref="S334:W334"/>
    <mergeCell ref="E335:H335"/>
    <mergeCell ref="J335:K335"/>
    <mergeCell ref="M335:N335"/>
    <mergeCell ref="P335:Q335"/>
    <mergeCell ref="S335:W335"/>
    <mergeCell ref="E332:H332"/>
    <mergeCell ref="J332:K332"/>
    <mergeCell ref="M332:N332"/>
    <mergeCell ref="P332:Q332"/>
    <mergeCell ref="S332:W332"/>
    <mergeCell ref="E333:H333"/>
    <mergeCell ref="J333:K333"/>
    <mergeCell ref="M333:N333"/>
    <mergeCell ref="P333:Q333"/>
    <mergeCell ref="S333:W333"/>
    <mergeCell ref="E330:H330"/>
    <mergeCell ref="J330:K330"/>
    <mergeCell ref="M330:N330"/>
    <mergeCell ref="P330:Q330"/>
    <mergeCell ref="S330:W330"/>
    <mergeCell ref="E331:H331"/>
    <mergeCell ref="J331:K331"/>
    <mergeCell ref="M331:N331"/>
    <mergeCell ref="P331:Q331"/>
    <mergeCell ref="S331:W331"/>
    <mergeCell ref="E328:H328"/>
    <mergeCell ref="J328:K328"/>
    <mergeCell ref="M328:N328"/>
    <mergeCell ref="P328:Q328"/>
    <mergeCell ref="S328:W328"/>
    <mergeCell ref="E329:H329"/>
    <mergeCell ref="J329:K329"/>
    <mergeCell ref="M329:N329"/>
    <mergeCell ref="P329:Q329"/>
    <mergeCell ref="S329:W329"/>
    <mergeCell ref="E326:H326"/>
    <mergeCell ref="J326:K326"/>
    <mergeCell ref="M326:N326"/>
    <mergeCell ref="P326:Q326"/>
    <mergeCell ref="S326:W326"/>
    <mergeCell ref="E327:H327"/>
    <mergeCell ref="J327:K327"/>
    <mergeCell ref="M327:N327"/>
    <mergeCell ref="P327:Q327"/>
    <mergeCell ref="S327:W327"/>
    <mergeCell ref="E324:H324"/>
    <mergeCell ref="J324:K324"/>
    <mergeCell ref="M324:N324"/>
    <mergeCell ref="P324:Q324"/>
    <mergeCell ref="S324:W324"/>
    <mergeCell ref="E325:H325"/>
    <mergeCell ref="J325:K325"/>
    <mergeCell ref="M325:N325"/>
    <mergeCell ref="P325:Q325"/>
    <mergeCell ref="S325:W325"/>
    <mergeCell ref="E322:H322"/>
    <mergeCell ref="J322:K322"/>
    <mergeCell ref="M322:N322"/>
    <mergeCell ref="P322:Q322"/>
    <mergeCell ref="S322:W322"/>
    <mergeCell ref="E323:H323"/>
    <mergeCell ref="J323:K323"/>
    <mergeCell ref="M323:N323"/>
    <mergeCell ref="P323:Q323"/>
    <mergeCell ref="S323:W323"/>
    <mergeCell ref="E320:H320"/>
    <mergeCell ref="J320:K320"/>
    <mergeCell ref="M320:N320"/>
    <mergeCell ref="P320:Q320"/>
    <mergeCell ref="S320:W320"/>
    <mergeCell ref="E321:H321"/>
    <mergeCell ref="J321:K321"/>
    <mergeCell ref="M321:N321"/>
    <mergeCell ref="P321:Q321"/>
    <mergeCell ref="S321:W321"/>
    <mergeCell ref="E318:H318"/>
    <mergeCell ref="J318:K318"/>
    <mergeCell ref="M318:N318"/>
    <mergeCell ref="P318:Q318"/>
    <mergeCell ref="S318:W318"/>
    <mergeCell ref="E319:H319"/>
    <mergeCell ref="J319:K319"/>
    <mergeCell ref="M319:N319"/>
    <mergeCell ref="P319:Q319"/>
    <mergeCell ref="S319:W319"/>
    <mergeCell ref="E316:H316"/>
    <mergeCell ref="J316:K316"/>
    <mergeCell ref="M316:N316"/>
    <mergeCell ref="P316:Q316"/>
    <mergeCell ref="S316:W316"/>
    <mergeCell ref="E317:H317"/>
    <mergeCell ref="J317:K317"/>
    <mergeCell ref="M317:N317"/>
    <mergeCell ref="P317:Q317"/>
    <mergeCell ref="S317:W317"/>
    <mergeCell ref="E314:H314"/>
    <mergeCell ref="J314:K314"/>
    <mergeCell ref="M314:N314"/>
    <mergeCell ref="P314:Q314"/>
    <mergeCell ref="S314:W314"/>
    <mergeCell ref="E315:H315"/>
    <mergeCell ref="J315:K315"/>
    <mergeCell ref="M315:N315"/>
    <mergeCell ref="P315:Q315"/>
    <mergeCell ref="S315:W315"/>
    <mergeCell ref="E312:H312"/>
    <mergeCell ref="J312:K312"/>
    <mergeCell ref="M312:N312"/>
    <mergeCell ref="P312:Q312"/>
    <mergeCell ref="S312:W312"/>
    <mergeCell ref="E313:H313"/>
    <mergeCell ref="J313:K313"/>
    <mergeCell ref="M313:N313"/>
    <mergeCell ref="P313:Q313"/>
    <mergeCell ref="S313:W313"/>
    <mergeCell ref="E310:H310"/>
    <mergeCell ref="J310:K310"/>
    <mergeCell ref="M310:N310"/>
    <mergeCell ref="P310:Q310"/>
    <mergeCell ref="S310:W310"/>
    <mergeCell ref="E311:H311"/>
    <mergeCell ref="J311:K311"/>
    <mergeCell ref="M311:N311"/>
    <mergeCell ref="P311:Q311"/>
    <mergeCell ref="S311:W311"/>
    <mergeCell ref="E308:H308"/>
    <mergeCell ref="J308:K308"/>
    <mergeCell ref="M308:N308"/>
    <mergeCell ref="P308:Q308"/>
    <mergeCell ref="S308:W308"/>
    <mergeCell ref="E309:H309"/>
    <mergeCell ref="J309:K309"/>
    <mergeCell ref="M309:N309"/>
    <mergeCell ref="P309:Q309"/>
    <mergeCell ref="S309:W309"/>
    <mergeCell ref="E306:H306"/>
    <mergeCell ref="J306:K306"/>
    <mergeCell ref="M306:N306"/>
    <mergeCell ref="P306:Q306"/>
    <mergeCell ref="S306:W306"/>
    <mergeCell ref="E307:H307"/>
    <mergeCell ref="J307:K307"/>
    <mergeCell ref="M307:N307"/>
    <mergeCell ref="P307:Q307"/>
    <mergeCell ref="S307:W307"/>
    <mergeCell ref="E304:H304"/>
    <mergeCell ref="J304:K304"/>
    <mergeCell ref="M304:N304"/>
    <mergeCell ref="P304:Q304"/>
    <mergeCell ref="S304:W304"/>
    <mergeCell ref="E305:H305"/>
    <mergeCell ref="J305:K305"/>
    <mergeCell ref="M305:N305"/>
    <mergeCell ref="P305:Q305"/>
    <mergeCell ref="S305:W305"/>
    <mergeCell ref="E302:H302"/>
    <mergeCell ref="J302:K302"/>
    <mergeCell ref="M302:N302"/>
    <mergeCell ref="P302:Q302"/>
    <mergeCell ref="S302:W302"/>
    <mergeCell ref="E303:H303"/>
    <mergeCell ref="J303:K303"/>
    <mergeCell ref="M303:N303"/>
    <mergeCell ref="P303:Q303"/>
    <mergeCell ref="S303:W303"/>
    <mergeCell ref="E300:H300"/>
    <mergeCell ref="J300:K300"/>
    <mergeCell ref="M300:N300"/>
    <mergeCell ref="P300:Q300"/>
    <mergeCell ref="S300:W300"/>
    <mergeCell ref="E301:H301"/>
    <mergeCell ref="J301:K301"/>
    <mergeCell ref="M301:N301"/>
    <mergeCell ref="P301:Q301"/>
    <mergeCell ref="S301:W301"/>
    <mergeCell ref="E298:H298"/>
    <mergeCell ref="J298:K298"/>
    <mergeCell ref="M298:N298"/>
    <mergeCell ref="P298:Q298"/>
    <mergeCell ref="S298:W298"/>
    <mergeCell ref="E299:H299"/>
    <mergeCell ref="J299:K299"/>
    <mergeCell ref="M299:N299"/>
    <mergeCell ref="P299:Q299"/>
    <mergeCell ref="S299:W299"/>
    <mergeCell ref="E296:H296"/>
    <mergeCell ref="J296:K296"/>
    <mergeCell ref="M296:N296"/>
    <mergeCell ref="P296:Q296"/>
    <mergeCell ref="S296:W296"/>
    <mergeCell ref="E297:H297"/>
    <mergeCell ref="J297:K297"/>
    <mergeCell ref="M297:N297"/>
    <mergeCell ref="P297:Q297"/>
    <mergeCell ref="S297:W297"/>
    <mergeCell ref="E294:H294"/>
    <mergeCell ref="J294:K294"/>
    <mergeCell ref="M294:N294"/>
    <mergeCell ref="P294:Q294"/>
    <mergeCell ref="S294:W294"/>
    <mergeCell ref="E295:H295"/>
    <mergeCell ref="J295:K295"/>
    <mergeCell ref="M295:N295"/>
    <mergeCell ref="P295:Q295"/>
    <mergeCell ref="S295:W295"/>
    <mergeCell ref="E292:H292"/>
    <mergeCell ref="J292:K292"/>
    <mergeCell ref="M292:N292"/>
    <mergeCell ref="P292:Q292"/>
    <mergeCell ref="S292:W292"/>
    <mergeCell ref="E293:H293"/>
    <mergeCell ref="J293:K293"/>
    <mergeCell ref="M293:N293"/>
    <mergeCell ref="P293:Q293"/>
    <mergeCell ref="S293:W293"/>
    <mergeCell ref="E290:H290"/>
    <mergeCell ref="J290:K290"/>
    <mergeCell ref="M290:N290"/>
    <mergeCell ref="P290:Q290"/>
    <mergeCell ref="S290:W290"/>
    <mergeCell ref="E291:H291"/>
    <mergeCell ref="J291:K291"/>
    <mergeCell ref="M291:N291"/>
    <mergeCell ref="P291:Q291"/>
    <mergeCell ref="S291:W291"/>
    <mergeCell ref="E288:H288"/>
    <mergeCell ref="J288:K288"/>
    <mergeCell ref="M288:N288"/>
    <mergeCell ref="P288:Q288"/>
    <mergeCell ref="S288:W288"/>
    <mergeCell ref="E289:H289"/>
    <mergeCell ref="J289:K289"/>
    <mergeCell ref="M289:N289"/>
    <mergeCell ref="P289:Q289"/>
    <mergeCell ref="S289:W289"/>
    <mergeCell ref="E286:H286"/>
    <mergeCell ref="J286:K286"/>
    <mergeCell ref="M286:N286"/>
    <mergeCell ref="P286:Q286"/>
    <mergeCell ref="S286:W286"/>
    <mergeCell ref="E287:H287"/>
    <mergeCell ref="J287:K287"/>
    <mergeCell ref="M287:N287"/>
    <mergeCell ref="P287:Q287"/>
    <mergeCell ref="S287:W287"/>
    <mergeCell ref="E284:H284"/>
    <mergeCell ref="J284:K284"/>
    <mergeCell ref="M284:N284"/>
    <mergeCell ref="P284:Q284"/>
    <mergeCell ref="S284:W284"/>
    <mergeCell ref="E285:H285"/>
    <mergeCell ref="J285:K285"/>
    <mergeCell ref="M285:N285"/>
    <mergeCell ref="P285:Q285"/>
    <mergeCell ref="S285:W285"/>
    <mergeCell ref="E282:H282"/>
    <mergeCell ref="J282:K282"/>
    <mergeCell ref="M282:N282"/>
    <mergeCell ref="P282:Q282"/>
    <mergeCell ref="S282:W282"/>
    <mergeCell ref="E283:H283"/>
    <mergeCell ref="J283:K283"/>
    <mergeCell ref="M283:N283"/>
    <mergeCell ref="P283:Q283"/>
    <mergeCell ref="S283:W283"/>
    <mergeCell ref="E280:H280"/>
    <mergeCell ref="J280:K280"/>
    <mergeCell ref="M280:N280"/>
    <mergeCell ref="P280:Q280"/>
    <mergeCell ref="S280:W280"/>
    <mergeCell ref="E281:H281"/>
    <mergeCell ref="J281:K281"/>
    <mergeCell ref="M281:N281"/>
    <mergeCell ref="P281:Q281"/>
    <mergeCell ref="S281:W281"/>
    <mergeCell ref="E278:H278"/>
    <mergeCell ref="J278:K278"/>
    <mergeCell ref="M278:N278"/>
    <mergeCell ref="P278:Q278"/>
    <mergeCell ref="S278:W278"/>
    <mergeCell ref="E279:H279"/>
    <mergeCell ref="J279:K279"/>
    <mergeCell ref="M279:N279"/>
    <mergeCell ref="P279:Q279"/>
    <mergeCell ref="S279:W279"/>
    <mergeCell ref="E276:H276"/>
    <mergeCell ref="J276:K276"/>
    <mergeCell ref="M276:N276"/>
    <mergeCell ref="P276:Q276"/>
    <mergeCell ref="S276:W276"/>
    <mergeCell ref="E277:H277"/>
    <mergeCell ref="J277:K277"/>
    <mergeCell ref="M277:N277"/>
    <mergeCell ref="P277:Q277"/>
    <mergeCell ref="S277:W277"/>
    <mergeCell ref="E274:H274"/>
    <mergeCell ref="J274:K274"/>
    <mergeCell ref="M274:N274"/>
    <mergeCell ref="P274:Q274"/>
    <mergeCell ref="S274:W274"/>
    <mergeCell ref="E275:H275"/>
    <mergeCell ref="J275:K275"/>
    <mergeCell ref="M275:N275"/>
    <mergeCell ref="P275:Q275"/>
    <mergeCell ref="S275:W275"/>
    <mergeCell ref="E272:H272"/>
    <mergeCell ref="J272:K272"/>
    <mergeCell ref="M272:N272"/>
    <mergeCell ref="P272:Q272"/>
    <mergeCell ref="S272:W272"/>
    <mergeCell ref="E273:H273"/>
    <mergeCell ref="J273:K273"/>
    <mergeCell ref="M273:N273"/>
    <mergeCell ref="P273:Q273"/>
    <mergeCell ref="S273:W273"/>
    <mergeCell ref="E270:H270"/>
    <mergeCell ref="J270:K270"/>
    <mergeCell ref="M270:N270"/>
    <mergeCell ref="P270:Q270"/>
    <mergeCell ref="S270:W270"/>
    <mergeCell ref="E271:H271"/>
    <mergeCell ref="J271:K271"/>
    <mergeCell ref="M271:N271"/>
    <mergeCell ref="P271:Q271"/>
    <mergeCell ref="S271:W271"/>
    <mergeCell ref="E268:H268"/>
    <mergeCell ref="J268:K268"/>
    <mergeCell ref="M268:N268"/>
    <mergeCell ref="P268:Q268"/>
    <mergeCell ref="S268:W268"/>
    <mergeCell ref="E269:H269"/>
    <mergeCell ref="J269:K269"/>
    <mergeCell ref="M269:N269"/>
    <mergeCell ref="P269:Q269"/>
    <mergeCell ref="S269:W269"/>
    <mergeCell ref="E266:H266"/>
    <mergeCell ref="J266:K266"/>
    <mergeCell ref="M266:N266"/>
    <mergeCell ref="P266:Q266"/>
    <mergeCell ref="S266:W266"/>
    <mergeCell ref="E267:H267"/>
    <mergeCell ref="J267:K267"/>
    <mergeCell ref="M267:N267"/>
    <mergeCell ref="P267:Q267"/>
    <mergeCell ref="S267:W267"/>
    <mergeCell ref="E264:H264"/>
    <mergeCell ref="J264:K264"/>
    <mergeCell ref="M264:N264"/>
    <mergeCell ref="P264:Q264"/>
    <mergeCell ref="S264:W264"/>
    <mergeCell ref="E265:H265"/>
    <mergeCell ref="J265:K265"/>
    <mergeCell ref="M265:N265"/>
    <mergeCell ref="P265:Q265"/>
    <mergeCell ref="S265:W265"/>
    <mergeCell ref="E262:H262"/>
    <mergeCell ref="J262:K262"/>
    <mergeCell ref="M262:N262"/>
    <mergeCell ref="P262:Q262"/>
    <mergeCell ref="S262:W262"/>
    <mergeCell ref="E263:H263"/>
    <mergeCell ref="J263:K263"/>
    <mergeCell ref="M263:N263"/>
    <mergeCell ref="P263:Q263"/>
    <mergeCell ref="S263:W263"/>
    <mergeCell ref="E260:H260"/>
    <mergeCell ref="J260:K260"/>
    <mergeCell ref="M260:N260"/>
    <mergeCell ref="P260:Q260"/>
    <mergeCell ref="S260:W260"/>
    <mergeCell ref="E261:H261"/>
    <mergeCell ref="J261:K261"/>
    <mergeCell ref="M261:N261"/>
    <mergeCell ref="P261:Q261"/>
    <mergeCell ref="S261:W261"/>
    <mergeCell ref="E258:H258"/>
    <mergeCell ref="J258:K258"/>
    <mergeCell ref="M258:N258"/>
    <mergeCell ref="P258:Q258"/>
    <mergeCell ref="S258:W258"/>
    <mergeCell ref="E259:H259"/>
    <mergeCell ref="J259:K259"/>
    <mergeCell ref="M259:N259"/>
    <mergeCell ref="P259:Q259"/>
    <mergeCell ref="S259:W259"/>
    <mergeCell ref="E256:H256"/>
    <mergeCell ref="J256:K256"/>
    <mergeCell ref="M256:N256"/>
    <mergeCell ref="P256:Q256"/>
    <mergeCell ref="S256:W256"/>
    <mergeCell ref="E257:H257"/>
    <mergeCell ref="J257:K257"/>
    <mergeCell ref="M257:N257"/>
    <mergeCell ref="P257:Q257"/>
    <mergeCell ref="S257:W257"/>
    <mergeCell ref="E254:H254"/>
    <mergeCell ref="J254:K254"/>
    <mergeCell ref="M254:N254"/>
    <mergeCell ref="P254:Q254"/>
    <mergeCell ref="S254:W254"/>
    <mergeCell ref="E255:H255"/>
    <mergeCell ref="J255:K255"/>
    <mergeCell ref="M255:N255"/>
    <mergeCell ref="P255:Q255"/>
    <mergeCell ref="S255:W255"/>
    <mergeCell ref="E252:H252"/>
    <mergeCell ref="J252:K252"/>
    <mergeCell ref="M252:N252"/>
    <mergeCell ref="P252:Q252"/>
    <mergeCell ref="S252:W252"/>
    <mergeCell ref="E253:H253"/>
    <mergeCell ref="J253:K253"/>
    <mergeCell ref="M253:N253"/>
    <mergeCell ref="P253:Q253"/>
    <mergeCell ref="S253:W253"/>
    <mergeCell ref="E250:H250"/>
    <mergeCell ref="J250:K250"/>
    <mergeCell ref="M250:N250"/>
    <mergeCell ref="P250:Q250"/>
    <mergeCell ref="S250:W250"/>
    <mergeCell ref="E251:H251"/>
    <mergeCell ref="J251:K251"/>
    <mergeCell ref="M251:N251"/>
    <mergeCell ref="P251:Q251"/>
    <mergeCell ref="S251:W251"/>
    <mergeCell ref="E248:H248"/>
    <mergeCell ref="J248:K248"/>
    <mergeCell ref="M248:N248"/>
    <mergeCell ref="P248:Q248"/>
    <mergeCell ref="S248:W248"/>
    <mergeCell ref="E249:H249"/>
    <mergeCell ref="J249:K249"/>
    <mergeCell ref="M249:N249"/>
    <mergeCell ref="P249:Q249"/>
    <mergeCell ref="S249:W249"/>
    <mergeCell ref="E246:H246"/>
    <mergeCell ref="J246:K246"/>
    <mergeCell ref="M246:N246"/>
    <mergeCell ref="P246:Q246"/>
    <mergeCell ref="S246:W246"/>
    <mergeCell ref="E247:H247"/>
    <mergeCell ref="J247:K247"/>
    <mergeCell ref="M247:N247"/>
    <mergeCell ref="P247:Q247"/>
    <mergeCell ref="S247:W247"/>
    <mergeCell ref="E244:H244"/>
    <mergeCell ref="J244:K244"/>
    <mergeCell ref="M244:N244"/>
    <mergeCell ref="P244:Q244"/>
    <mergeCell ref="S244:W244"/>
    <mergeCell ref="E245:H245"/>
    <mergeCell ref="J245:K245"/>
    <mergeCell ref="M245:N245"/>
    <mergeCell ref="P245:Q245"/>
    <mergeCell ref="S245:W245"/>
    <mergeCell ref="E242:H242"/>
    <mergeCell ref="J242:K242"/>
    <mergeCell ref="M242:N242"/>
    <mergeCell ref="P242:Q242"/>
    <mergeCell ref="S242:W242"/>
    <mergeCell ref="E243:H243"/>
    <mergeCell ref="J243:K243"/>
    <mergeCell ref="M243:N243"/>
    <mergeCell ref="P243:Q243"/>
    <mergeCell ref="S243:W243"/>
    <mergeCell ref="E240:H240"/>
    <mergeCell ref="J240:K240"/>
    <mergeCell ref="M240:N240"/>
    <mergeCell ref="P240:Q240"/>
    <mergeCell ref="S240:W240"/>
    <mergeCell ref="E241:H241"/>
    <mergeCell ref="J241:K241"/>
    <mergeCell ref="M241:N241"/>
    <mergeCell ref="P241:Q241"/>
    <mergeCell ref="S241:W241"/>
    <mergeCell ref="E238:H238"/>
    <mergeCell ref="J238:K238"/>
    <mergeCell ref="M238:N238"/>
    <mergeCell ref="P238:Q238"/>
    <mergeCell ref="S238:W238"/>
    <mergeCell ref="E239:H239"/>
    <mergeCell ref="J239:K239"/>
    <mergeCell ref="M239:N239"/>
    <mergeCell ref="P239:Q239"/>
    <mergeCell ref="S239:W239"/>
    <mergeCell ref="E236:H236"/>
    <mergeCell ref="J236:K236"/>
    <mergeCell ref="M236:N236"/>
    <mergeCell ref="P236:Q236"/>
    <mergeCell ref="S236:W236"/>
    <mergeCell ref="E237:H237"/>
    <mergeCell ref="J237:K237"/>
    <mergeCell ref="M237:N237"/>
    <mergeCell ref="P237:Q237"/>
    <mergeCell ref="S237:W237"/>
    <mergeCell ref="E234:H234"/>
    <mergeCell ref="J234:K234"/>
    <mergeCell ref="M234:N234"/>
    <mergeCell ref="P234:Q234"/>
    <mergeCell ref="S234:W234"/>
    <mergeCell ref="E235:H235"/>
    <mergeCell ref="J235:K235"/>
    <mergeCell ref="M235:N235"/>
    <mergeCell ref="P235:Q235"/>
    <mergeCell ref="S235:W235"/>
    <mergeCell ref="E232:H232"/>
    <mergeCell ref="J232:K232"/>
    <mergeCell ref="M232:N232"/>
    <mergeCell ref="P232:Q232"/>
    <mergeCell ref="S232:W232"/>
    <mergeCell ref="E233:H233"/>
    <mergeCell ref="J233:K233"/>
    <mergeCell ref="M233:N233"/>
    <mergeCell ref="P233:Q233"/>
    <mergeCell ref="S233:W233"/>
    <mergeCell ref="E230:H230"/>
    <mergeCell ref="J230:K230"/>
    <mergeCell ref="M230:N230"/>
    <mergeCell ref="P230:Q230"/>
    <mergeCell ref="S230:W230"/>
    <mergeCell ref="E231:H231"/>
    <mergeCell ref="J231:K231"/>
    <mergeCell ref="M231:N231"/>
    <mergeCell ref="P231:Q231"/>
    <mergeCell ref="S231:W231"/>
    <mergeCell ref="E228:H228"/>
    <mergeCell ref="J228:K228"/>
    <mergeCell ref="M228:N228"/>
    <mergeCell ref="P228:Q228"/>
    <mergeCell ref="S228:W228"/>
    <mergeCell ref="E229:H229"/>
    <mergeCell ref="J229:K229"/>
    <mergeCell ref="M229:N229"/>
    <mergeCell ref="P229:Q229"/>
    <mergeCell ref="S229:W229"/>
    <mergeCell ref="E226:H226"/>
    <mergeCell ref="J226:K226"/>
    <mergeCell ref="M226:N226"/>
    <mergeCell ref="P226:Q226"/>
    <mergeCell ref="S226:W226"/>
    <mergeCell ref="E227:H227"/>
    <mergeCell ref="J227:K227"/>
    <mergeCell ref="M227:N227"/>
    <mergeCell ref="P227:Q227"/>
    <mergeCell ref="S227:W227"/>
    <mergeCell ref="E224:H224"/>
    <mergeCell ref="J224:K224"/>
    <mergeCell ref="M224:N224"/>
    <mergeCell ref="P224:Q224"/>
    <mergeCell ref="S224:W224"/>
    <mergeCell ref="E225:H225"/>
    <mergeCell ref="J225:K225"/>
    <mergeCell ref="M225:N225"/>
    <mergeCell ref="P225:Q225"/>
    <mergeCell ref="S225:W225"/>
    <mergeCell ref="E222:H222"/>
    <mergeCell ref="J222:K222"/>
    <mergeCell ref="M222:N222"/>
    <mergeCell ref="P222:Q222"/>
    <mergeCell ref="S222:W222"/>
    <mergeCell ref="E223:H223"/>
    <mergeCell ref="J223:K223"/>
    <mergeCell ref="M223:N223"/>
    <mergeCell ref="P223:Q223"/>
    <mergeCell ref="S223:W223"/>
    <mergeCell ref="E220:H220"/>
    <mergeCell ref="J220:K220"/>
    <mergeCell ref="M220:N220"/>
    <mergeCell ref="P220:Q220"/>
    <mergeCell ref="S220:W220"/>
    <mergeCell ref="E221:H221"/>
    <mergeCell ref="J221:K221"/>
    <mergeCell ref="M221:N221"/>
    <mergeCell ref="P221:Q221"/>
    <mergeCell ref="S221:W221"/>
    <mergeCell ref="E218:H218"/>
    <mergeCell ref="J218:K218"/>
    <mergeCell ref="M218:N218"/>
    <mergeCell ref="P218:Q218"/>
    <mergeCell ref="S218:W218"/>
    <mergeCell ref="E219:H219"/>
    <mergeCell ref="J219:K219"/>
    <mergeCell ref="M219:N219"/>
    <mergeCell ref="P219:Q219"/>
    <mergeCell ref="S219:W219"/>
    <mergeCell ref="E216:H216"/>
    <mergeCell ref="J216:K216"/>
    <mergeCell ref="M216:N216"/>
    <mergeCell ref="P216:Q216"/>
    <mergeCell ref="S216:W216"/>
    <mergeCell ref="E217:H217"/>
    <mergeCell ref="J217:K217"/>
    <mergeCell ref="M217:N217"/>
    <mergeCell ref="P217:Q217"/>
    <mergeCell ref="S217:W217"/>
    <mergeCell ref="E214:H214"/>
    <mergeCell ref="J214:K214"/>
    <mergeCell ref="M214:N214"/>
    <mergeCell ref="P214:Q214"/>
    <mergeCell ref="S214:W214"/>
    <mergeCell ref="E215:H215"/>
    <mergeCell ref="J215:K215"/>
    <mergeCell ref="M215:N215"/>
    <mergeCell ref="P215:Q215"/>
    <mergeCell ref="S215:W215"/>
    <mergeCell ref="E212:H212"/>
    <mergeCell ref="J212:K212"/>
    <mergeCell ref="M212:N212"/>
    <mergeCell ref="P212:Q212"/>
    <mergeCell ref="S212:W212"/>
    <mergeCell ref="E213:H213"/>
    <mergeCell ref="J213:K213"/>
    <mergeCell ref="M213:N213"/>
    <mergeCell ref="P213:Q213"/>
    <mergeCell ref="S213:W213"/>
    <mergeCell ref="E210:H210"/>
    <mergeCell ref="J210:K210"/>
    <mergeCell ref="M210:N210"/>
    <mergeCell ref="P210:Q210"/>
    <mergeCell ref="S210:W210"/>
    <mergeCell ref="E211:H211"/>
    <mergeCell ref="J211:K211"/>
    <mergeCell ref="M211:N211"/>
    <mergeCell ref="P211:Q211"/>
    <mergeCell ref="S211:W211"/>
    <mergeCell ref="E208:H208"/>
    <mergeCell ref="J208:K208"/>
    <mergeCell ref="M208:N208"/>
    <mergeCell ref="P208:Q208"/>
    <mergeCell ref="S208:W208"/>
    <mergeCell ref="E209:H209"/>
    <mergeCell ref="J209:K209"/>
    <mergeCell ref="M209:N209"/>
    <mergeCell ref="P209:Q209"/>
    <mergeCell ref="S209:W209"/>
    <mergeCell ref="E206:H206"/>
    <mergeCell ref="J206:K206"/>
    <mergeCell ref="M206:N206"/>
    <mergeCell ref="P206:Q206"/>
    <mergeCell ref="S206:W206"/>
    <mergeCell ref="E207:H207"/>
    <mergeCell ref="J207:K207"/>
    <mergeCell ref="M207:N207"/>
    <mergeCell ref="P207:Q207"/>
    <mergeCell ref="S207:W207"/>
    <mergeCell ref="E204:H204"/>
    <mergeCell ref="J204:K204"/>
    <mergeCell ref="M204:N204"/>
    <mergeCell ref="P204:Q204"/>
    <mergeCell ref="S204:W204"/>
    <mergeCell ref="E205:H205"/>
    <mergeCell ref="J205:K205"/>
    <mergeCell ref="M205:N205"/>
    <mergeCell ref="P205:Q205"/>
    <mergeCell ref="S205:W205"/>
    <mergeCell ref="E202:H202"/>
    <mergeCell ref="J202:K202"/>
    <mergeCell ref="M202:N202"/>
    <mergeCell ref="P202:Q202"/>
    <mergeCell ref="S202:W202"/>
    <mergeCell ref="E203:H203"/>
    <mergeCell ref="J203:K203"/>
    <mergeCell ref="M203:N203"/>
    <mergeCell ref="P203:Q203"/>
    <mergeCell ref="S203:W203"/>
    <mergeCell ref="E200:H200"/>
    <mergeCell ref="J200:K200"/>
    <mergeCell ref="M200:N200"/>
    <mergeCell ref="P200:Q200"/>
    <mergeCell ref="S200:W200"/>
    <mergeCell ref="E201:H201"/>
    <mergeCell ref="J201:K201"/>
    <mergeCell ref="M201:N201"/>
    <mergeCell ref="P201:Q201"/>
    <mergeCell ref="S201:W201"/>
    <mergeCell ref="E198:H198"/>
    <mergeCell ref="J198:K198"/>
    <mergeCell ref="M198:N198"/>
    <mergeCell ref="P198:Q198"/>
    <mergeCell ref="S198:W198"/>
    <mergeCell ref="E199:H199"/>
    <mergeCell ref="J199:K199"/>
    <mergeCell ref="M199:N199"/>
    <mergeCell ref="P199:Q199"/>
    <mergeCell ref="S199:W199"/>
    <mergeCell ref="E196:H196"/>
    <mergeCell ref="J196:K196"/>
    <mergeCell ref="M196:N196"/>
    <mergeCell ref="P196:Q196"/>
    <mergeCell ref="S196:W196"/>
    <mergeCell ref="E197:H197"/>
    <mergeCell ref="J197:K197"/>
    <mergeCell ref="M197:N197"/>
    <mergeCell ref="P197:Q197"/>
    <mergeCell ref="S197:W197"/>
    <mergeCell ref="E194:H194"/>
    <mergeCell ref="J194:K194"/>
    <mergeCell ref="M194:N194"/>
    <mergeCell ref="P194:Q194"/>
    <mergeCell ref="S194:W194"/>
    <mergeCell ref="E195:H195"/>
    <mergeCell ref="J195:K195"/>
    <mergeCell ref="M195:N195"/>
    <mergeCell ref="P195:Q195"/>
    <mergeCell ref="S195:W195"/>
    <mergeCell ref="E192:H192"/>
    <mergeCell ref="J192:K192"/>
    <mergeCell ref="M192:N192"/>
    <mergeCell ref="P192:Q192"/>
    <mergeCell ref="S192:W192"/>
    <mergeCell ref="E193:H193"/>
    <mergeCell ref="J193:K193"/>
    <mergeCell ref="M193:N193"/>
    <mergeCell ref="P193:Q193"/>
    <mergeCell ref="S193:W193"/>
    <mergeCell ref="E190:H190"/>
    <mergeCell ref="J190:K190"/>
    <mergeCell ref="M190:N190"/>
    <mergeCell ref="P190:Q190"/>
    <mergeCell ref="S190:W190"/>
    <mergeCell ref="E191:H191"/>
    <mergeCell ref="J191:K191"/>
    <mergeCell ref="M191:N191"/>
    <mergeCell ref="P191:Q191"/>
    <mergeCell ref="S191:W191"/>
    <mergeCell ref="E188:H188"/>
    <mergeCell ref="J188:K188"/>
    <mergeCell ref="M188:N188"/>
    <mergeCell ref="P188:Q188"/>
    <mergeCell ref="S188:W188"/>
    <mergeCell ref="E189:H189"/>
    <mergeCell ref="J189:K189"/>
    <mergeCell ref="M189:N189"/>
    <mergeCell ref="P189:Q189"/>
    <mergeCell ref="S189:W189"/>
    <mergeCell ref="E186:H186"/>
    <mergeCell ref="J186:K186"/>
    <mergeCell ref="M186:N186"/>
    <mergeCell ref="P186:Q186"/>
    <mergeCell ref="S186:W186"/>
    <mergeCell ref="E187:H187"/>
    <mergeCell ref="J187:K187"/>
    <mergeCell ref="M187:N187"/>
    <mergeCell ref="P187:Q187"/>
    <mergeCell ref="S187:W187"/>
    <mergeCell ref="E184:H184"/>
    <mergeCell ref="J184:K184"/>
    <mergeCell ref="M184:N184"/>
    <mergeCell ref="P184:Q184"/>
    <mergeCell ref="S184:W184"/>
    <mergeCell ref="E185:H185"/>
    <mergeCell ref="J185:K185"/>
    <mergeCell ref="M185:N185"/>
    <mergeCell ref="P185:Q185"/>
    <mergeCell ref="S185:W185"/>
    <mergeCell ref="E182:H182"/>
    <mergeCell ref="J182:K182"/>
    <mergeCell ref="M182:N182"/>
    <mergeCell ref="P182:Q182"/>
    <mergeCell ref="S182:W182"/>
    <mergeCell ref="E183:H183"/>
    <mergeCell ref="J183:K183"/>
    <mergeCell ref="M183:N183"/>
    <mergeCell ref="P183:Q183"/>
    <mergeCell ref="S183:W183"/>
    <mergeCell ref="E180:H180"/>
    <mergeCell ref="J180:K180"/>
    <mergeCell ref="M180:N180"/>
    <mergeCell ref="P180:Q180"/>
    <mergeCell ref="S180:W180"/>
    <mergeCell ref="E181:H181"/>
    <mergeCell ref="J181:K181"/>
    <mergeCell ref="M181:N181"/>
    <mergeCell ref="P181:Q181"/>
    <mergeCell ref="S181:W181"/>
    <mergeCell ref="E178:H178"/>
    <mergeCell ref="J178:K178"/>
    <mergeCell ref="M178:N178"/>
    <mergeCell ref="P178:Q178"/>
    <mergeCell ref="S178:W178"/>
    <mergeCell ref="E179:H179"/>
    <mergeCell ref="J179:K179"/>
    <mergeCell ref="M179:N179"/>
    <mergeCell ref="P179:Q179"/>
    <mergeCell ref="S179:W179"/>
    <mergeCell ref="E176:H176"/>
    <mergeCell ref="J176:K176"/>
    <mergeCell ref="M176:N176"/>
    <mergeCell ref="P176:Q176"/>
    <mergeCell ref="S176:W176"/>
    <mergeCell ref="E177:H177"/>
    <mergeCell ref="J177:K177"/>
    <mergeCell ref="M177:N177"/>
    <mergeCell ref="P177:Q177"/>
    <mergeCell ref="S177:W177"/>
    <mergeCell ref="E174:H174"/>
    <mergeCell ref="J174:K174"/>
    <mergeCell ref="M174:N174"/>
    <mergeCell ref="P174:Q174"/>
    <mergeCell ref="S174:W174"/>
    <mergeCell ref="E175:H175"/>
    <mergeCell ref="J175:K175"/>
    <mergeCell ref="M175:N175"/>
    <mergeCell ref="P175:Q175"/>
    <mergeCell ref="S175:W175"/>
    <mergeCell ref="E172:H172"/>
    <mergeCell ref="J172:K172"/>
    <mergeCell ref="M172:N172"/>
    <mergeCell ref="P172:Q172"/>
    <mergeCell ref="S172:W172"/>
    <mergeCell ref="E173:H173"/>
    <mergeCell ref="J173:K173"/>
    <mergeCell ref="M173:N173"/>
    <mergeCell ref="P173:Q173"/>
    <mergeCell ref="S173:W173"/>
    <mergeCell ref="E170:H170"/>
    <mergeCell ref="J170:K170"/>
    <mergeCell ref="M170:N170"/>
    <mergeCell ref="P170:Q170"/>
    <mergeCell ref="S170:W170"/>
    <mergeCell ref="E171:H171"/>
    <mergeCell ref="J171:K171"/>
    <mergeCell ref="M171:N171"/>
    <mergeCell ref="P171:Q171"/>
    <mergeCell ref="S171:W171"/>
    <mergeCell ref="E168:H168"/>
    <mergeCell ref="J168:K168"/>
    <mergeCell ref="M168:N168"/>
    <mergeCell ref="P168:Q168"/>
    <mergeCell ref="S168:W168"/>
    <mergeCell ref="E169:H169"/>
    <mergeCell ref="J169:K169"/>
    <mergeCell ref="M169:N169"/>
    <mergeCell ref="P169:Q169"/>
    <mergeCell ref="S169:W169"/>
    <mergeCell ref="E166:H166"/>
    <mergeCell ref="J166:K166"/>
    <mergeCell ref="M166:N166"/>
    <mergeCell ref="P166:Q166"/>
    <mergeCell ref="S166:W166"/>
    <mergeCell ref="E167:H167"/>
    <mergeCell ref="J167:K167"/>
    <mergeCell ref="M167:N167"/>
    <mergeCell ref="P167:Q167"/>
    <mergeCell ref="S167:W167"/>
    <mergeCell ref="E164:H164"/>
    <mergeCell ref="J164:K164"/>
    <mergeCell ref="M164:N164"/>
    <mergeCell ref="P164:Q164"/>
    <mergeCell ref="S164:W164"/>
    <mergeCell ref="E165:H165"/>
    <mergeCell ref="J165:K165"/>
    <mergeCell ref="M165:N165"/>
    <mergeCell ref="P165:Q165"/>
    <mergeCell ref="S165:W165"/>
    <mergeCell ref="E162:H162"/>
    <mergeCell ref="J162:K162"/>
    <mergeCell ref="M162:N162"/>
    <mergeCell ref="P162:Q162"/>
    <mergeCell ref="S162:W162"/>
    <mergeCell ref="E163:H163"/>
    <mergeCell ref="J163:K163"/>
    <mergeCell ref="M163:N163"/>
    <mergeCell ref="P163:Q163"/>
    <mergeCell ref="S163:W163"/>
    <mergeCell ref="E160:H160"/>
    <mergeCell ref="J160:K160"/>
    <mergeCell ref="M160:N160"/>
    <mergeCell ref="P160:Q160"/>
    <mergeCell ref="S160:W160"/>
    <mergeCell ref="E161:H161"/>
    <mergeCell ref="J161:K161"/>
    <mergeCell ref="M161:N161"/>
    <mergeCell ref="P161:Q161"/>
    <mergeCell ref="S161:W161"/>
    <mergeCell ref="E158:H158"/>
    <mergeCell ref="J158:K158"/>
    <mergeCell ref="M158:N158"/>
    <mergeCell ref="P158:Q158"/>
    <mergeCell ref="S158:W158"/>
    <mergeCell ref="E159:H159"/>
    <mergeCell ref="J159:K159"/>
    <mergeCell ref="M159:N159"/>
    <mergeCell ref="P159:Q159"/>
    <mergeCell ref="S159:W159"/>
    <mergeCell ref="E156:H156"/>
    <mergeCell ref="J156:K156"/>
    <mergeCell ref="M156:N156"/>
    <mergeCell ref="P156:Q156"/>
    <mergeCell ref="S156:W156"/>
    <mergeCell ref="E157:H157"/>
    <mergeCell ref="J157:K157"/>
    <mergeCell ref="M157:N157"/>
    <mergeCell ref="P157:Q157"/>
    <mergeCell ref="S157:W157"/>
    <mergeCell ref="E154:H154"/>
    <mergeCell ref="J154:K154"/>
    <mergeCell ref="M154:N154"/>
    <mergeCell ref="P154:Q154"/>
    <mergeCell ref="S154:W154"/>
    <mergeCell ref="E155:H155"/>
    <mergeCell ref="J155:K155"/>
    <mergeCell ref="M155:N155"/>
    <mergeCell ref="P155:Q155"/>
    <mergeCell ref="S155:W155"/>
    <mergeCell ref="E152:H152"/>
    <mergeCell ref="J152:K152"/>
    <mergeCell ref="M152:N152"/>
    <mergeCell ref="P152:Q152"/>
    <mergeCell ref="S152:W152"/>
    <mergeCell ref="E153:H153"/>
    <mergeCell ref="J153:K153"/>
    <mergeCell ref="M153:N153"/>
    <mergeCell ref="P153:Q153"/>
    <mergeCell ref="S153:W153"/>
    <mergeCell ref="E150:H150"/>
    <mergeCell ref="J150:K150"/>
    <mergeCell ref="M150:N150"/>
    <mergeCell ref="P150:Q150"/>
    <mergeCell ref="S150:W150"/>
    <mergeCell ref="E151:H151"/>
    <mergeCell ref="J151:K151"/>
    <mergeCell ref="M151:N151"/>
    <mergeCell ref="P151:Q151"/>
    <mergeCell ref="S151:W151"/>
    <mergeCell ref="E148:H148"/>
    <mergeCell ref="J148:K148"/>
    <mergeCell ref="M148:N148"/>
    <mergeCell ref="P148:Q148"/>
    <mergeCell ref="S148:W148"/>
    <mergeCell ref="E149:H149"/>
    <mergeCell ref="J149:K149"/>
    <mergeCell ref="M149:N149"/>
    <mergeCell ref="P149:Q149"/>
    <mergeCell ref="S149:W149"/>
    <mergeCell ref="E146:H146"/>
    <mergeCell ref="J146:K146"/>
    <mergeCell ref="M146:N146"/>
    <mergeCell ref="P146:Q146"/>
    <mergeCell ref="S146:W146"/>
    <mergeCell ref="E147:H147"/>
    <mergeCell ref="J147:K147"/>
    <mergeCell ref="M147:N147"/>
    <mergeCell ref="P147:Q147"/>
    <mergeCell ref="S147:W147"/>
    <mergeCell ref="E144:H144"/>
    <mergeCell ref="J144:K144"/>
    <mergeCell ref="M144:N144"/>
    <mergeCell ref="P144:Q144"/>
    <mergeCell ref="S144:W144"/>
    <mergeCell ref="E145:H145"/>
    <mergeCell ref="J145:K145"/>
    <mergeCell ref="M145:N145"/>
    <mergeCell ref="P145:Q145"/>
    <mergeCell ref="S145:W145"/>
    <mergeCell ref="E142:H142"/>
    <mergeCell ref="J142:K142"/>
    <mergeCell ref="M142:N142"/>
    <mergeCell ref="P142:Q142"/>
    <mergeCell ref="S142:W142"/>
    <mergeCell ref="E143:H143"/>
    <mergeCell ref="J143:K143"/>
    <mergeCell ref="M143:N143"/>
    <mergeCell ref="P143:Q143"/>
    <mergeCell ref="S143:W143"/>
    <mergeCell ref="E140:H140"/>
    <mergeCell ref="J140:K140"/>
    <mergeCell ref="M140:N140"/>
    <mergeCell ref="P140:Q140"/>
    <mergeCell ref="S140:W140"/>
    <mergeCell ref="E141:H141"/>
    <mergeCell ref="J141:K141"/>
    <mergeCell ref="M141:N141"/>
    <mergeCell ref="P141:Q141"/>
    <mergeCell ref="S141:W141"/>
    <mergeCell ref="E138:H138"/>
    <mergeCell ref="J138:K138"/>
    <mergeCell ref="M138:N138"/>
    <mergeCell ref="P138:Q138"/>
    <mergeCell ref="S138:W138"/>
    <mergeCell ref="E139:H139"/>
    <mergeCell ref="J139:K139"/>
    <mergeCell ref="M139:N139"/>
    <mergeCell ref="P139:Q139"/>
    <mergeCell ref="S139:W139"/>
    <mergeCell ref="E136:H136"/>
    <mergeCell ref="J136:K136"/>
    <mergeCell ref="M136:N136"/>
    <mergeCell ref="P136:Q136"/>
    <mergeCell ref="S136:W136"/>
    <mergeCell ref="E137:H137"/>
    <mergeCell ref="J137:K137"/>
    <mergeCell ref="M137:N137"/>
    <mergeCell ref="P137:Q137"/>
    <mergeCell ref="S137:W137"/>
    <mergeCell ref="E134:H134"/>
    <mergeCell ref="J134:K134"/>
    <mergeCell ref="M134:N134"/>
    <mergeCell ref="P134:Q134"/>
    <mergeCell ref="S134:W134"/>
    <mergeCell ref="E135:H135"/>
    <mergeCell ref="J135:K135"/>
    <mergeCell ref="M135:N135"/>
    <mergeCell ref="P135:Q135"/>
    <mergeCell ref="S135:W135"/>
    <mergeCell ref="E132:H132"/>
    <mergeCell ref="J132:K132"/>
    <mergeCell ref="M132:N132"/>
    <mergeCell ref="P132:Q132"/>
    <mergeCell ref="S132:W132"/>
    <mergeCell ref="E133:H133"/>
    <mergeCell ref="J133:K133"/>
    <mergeCell ref="M133:N133"/>
    <mergeCell ref="P133:Q133"/>
    <mergeCell ref="S133:W133"/>
    <mergeCell ref="E130:H130"/>
    <mergeCell ref="J130:K130"/>
    <mergeCell ref="M130:N130"/>
    <mergeCell ref="P130:Q130"/>
    <mergeCell ref="S130:W130"/>
    <mergeCell ref="E131:H131"/>
    <mergeCell ref="J131:K131"/>
    <mergeCell ref="M131:N131"/>
    <mergeCell ref="P131:Q131"/>
    <mergeCell ref="S131:W131"/>
    <mergeCell ref="E128:H128"/>
    <mergeCell ref="J128:K128"/>
    <mergeCell ref="M128:N128"/>
    <mergeCell ref="P128:Q128"/>
    <mergeCell ref="S128:W128"/>
    <mergeCell ref="E129:H129"/>
    <mergeCell ref="J129:K129"/>
    <mergeCell ref="M129:N129"/>
    <mergeCell ref="P129:Q129"/>
    <mergeCell ref="S129:W129"/>
    <mergeCell ref="E126:H126"/>
    <mergeCell ref="J126:K126"/>
    <mergeCell ref="M126:N126"/>
    <mergeCell ref="P126:Q126"/>
    <mergeCell ref="S126:W126"/>
    <mergeCell ref="E127:H127"/>
    <mergeCell ref="J127:K127"/>
    <mergeCell ref="M127:N127"/>
    <mergeCell ref="P127:Q127"/>
    <mergeCell ref="S127:W127"/>
    <mergeCell ref="E124:H124"/>
    <mergeCell ref="J124:K124"/>
    <mergeCell ref="M124:N124"/>
    <mergeCell ref="P124:Q124"/>
    <mergeCell ref="S124:W124"/>
    <mergeCell ref="E125:H125"/>
    <mergeCell ref="J125:K125"/>
    <mergeCell ref="M125:N125"/>
    <mergeCell ref="P125:Q125"/>
    <mergeCell ref="S125:W125"/>
    <mergeCell ref="E122:H122"/>
    <mergeCell ref="J122:K122"/>
    <mergeCell ref="M122:N122"/>
    <mergeCell ref="P122:Q122"/>
    <mergeCell ref="S122:W122"/>
    <mergeCell ref="E123:H123"/>
    <mergeCell ref="J123:K123"/>
    <mergeCell ref="M123:N123"/>
    <mergeCell ref="P123:Q123"/>
    <mergeCell ref="S123:W123"/>
    <mergeCell ref="E120:H120"/>
    <mergeCell ref="J120:K120"/>
    <mergeCell ref="M120:N120"/>
    <mergeCell ref="P120:Q120"/>
    <mergeCell ref="S120:W120"/>
    <mergeCell ref="E121:H121"/>
    <mergeCell ref="J121:K121"/>
    <mergeCell ref="M121:N121"/>
    <mergeCell ref="P121:Q121"/>
    <mergeCell ref="S121:W121"/>
    <mergeCell ref="E118:H118"/>
    <mergeCell ref="J118:K118"/>
    <mergeCell ref="M118:N118"/>
    <mergeCell ref="P118:Q118"/>
    <mergeCell ref="S118:W118"/>
    <mergeCell ref="E119:H119"/>
    <mergeCell ref="J119:K119"/>
    <mergeCell ref="M119:N119"/>
    <mergeCell ref="P119:Q119"/>
    <mergeCell ref="S119:W119"/>
    <mergeCell ref="E116:H116"/>
    <mergeCell ref="J116:K116"/>
    <mergeCell ref="M116:N116"/>
    <mergeCell ref="P116:Q116"/>
    <mergeCell ref="S116:W116"/>
    <mergeCell ref="E117:H117"/>
    <mergeCell ref="J117:K117"/>
    <mergeCell ref="M117:N117"/>
    <mergeCell ref="P117:Q117"/>
    <mergeCell ref="S117:W117"/>
    <mergeCell ref="E114:H114"/>
    <mergeCell ref="J114:K114"/>
    <mergeCell ref="M114:N114"/>
    <mergeCell ref="P114:Q114"/>
    <mergeCell ref="S114:W114"/>
    <mergeCell ref="E115:H115"/>
    <mergeCell ref="J115:K115"/>
    <mergeCell ref="M115:N115"/>
    <mergeCell ref="P115:Q115"/>
    <mergeCell ref="S115:W115"/>
    <mergeCell ref="E112:H112"/>
    <mergeCell ref="J112:K112"/>
    <mergeCell ref="M112:N112"/>
    <mergeCell ref="P112:Q112"/>
    <mergeCell ref="S112:W112"/>
    <mergeCell ref="E113:H113"/>
    <mergeCell ref="J113:K113"/>
    <mergeCell ref="M113:N113"/>
    <mergeCell ref="P113:Q113"/>
    <mergeCell ref="S113:W113"/>
    <mergeCell ref="E110:H110"/>
    <mergeCell ref="J110:K110"/>
    <mergeCell ref="M110:N110"/>
    <mergeCell ref="P110:Q110"/>
    <mergeCell ref="S110:W110"/>
    <mergeCell ref="E111:H111"/>
    <mergeCell ref="J111:K111"/>
    <mergeCell ref="M111:N111"/>
    <mergeCell ref="P111:Q111"/>
    <mergeCell ref="S111:W111"/>
    <mergeCell ref="E108:H108"/>
    <mergeCell ref="J108:K108"/>
    <mergeCell ref="M108:N108"/>
    <mergeCell ref="P108:Q108"/>
    <mergeCell ref="S108:W108"/>
    <mergeCell ref="E109:H109"/>
    <mergeCell ref="J109:K109"/>
    <mergeCell ref="M109:N109"/>
    <mergeCell ref="P109:Q109"/>
    <mergeCell ref="S109:W109"/>
    <mergeCell ref="E106:H106"/>
    <mergeCell ref="J106:K106"/>
    <mergeCell ref="M106:N106"/>
    <mergeCell ref="P106:Q106"/>
    <mergeCell ref="S106:W106"/>
    <mergeCell ref="E107:H107"/>
    <mergeCell ref="J107:K107"/>
    <mergeCell ref="M107:N107"/>
    <mergeCell ref="P107:Q107"/>
    <mergeCell ref="S107:W107"/>
    <mergeCell ref="E104:H104"/>
    <mergeCell ref="J104:K104"/>
    <mergeCell ref="M104:N104"/>
    <mergeCell ref="P104:Q104"/>
    <mergeCell ref="S104:W104"/>
    <mergeCell ref="E105:H105"/>
    <mergeCell ref="J105:K105"/>
    <mergeCell ref="M105:N105"/>
    <mergeCell ref="P105:Q105"/>
    <mergeCell ref="S105:W105"/>
    <mergeCell ref="E102:H102"/>
    <mergeCell ref="J102:K102"/>
    <mergeCell ref="M102:N102"/>
    <mergeCell ref="P102:Q102"/>
    <mergeCell ref="S102:W102"/>
    <mergeCell ref="E103:H103"/>
    <mergeCell ref="J103:K103"/>
    <mergeCell ref="M103:N103"/>
    <mergeCell ref="P103:Q103"/>
    <mergeCell ref="S103:W103"/>
    <mergeCell ref="E100:H100"/>
    <mergeCell ref="J100:K100"/>
    <mergeCell ref="M100:N100"/>
    <mergeCell ref="P100:Q100"/>
    <mergeCell ref="S100:W100"/>
    <mergeCell ref="E101:H101"/>
    <mergeCell ref="J101:K101"/>
    <mergeCell ref="M101:N101"/>
    <mergeCell ref="P101:Q101"/>
    <mergeCell ref="S101:W101"/>
    <mergeCell ref="E98:H98"/>
    <mergeCell ref="J98:K98"/>
    <mergeCell ref="M98:N98"/>
    <mergeCell ref="P98:Q98"/>
    <mergeCell ref="S98:W98"/>
    <mergeCell ref="E99:H99"/>
    <mergeCell ref="J99:K99"/>
    <mergeCell ref="M99:N99"/>
    <mergeCell ref="P99:Q99"/>
    <mergeCell ref="S99:W99"/>
    <mergeCell ref="E96:H96"/>
    <mergeCell ref="J96:K96"/>
    <mergeCell ref="M96:N96"/>
    <mergeCell ref="P96:Q96"/>
    <mergeCell ref="S96:W96"/>
    <mergeCell ref="E97:H97"/>
    <mergeCell ref="J97:K97"/>
    <mergeCell ref="M97:N97"/>
    <mergeCell ref="P97:Q97"/>
    <mergeCell ref="S97:W97"/>
    <mergeCell ref="E94:H94"/>
    <mergeCell ref="J94:K94"/>
    <mergeCell ref="M94:N94"/>
    <mergeCell ref="P94:Q94"/>
    <mergeCell ref="S94:W94"/>
    <mergeCell ref="E95:H95"/>
    <mergeCell ref="J95:K95"/>
    <mergeCell ref="M95:N95"/>
    <mergeCell ref="P95:Q95"/>
    <mergeCell ref="S95:W95"/>
    <mergeCell ref="E92:H92"/>
    <mergeCell ref="J92:K92"/>
    <mergeCell ref="M92:N92"/>
    <mergeCell ref="P92:Q92"/>
    <mergeCell ref="S92:W92"/>
    <mergeCell ref="E93:H93"/>
    <mergeCell ref="J93:K93"/>
    <mergeCell ref="M93:N93"/>
    <mergeCell ref="P93:Q93"/>
    <mergeCell ref="S93:W93"/>
    <mergeCell ref="E90:H90"/>
    <mergeCell ref="J90:K90"/>
    <mergeCell ref="M90:N90"/>
    <mergeCell ref="P90:Q90"/>
    <mergeCell ref="S90:W90"/>
    <mergeCell ref="E91:H91"/>
    <mergeCell ref="J91:K91"/>
    <mergeCell ref="M91:N91"/>
    <mergeCell ref="P91:Q91"/>
    <mergeCell ref="S91:W91"/>
    <mergeCell ref="E88:H88"/>
    <mergeCell ref="J88:K88"/>
    <mergeCell ref="M88:N88"/>
    <mergeCell ref="P88:Q88"/>
    <mergeCell ref="S88:W88"/>
    <mergeCell ref="E89:H89"/>
    <mergeCell ref="J89:K89"/>
    <mergeCell ref="M89:N89"/>
    <mergeCell ref="P89:Q89"/>
    <mergeCell ref="S89:W89"/>
    <mergeCell ref="E86:H86"/>
    <mergeCell ref="J86:K86"/>
    <mergeCell ref="M86:N86"/>
    <mergeCell ref="P86:Q86"/>
    <mergeCell ref="S86:W86"/>
    <mergeCell ref="E87:H87"/>
    <mergeCell ref="J87:K87"/>
    <mergeCell ref="M87:N87"/>
    <mergeCell ref="P87:Q87"/>
    <mergeCell ref="S87:W87"/>
    <mergeCell ref="E84:H84"/>
    <mergeCell ref="J84:K84"/>
    <mergeCell ref="M84:N84"/>
    <mergeCell ref="P84:Q84"/>
    <mergeCell ref="S84:W84"/>
    <mergeCell ref="E85:H85"/>
    <mergeCell ref="J85:K85"/>
    <mergeCell ref="M85:N85"/>
    <mergeCell ref="P85:Q85"/>
    <mergeCell ref="S85:W85"/>
    <mergeCell ref="E82:H82"/>
    <mergeCell ref="J82:K82"/>
    <mergeCell ref="M82:N82"/>
    <mergeCell ref="P82:Q82"/>
    <mergeCell ref="S82:W82"/>
    <mergeCell ref="E83:H83"/>
    <mergeCell ref="J83:K83"/>
    <mergeCell ref="M83:N83"/>
    <mergeCell ref="P83:Q83"/>
    <mergeCell ref="S83:W83"/>
    <mergeCell ref="E80:H80"/>
    <mergeCell ref="J80:K80"/>
    <mergeCell ref="M80:N80"/>
    <mergeCell ref="P80:Q80"/>
    <mergeCell ref="S80:W80"/>
    <mergeCell ref="E81:H81"/>
    <mergeCell ref="J81:K81"/>
    <mergeCell ref="M81:N81"/>
    <mergeCell ref="P81:Q81"/>
    <mergeCell ref="S81:W81"/>
    <mergeCell ref="E78:H78"/>
    <mergeCell ref="J78:K78"/>
    <mergeCell ref="M78:N78"/>
    <mergeCell ref="P78:Q78"/>
    <mergeCell ref="S78:W78"/>
    <mergeCell ref="E79:H79"/>
    <mergeCell ref="J79:K79"/>
    <mergeCell ref="M79:N79"/>
    <mergeCell ref="P79:Q79"/>
    <mergeCell ref="S79:W79"/>
    <mergeCell ref="E76:H76"/>
    <mergeCell ref="J76:K76"/>
    <mergeCell ref="M76:N76"/>
    <mergeCell ref="P76:Q76"/>
    <mergeCell ref="S76:W76"/>
    <mergeCell ref="E77:H77"/>
    <mergeCell ref="J77:K77"/>
    <mergeCell ref="M77:N77"/>
    <mergeCell ref="P77:Q77"/>
    <mergeCell ref="S77:W77"/>
    <mergeCell ref="E74:H74"/>
    <mergeCell ref="J74:K74"/>
    <mergeCell ref="M74:N74"/>
    <mergeCell ref="P74:Q74"/>
    <mergeCell ref="S74:W74"/>
    <mergeCell ref="E75:H75"/>
    <mergeCell ref="J75:K75"/>
    <mergeCell ref="M75:N75"/>
    <mergeCell ref="P75:Q75"/>
    <mergeCell ref="S75:W75"/>
    <mergeCell ref="E72:H72"/>
    <mergeCell ref="J72:K72"/>
    <mergeCell ref="M72:N72"/>
    <mergeCell ref="P72:Q72"/>
    <mergeCell ref="S72:W72"/>
    <mergeCell ref="E73:H73"/>
    <mergeCell ref="J73:K73"/>
    <mergeCell ref="M73:N73"/>
    <mergeCell ref="P73:Q73"/>
    <mergeCell ref="S73:W73"/>
    <mergeCell ref="E70:H70"/>
    <mergeCell ref="J70:K70"/>
    <mergeCell ref="M70:N70"/>
    <mergeCell ref="P70:Q70"/>
    <mergeCell ref="S70:W70"/>
    <mergeCell ref="E71:H71"/>
    <mergeCell ref="J71:K71"/>
    <mergeCell ref="M71:N71"/>
    <mergeCell ref="P71:Q71"/>
    <mergeCell ref="S71:W71"/>
    <mergeCell ref="J52:K52"/>
    <mergeCell ref="P58:T58"/>
    <mergeCell ref="J61:K61"/>
    <mergeCell ref="J63:K64"/>
    <mergeCell ref="J65:K65"/>
    <mergeCell ref="C69:W69"/>
    <mergeCell ref="K35:L35"/>
    <mergeCell ref="P45:T45"/>
    <mergeCell ref="V47:W47"/>
    <mergeCell ref="J48:K48"/>
    <mergeCell ref="J50:K51"/>
    <mergeCell ref="V51:W51"/>
    <mergeCell ref="J19:K19"/>
    <mergeCell ref="B22:C22"/>
    <mergeCell ref="M24:Q24"/>
    <mergeCell ref="J27:K27"/>
    <mergeCell ref="J29:K30"/>
    <mergeCell ref="J31:K31"/>
    <mergeCell ref="C6:G6"/>
    <mergeCell ref="B9:C9"/>
    <mergeCell ref="V14:W14"/>
    <mergeCell ref="J15:K15"/>
    <mergeCell ref="J16:K16"/>
    <mergeCell ref="J17:K18"/>
    <mergeCell ref="V18:W18"/>
    <mergeCell ref="V4:W4"/>
    <mergeCell ref="J5:K5"/>
    <mergeCell ref="M5:N5"/>
    <mergeCell ref="P5:Q5"/>
    <mergeCell ref="S5:T5"/>
    <mergeCell ref="V5:W5"/>
    <mergeCell ref="C2:G5"/>
    <mergeCell ref="J3:K3"/>
    <mergeCell ref="M3:N3"/>
    <mergeCell ref="P3:Q3"/>
    <mergeCell ref="S3:T3"/>
    <mergeCell ref="V3:W3"/>
    <mergeCell ref="J4:K4"/>
    <mergeCell ref="M4:N4"/>
    <mergeCell ref="P4:Q4"/>
    <mergeCell ref="S4:T4"/>
  </mergeCells>
  <conditionalFormatting sqref="G12:G20">
    <cfRule type="cellIs" dxfId="50" priority="11" operator="lessThan">
      <formula>0</formula>
    </cfRule>
    <cfRule type="cellIs" dxfId="49" priority="14" operator="greaterThan">
      <formula>"&gt;=0"</formula>
    </cfRule>
    <cfRule type="cellIs" dxfId="48" priority="15" operator="greaterThan">
      <formula>0</formula>
    </cfRule>
    <cfRule type="cellIs" dxfId="47" priority="16" operator="lessThan">
      <formula>0</formula>
    </cfRule>
    <cfRule type="cellIs" dxfId="46" priority="17" operator="greaterThan">
      <formula>1</formula>
    </cfRule>
  </conditionalFormatting>
  <conditionalFormatting sqref="G25:G41">
    <cfRule type="cellIs" dxfId="45" priority="12" operator="lessThan">
      <formula>0</formula>
    </cfRule>
    <cfRule type="cellIs" dxfId="44" priority="13" operator="greaterThan">
      <formula>1</formula>
    </cfRule>
  </conditionalFormatting>
  <conditionalFormatting sqref="G46:G54">
    <cfRule type="cellIs" dxfId="43" priority="9" operator="lessThan">
      <formula>0</formula>
    </cfRule>
    <cfRule type="cellIs" dxfId="42" priority="10" operator="greaterThan">
      <formula>1</formula>
    </cfRule>
  </conditionalFormatting>
  <conditionalFormatting sqref="G59:G67">
    <cfRule type="cellIs" dxfId="41" priority="7" operator="greaterThan">
      <formula>0</formula>
    </cfRule>
    <cfRule type="cellIs" dxfId="40" priority="8" operator="lessThan">
      <formula>0</formula>
    </cfRule>
  </conditionalFormatting>
  <conditionalFormatting sqref="J29:K30">
    <cfRule type="cellIs" dxfId="39" priority="5" operator="lessThan">
      <formula>1</formula>
    </cfRule>
    <cfRule type="cellIs" dxfId="38" priority="6" operator="greaterThan">
      <formula>1</formula>
    </cfRule>
  </conditionalFormatting>
  <conditionalFormatting sqref="J50:K51">
    <cfRule type="cellIs" dxfId="37" priority="1" operator="greaterThan">
      <formula>1</formula>
    </cfRule>
    <cfRule type="cellIs" dxfId="36" priority="2" operator="lessThan">
      <formula>1</formula>
    </cfRule>
  </conditionalFormatting>
  <conditionalFormatting sqref="J63:K64">
    <cfRule type="cellIs" dxfId="35" priority="3" operator="lessThan">
      <formula>1</formula>
    </cfRule>
    <cfRule type="cellIs" dxfId="34" priority="4" operator="greaterThan">
      <formula>1</formula>
    </cfRule>
  </conditionalFormatting>
  <dataValidations count="2">
    <dataValidation type="list" allowBlank="1" showInputMessage="1" showErrorMessage="1" sqref="M71:N370" xr:uid="{D285E7D0-F37E-4406-8CAA-EB7B70BF298F}">
      <formula1>INDIRECT(J71)</formula1>
    </dataValidation>
    <dataValidation type="list" allowBlank="1" showInputMessage="1" showErrorMessage="1" sqref="J71:K78" xr:uid="{F6FC66F0-70C1-4D34-8B8D-E25D9F2CE983}">
      <formula1>Tipo</formula1>
    </dataValidation>
  </dataValidations>
  <pageMargins left="0.7" right="0.7" top="0.75" bottom="0.75" header="0.3" footer="0.3"/>
  <pageSetup paperSize="9" orientation="portrait" verticalDpi="0" r:id="rId1"/>
  <drawing r:id="rId2"/>
  <picture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B341BE8-34BF-4A26-8481-754F4455CADB}">
          <x14:formula1>
            <xm:f>'Base de Dados'!$BD$2:$BD$42</xm:f>
          </x14:formula1>
          <xm:sqref>M371</xm:sqref>
        </x14:dataValidation>
        <x14:dataValidation type="list" allowBlank="1" showInputMessage="1" showErrorMessage="1" xr:uid="{6E41E33F-EBD1-4D95-A73A-3D64185F6011}">
          <x14:formula1>
            <xm:f>'Base de Dados'!$BE$2:$BE$6</xm:f>
          </x14:formula1>
          <xm:sqref>J79:K371</xm:sqref>
        </x14:dataValidation>
        <x14:dataValidation type="list" allowBlank="1" showInputMessage="1" showErrorMessage="1" xr:uid="{87684854-7FA2-4270-9003-3117CB3FCCE6}">
          <x14:formula1>
            <xm:f>'Base de Dados'!$BF$2:$BF$13</xm:f>
          </x14:formula1>
          <xm:sqref>C2:G5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815C1-0A2E-4DA3-8EF9-81D3A21A6189}">
  <dimension ref="B1:BE371"/>
  <sheetViews>
    <sheetView showGridLines="0" topLeftCell="A87" zoomScale="85" zoomScaleNormal="85" workbookViewId="0">
      <selection activeCell="P94" sqref="P94:Q94"/>
    </sheetView>
  </sheetViews>
  <sheetFormatPr defaultColWidth="9.109375" defaultRowHeight="13.8" x14ac:dyDescent="0.25"/>
  <cols>
    <col min="1" max="1" width="10.6640625" style="1" customWidth="1"/>
    <col min="2" max="2" width="0.88671875" style="1" customWidth="1"/>
    <col min="3" max="3" width="15" style="1" bestFit="1" customWidth="1"/>
    <col min="4" max="4" width="1.109375" style="1" customWidth="1"/>
    <col min="5" max="7" width="9.109375" style="1"/>
    <col min="8" max="9" width="0.88671875" style="1" customWidth="1"/>
    <col min="10" max="10" width="14" style="1" customWidth="1"/>
    <col min="11" max="11" width="11.5546875" style="1" customWidth="1"/>
    <col min="12" max="12" width="0.88671875" style="1" customWidth="1"/>
    <col min="13" max="13" width="11.6640625" style="1" customWidth="1"/>
    <col min="14" max="14" width="13.44140625" style="1" customWidth="1"/>
    <col min="15" max="15" width="0.88671875" style="1" customWidth="1"/>
    <col min="16" max="16" width="10.33203125" style="1" customWidth="1"/>
    <col min="17" max="17" width="12.5546875" style="1" customWidth="1"/>
    <col min="18" max="18" width="0.88671875" style="1" customWidth="1"/>
    <col min="19" max="19" width="8.33203125" style="1" customWidth="1"/>
    <col min="20" max="20" width="12" style="1" customWidth="1"/>
    <col min="21" max="21" width="0.88671875" style="1" customWidth="1"/>
    <col min="22" max="22" width="10" style="1" customWidth="1"/>
    <col min="23" max="23" width="11" style="1" customWidth="1"/>
    <col min="24" max="24" width="0.88671875" style="1" customWidth="1"/>
    <col min="25" max="33" width="9.109375" style="1"/>
    <col min="34" max="34" width="16.6640625" style="1" customWidth="1"/>
    <col min="35" max="35" width="21" style="1" customWidth="1"/>
    <col min="36" max="49" width="9.109375" style="1"/>
    <col min="50" max="50" width="11.44140625" style="1" bestFit="1" customWidth="1"/>
    <col min="51" max="51" width="9.109375" style="1"/>
    <col min="52" max="52" width="11.44140625" style="1" bestFit="1" customWidth="1"/>
    <col min="53" max="53" width="9.21875" style="1" bestFit="1" customWidth="1"/>
    <col min="54" max="54" width="11" style="1" bestFit="1" customWidth="1"/>
    <col min="55" max="55" width="12.6640625" style="1" bestFit="1" customWidth="1"/>
    <col min="56" max="56" width="16.21875" style="1" bestFit="1" customWidth="1"/>
    <col min="57" max="57" width="9.21875" style="1" bestFit="1" customWidth="1"/>
    <col min="58" max="58" width="8.88671875" style="1" bestFit="1" customWidth="1"/>
    <col min="59" max="16384" width="9.109375" style="1"/>
  </cols>
  <sheetData>
    <row r="1" spans="2:34" ht="8.1" customHeight="1" x14ac:dyDescent="0.25"/>
    <row r="2" spans="2:34" ht="5.0999999999999996" customHeight="1" x14ac:dyDescent="0.25">
      <c r="B2" s="4"/>
      <c r="C2" s="274" t="s">
        <v>91</v>
      </c>
      <c r="D2" s="274"/>
      <c r="E2" s="274"/>
      <c r="F2" s="274"/>
      <c r="G2" s="274"/>
      <c r="H2" s="4"/>
      <c r="J2" s="54"/>
      <c r="K2" s="54"/>
      <c r="M2" s="55"/>
      <c r="N2" s="55"/>
      <c r="P2" s="56"/>
      <c r="Q2" s="56"/>
      <c r="S2" s="56"/>
      <c r="T2" s="56"/>
      <c r="V2" s="4"/>
      <c r="W2" s="4"/>
      <c r="X2" s="4"/>
    </row>
    <row r="3" spans="2:34" ht="12" customHeight="1" x14ac:dyDescent="0.25">
      <c r="B3" s="4"/>
      <c r="C3" s="274"/>
      <c r="D3" s="274"/>
      <c r="E3" s="274"/>
      <c r="F3" s="274"/>
      <c r="G3" s="274"/>
      <c r="H3" s="4"/>
      <c r="J3" s="268">
        <f>SUM(F12:F19)</f>
        <v>12150</v>
      </c>
      <c r="K3" s="268"/>
      <c r="L3" s="58"/>
      <c r="M3" s="270">
        <f>SUM(F25:F40)</f>
        <v>5668</v>
      </c>
      <c r="N3" s="271"/>
      <c r="O3" s="58"/>
      <c r="P3" s="262">
        <f>SUM(F46:F53)</f>
        <v>1700</v>
      </c>
      <c r="Q3" s="263"/>
      <c r="R3" s="58"/>
      <c r="S3" s="265">
        <f>SUM(F59:F66)</f>
        <v>1700</v>
      </c>
      <c r="T3" s="266"/>
      <c r="V3" s="256">
        <f>+J3-M3-P3-S3</f>
        <v>3082</v>
      </c>
      <c r="W3" s="257">
        <f t="shared" ref="W3" si="0">+K1-N1-Q1-T1</f>
        <v>0</v>
      </c>
      <c r="X3" s="4"/>
      <c r="AH3" s="88"/>
    </row>
    <row r="4" spans="2:34" ht="12" customHeight="1" x14ac:dyDescent="0.25">
      <c r="B4" s="4"/>
      <c r="C4" s="274"/>
      <c r="D4" s="274"/>
      <c r="E4" s="274"/>
      <c r="F4" s="274"/>
      <c r="G4" s="274"/>
      <c r="H4" s="4"/>
      <c r="J4" s="258" t="s">
        <v>61</v>
      </c>
      <c r="K4" s="258"/>
      <c r="L4" s="59"/>
      <c r="M4" s="258" t="s">
        <v>99</v>
      </c>
      <c r="N4" s="258"/>
      <c r="O4" s="59"/>
      <c r="P4" s="258" t="s">
        <v>100</v>
      </c>
      <c r="Q4" s="258"/>
      <c r="R4" s="59"/>
      <c r="S4" s="258" t="s">
        <v>101</v>
      </c>
      <c r="T4" s="258"/>
      <c r="U4" s="35"/>
      <c r="V4" s="258" t="s">
        <v>102</v>
      </c>
      <c r="W4" s="258"/>
      <c r="X4" s="4"/>
      <c r="AH4" s="88"/>
    </row>
    <row r="5" spans="2:34" ht="12" customHeight="1" x14ac:dyDescent="0.7">
      <c r="B5" s="4"/>
      <c r="C5" s="274"/>
      <c r="D5" s="274"/>
      <c r="E5" s="274"/>
      <c r="F5" s="274"/>
      <c r="G5" s="274"/>
      <c r="H5" s="4"/>
      <c r="J5" s="269" t="str">
        <f>REPT("|",J6*220)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5" s="269"/>
      <c r="L5" s="98"/>
      <c r="M5" s="272" t="str">
        <f>REPT("|",M6*95)</f>
        <v>||||||||||||||||||||||||||||||||||||||||||||||||||||||||||||||||||||||||||||||||||||||||||||||||||||||||||||||||||||||||||||||||||||||||||||||||||</v>
      </c>
      <c r="N5" s="272"/>
      <c r="O5" s="98"/>
      <c r="P5" s="264" t="str">
        <f>REPT("|",P6*95)</f>
        <v>||||||||||||||||||||||||||||||||||||||||||||||||||||</v>
      </c>
      <c r="Q5" s="264"/>
      <c r="R5" s="98"/>
      <c r="S5" s="267" t="str">
        <f>REPT("|",S6*95)</f>
        <v>||||||||||||||||||||||||||||||</v>
      </c>
      <c r="T5" s="267"/>
      <c r="U5" s="99"/>
      <c r="V5" s="272" t="str">
        <f>REPT("|",V6*95)</f>
        <v>||||||||||||||||||||||||</v>
      </c>
      <c r="W5" s="272"/>
      <c r="X5" s="100"/>
      <c r="AH5" s="88"/>
    </row>
    <row r="6" spans="2:34" ht="16.8" x14ac:dyDescent="0.25">
      <c r="B6" s="4"/>
      <c r="C6" s="273" t="s">
        <v>93</v>
      </c>
      <c r="D6" s="273"/>
      <c r="E6" s="273"/>
      <c r="F6" s="273"/>
      <c r="G6" s="273"/>
      <c r="H6" s="4"/>
      <c r="J6" s="147">
        <f>J3/SUM(E12:E19)</f>
        <v>1.2616822429906542</v>
      </c>
      <c r="K6" s="148" t="str" cm="1">
        <f t="array" ref="K6">_xlfn.IFS(J3&gt;SUM(E12:E19),'Base de Dados'!BE12,Nov!J3&lt;SUM(Nov!E12:E19),'Base de Dados'!BE11,Nov!J3=SUM(Nov!E12:E19),'Base de Dados'!BE13)</f>
        <v>Acima da Meta</v>
      </c>
      <c r="L6" s="61"/>
      <c r="M6" s="145">
        <f>+M3/SUM(E25:E40)</f>
        <v>1.5381275440976934</v>
      </c>
      <c r="N6" s="146" t="str" cm="1">
        <f t="array" ref="N6">_xlfn.IFS(M3&gt;E41,"Acima do orçamento",Nov!M3&lt;E41,"Abaixo do Orçado",Nov!M3=E41,'Base de Dados'!BE13)</f>
        <v>Acima do orçamento</v>
      </c>
      <c r="O6" s="60"/>
      <c r="P6" s="190">
        <f>P3/SUM(E46:E53)</f>
        <v>0.55737704918032782</v>
      </c>
      <c r="Q6" s="191" t="str" cm="1">
        <f t="array" ref="Q6">_xlfn.IFS(P3&lt;E54,'Base de Dados'!$BE$11,Nov!P3&gt;E54,'Base de Dados'!$BE$12,Nov!P3=E54,'Base de Dados'!$BE$13)</f>
        <v>Abaixo da Meta</v>
      </c>
      <c r="R6" s="60"/>
      <c r="S6" s="196">
        <f>+S3/SUM(E59:E67)</f>
        <v>0.32075471698113206</v>
      </c>
      <c r="T6" s="195" t="str" cm="1">
        <f t="array" ref="T6">_xlfn.IFS(S3&lt;E67,'Base de Dados'!$BE$11,Nov!S3&gt;E67,'Base de Dados'!$BE$12,Nov!S3=E67,'Base de Dados'!$BE$13)</f>
        <v>Abaixo da Meta</v>
      </c>
      <c r="U6" s="60"/>
      <c r="V6" s="113">
        <f>+V3/J3</f>
        <v>0.25366255144032923</v>
      </c>
      <c r="W6" s="112" t="s">
        <v>103</v>
      </c>
      <c r="X6" s="4"/>
      <c r="AH6" s="88"/>
    </row>
    <row r="7" spans="2:34" ht="5.0999999999999996" customHeight="1" x14ac:dyDescent="0.25">
      <c r="B7" s="4"/>
      <c r="C7" s="81"/>
      <c r="D7" s="81"/>
      <c r="E7" s="81"/>
      <c r="F7" s="81"/>
      <c r="G7" s="81"/>
      <c r="H7" s="4"/>
      <c r="J7" s="54"/>
      <c r="K7" s="54"/>
      <c r="M7" s="55"/>
      <c r="N7" s="55"/>
      <c r="P7" s="57"/>
      <c r="Q7" s="57"/>
      <c r="S7" s="56"/>
      <c r="T7" s="56"/>
      <c r="V7" s="4"/>
      <c r="W7" s="4"/>
      <c r="X7" s="4"/>
      <c r="AH7" s="88"/>
    </row>
    <row r="8" spans="2:34" ht="12" customHeight="1" x14ac:dyDescent="0.25">
      <c r="AH8" s="88"/>
    </row>
    <row r="9" spans="2:34" x14ac:dyDescent="0.25">
      <c r="B9" s="259" t="str">
        <f>+'Base de Dados'!C6</f>
        <v>Receitas</v>
      </c>
      <c r="C9" s="259"/>
      <c r="D9" s="2"/>
      <c r="AH9" s="88"/>
    </row>
    <row r="10" spans="2:34" ht="5.0999999999999996" customHeight="1" x14ac:dyDescent="0.25">
      <c r="B10" s="10"/>
      <c r="C10" s="10"/>
      <c r="D10" s="10"/>
      <c r="E10" s="10"/>
      <c r="F10" s="10"/>
      <c r="G10" s="10"/>
      <c r="H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AH10" s="88"/>
    </row>
    <row r="11" spans="2:34" ht="12" customHeight="1" x14ac:dyDescent="0.25">
      <c r="B11" s="4"/>
      <c r="C11" s="39" t="s">
        <v>104</v>
      </c>
      <c r="D11" s="39"/>
      <c r="E11" s="62" t="s">
        <v>105</v>
      </c>
      <c r="F11" s="62" t="s">
        <v>106</v>
      </c>
      <c r="G11" s="62" t="s">
        <v>107</v>
      </c>
      <c r="H11" s="4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AH11" s="88"/>
    </row>
    <row r="12" spans="2:34" x14ac:dyDescent="0.25">
      <c r="B12" s="4"/>
      <c r="C12" s="40" t="str">
        <f>+'Base de Dados'!C9</f>
        <v>Salário</v>
      </c>
      <c r="D12" s="40"/>
      <c r="E12" s="122">
        <f>IFERROR(VLOOKUP(C12,Orçamento!$C$9:$P$37,3,0),0)</f>
        <v>4500</v>
      </c>
      <c r="F12" s="122">
        <f t="shared" ref="F12:F19" si="1">SUMIF($M$71:$N$371,C12,$P$71:$Q$371)</f>
        <v>5000</v>
      </c>
      <c r="G12" s="122">
        <f>+F12-E12</f>
        <v>500</v>
      </c>
      <c r="H12" s="4"/>
      <c r="J12" s="6" t="str">
        <f>"Receita em "&amp;C2</f>
        <v>Receita em Novembro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 t="s">
        <v>108</v>
      </c>
      <c r="W12" s="6"/>
      <c r="X12" s="6"/>
      <c r="AH12" s="88"/>
    </row>
    <row r="13" spans="2:34" x14ac:dyDescent="0.25">
      <c r="B13" s="4"/>
      <c r="C13" s="41" t="str">
        <f>+'Base de Dados'!C10</f>
        <v>Salário Cônjuge</v>
      </c>
      <c r="D13" s="41"/>
      <c r="E13" s="123">
        <f>IFERROR(VLOOKUP(C13,Orçamento!$C$9:$P$37,3,0),0)</f>
        <v>4350</v>
      </c>
      <c r="F13" s="123">
        <f t="shared" si="1"/>
        <v>3500</v>
      </c>
      <c r="G13" s="123">
        <f t="shared" ref="G13:G19" si="2">+F13-E13</f>
        <v>-850</v>
      </c>
      <c r="H13" s="4"/>
      <c r="J13" s="6" t="s">
        <v>105</v>
      </c>
      <c r="K13" s="30" t="s">
        <v>106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114">
        <f>SUMIFS(F12:F19,C12:C19, "Salário*")</f>
        <v>8500</v>
      </c>
      <c r="W13" s="87"/>
      <c r="X13" s="6"/>
      <c r="AH13" s="88"/>
    </row>
    <row r="14" spans="2:34" x14ac:dyDescent="0.25">
      <c r="B14" s="4"/>
      <c r="C14" s="41" t="str">
        <f>+'Base de Dados'!C11</f>
        <v>Dividendos</v>
      </c>
      <c r="D14" s="41"/>
      <c r="E14" s="123">
        <f>IFERROR(VLOOKUP(C14,Orçamento!$C$9:$P$37,3,0),0)</f>
        <v>100</v>
      </c>
      <c r="F14" s="123">
        <f t="shared" si="1"/>
        <v>250</v>
      </c>
      <c r="G14" s="123">
        <f t="shared" si="2"/>
        <v>150</v>
      </c>
      <c r="H14" s="4"/>
      <c r="J14" s="114">
        <f>+E20</f>
        <v>9630</v>
      </c>
      <c r="K14" s="149">
        <f>SUM(F12:F19)</f>
        <v>12150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261" t="str">
        <f>REPT("|",V15*180)</f>
        <v>|||||||||||||||||||||||||||||||||||||||||||||||||||||||||||||||||||||||||||||||||||||||||||||||||||||||||||||||||||||||||||||</v>
      </c>
      <c r="W14" s="261"/>
      <c r="X14" s="6"/>
      <c r="AH14" s="88"/>
    </row>
    <row r="15" spans="2:34" x14ac:dyDescent="0.25">
      <c r="B15" s="4"/>
      <c r="C15" s="41" t="str">
        <f>+'Base de Dados'!C12</f>
        <v>Reembolsos</v>
      </c>
      <c r="D15" s="41"/>
      <c r="E15" s="123">
        <f>IFERROR(VLOOKUP(C15,Orçamento!$C$9:$P$37,3,0),0)</f>
        <v>250</v>
      </c>
      <c r="F15" s="123">
        <f t="shared" si="1"/>
        <v>0</v>
      </c>
      <c r="G15" s="123">
        <f t="shared" si="2"/>
        <v>-250</v>
      </c>
      <c r="H15" s="4"/>
      <c r="J15" s="275" t="str">
        <f>REPT("|",J16*220)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15" s="275"/>
      <c r="L15" s="6"/>
      <c r="M15" s="6"/>
      <c r="N15" s="6"/>
      <c r="O15" s="6"/>
      <c r="P15" s="6"/>
      <c r="Q15" s="6"/>
      <c r="R15" s="6"/>
      <c r="S15" s="6"/>
      <c r="T15" s="6"/>
      <c r="U15" s="6"/>
      <c r="V15" s="85">
        <f>+V13/SUM(F12:F19)</f>
        <v>0.69958847736625518</v>
      </c>
      <c r="W15" s="6"/>
      <c r="X15" s="6"/>
      <c r="AH15" s="88"/>
    </row>
    <row r="16" spans="2:34" x14ac:dyDescent="0.25">
      <c r="B16" s="4"/>
      <c r="C16" s="41" t="str">
        <f>+'Base de Dados'!C13</f>
        <v>Presentes Receitas</v>
      </c>
      <c r="D16" s="41"/>
      <c r="E16" s="123">
        <f>IFERROR(VLOOKUP(C16,Orçamento!$C$9:$P$37,3,0),0)</f>
        <v>100</v>
      </c>
      <c r="F16" s="123">
        <f t="shared" si="1"/>
        <v>0</v>
      </c>
      <c r="G16" s="123">
        <f>+F16-E16</f>
        <v>-100</v>
      </c>
      <c r="H16" s="4"/>
      <c r="J16" s="277">
        <f>+K14/J14</f>
        <v>1.2616822429906542</v>
      </c>
      <c r="K16" s="277"/>
      <c r="L16" s="6"/>
      <c r="M16" s="6"/>
      <c r="N16" s="6"/>
      <c r="O16" s="6"/>
      <c r="P16" s="6"/>
      <c r="Q16" s="6"/>
      <c r="R16" s="6"/>
      <c r="S16" s="6"/>
      <c r="T16" s="6"/>
      <c r="U16" s="6"/>
      <c r="V16" s="6" t="s">
        <v>109</v>
      </c>
      <c r="W16" s="6"/>
      <c r="X16" s="6"/>
      <c r="AH16" s="88"/>
    </row>
    <row r="17" spans="2:34" x14ac:dyDescent="0.25">
      <c r="B17" s="4"/>
      <c r="C17" s="41" t="str">
        <f>+'Base de Dados'!C14</f>
        <v>Aluguéis</v>
      </c>
      <c r="D17" s="41"/>
      <c r="E17" s="123">
        <f>IFERROR(VLOOKUP(C17,Orçamento!$C$9:$P$37,3,0),0)</f>
        <v>30</v>
      </c>
      <c r="F17" s="123">
        <f t="shared" si="1"/>
        <v>0</v>
      </c>
      <c r="G17" s="123">
        <f t="shared" si="2"/>
        <v>-30</v>
      </c>
      <c r="H17" s="4"/>
      <c r="J17" s="276">
        <f>+K14-J14</f>
        <v>2520</v>
      </c>
      <c r="K17" s="276"/>
      <c r="L17" s="6"/>
      <c r="M17" s="6"/>
      <c r="N17" s="6"/>
      <c r="O17" s="6"/>
      <c r="P17" s="6"/>
      <c r="Q17" s="6"/>
      <c r="R17" s="6"/>
      <c r="S17" s="6"/>
      <c r="T17" s="6"/>
      <c r="U17" s="6"/>
      <c r="V17" s="83">
        <f>SUM(F12:F19)-V13</f>
        <v>3650</v>
      </c>
      <c r="W17" s="6"/>
      <c r="X17" s="6"/>
      <c r="AH17" s="88"/>
    </row>
    <row r="18" spans="2:34" x14ac:dyDescent="0.25">
      <c r="B18" s="4"/>
      <c r="C18" s="42" t="str">
        <f>+'Base de Dados'!C15</f>
        <v>Juros</v>
      </c>
      <c r="D18" s="42"/>
      <c r="E18" s="123">
        <f>IFERROR(VLOOKUP(C18,Orçamento!$C$9:$P$37,3,0),0)</f>
        <v>300</v>
      </c>
      <c r="F18" s="123">
        <f t="shared" si="1"/>
        <v>1400</v>
      </c>
      <c r="G18" s="123">
        <f t="shared" si="2"/>
        <v>1100</v>
      </c>
      <c r="H18" s="4"/>
      <c r="J18" s="276"/>
      <c r="K18" s="276"/>
      <c r="L18" s="6"/>
      <c r="M18" s="6"/>
      <c r="N18" s="6"/>
      <c r="O18" s="6"/>
      <c r="P18" s="6"/>
      <c r="Q18" s="6"/>
      <c r="R18" s="6"/>
      <c r="S18" s="6"/>
      <c r="T18" s="6"/>
      <c r="U18" s="6"/>
      <c r="V18" s="261" t="str">
        <f>REPT("|",V19*180)</f>
        <v>||||||||||||||||||||||||||||||||||||||||||||||||||||||</v>
      </c>
      <c r="W18" s="261"/>
      <c r="X18" s="6"/>
      <c r="AH18" s="88"/>
    </row>
    <row r="19" spans="2:34" x14ac:dyDescent="0.25">
      <c r="B19" s="4"/>
      <c r="C19" s="42" t="str">
        <f>+'Base de Dados'!C16</f>
        <v>Renda Extra</v>
      </c>
      <c r="D19" s="42"/>
      <c r="E19" s="123">
        <f>IFERROR(VLOOKUP(C19,Orçamento!$C$9:$P$37,3,0),0)</f>
        <v>0</v>
      </c>
      <c r="F19" s="123">
        <f t="shared" si="1"/>
        <v>2000</v>
      </c>
      <c r="G19" s="123">
        <f t="shared" si="2"/>
        <v>2000</v>
      </c>
      <c r="H19" s="4"/>
      <c r="J19" s="241" t="str">
        <f>_xlfn.CONCAT(K6," ","neste mês")</f>
        <v>Acima da Meta neste mês</v>
      </c>
      <c r="K19" s="241"/>
      <c r="L19" s="6"/>
      <c r="M19" s="6"/>
      <c r="N19" s="6"/>
      <c r="O19" s="6"/>
      <c r="P19" s="6"/>
      <c r="Q19" s="6"/>
      <c r="R19" s="6"/>
      <c r="S19" s="6"/>
      <c r="T19" s="6"/>
      <c r="U19" s="6"/>
      <c r="V19" s="85">
        <f>+V17/SUM(F12:F19)</f>
        <v>0.30041152263374488</v>
      </c>
      <c r="W19" s="6"/>
      <c r="X19" s="6"/>
      <c r="AH19" s="88"/>
    </row>
    <row r="20" spans="2:34" ht="5.0999999999999996" customHeight="1" x14ac:dyDescent="0.25">
      <c r="B20" s="4"/>
      <c r="C20" s="65"/>
      <c r="D20" s="65"/>
      <c r="E20" s="82">
        <f>SUM(E12:E19)</f>
        <v>9630</v>
      </c>
      <c r="F20" s="63"/>
      <c r="G20" s="67"/>
      <c r="H20" s="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AH20" s="88"/>
    </row>
    <row r="21" spans="2:34" ht="12" customHeight="1" x14ac:dyDescent="0.25"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AH21" s="88"/>
    </row>
    <row r="22" spans="2:34" x14ac:dyDescent="0.25">
      <c r="B22" s="260" t="str">
        <f>+'Base de Dados'!C19</f>
        <v>Despesas</v>
      </c>
      <c r="C22" s="260"/>
      <c r="D22" s="64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AH22" s="88"/>
    </row>
    <row r="23" spans="2:34" ht="5.0999999999999996" customHeight="1" x14ac:dyDescent="0.25">
      <c r="B23" s="4"/>
      <c r="C23" s="4"/>
      <c r="D23" s="4"/>
      <c r="E23" s="4"/>
      <c r="F23" s="4"/>
      <c r="G23" s="4"/>
      <c r="H23" s="4"/>
      <c r="J23" s="6"/>
      <c r="K23" s="6"/>
      <c r="L23" s="89"/>
      <c r="M23" s="6"/>
      <c r="N23" s="6"/>
      <c r="O23" s="6"/>
      <c r="P23" s="6"/>
      <c r="Q23" s="6"/>
      <c r="R23" s="6"/>
      <c r="S23" s="89"/>
      <c r="T23" s="6"/>
      <c r="U23" s="6"/>
      <c r="V23" s="6"/>
      <c r="W23" s="6"/>
      <c r="X23" s="6"/>
      <c r="AH23" s="88"/>
    </row>
    <row r="24" spans="2:34" ht="12" customHeight="1" x14ac:dyDescent="0.25">
      <c r="B24" s="10"/>
      <c r="C24" s="70" t="s">
        <v>104</v>
      </c>
      <c r="D24" s="70"/>
      <c r="E24" s="43" t="s">
        <v>110</v>
      </c>
      <c r="F24" s="43" t="s">
        <v>106</v>
      </c>
      <c r="G24" s="43" t="s">
        <v>107</v>
      </c>
      <c r="H24" s="4"/>
      <c r="J24" s="104" t="s">
        <v>112</v>
      </c>
      <c r="K24" s="104"/>
      <c r="L24" s="199"/>
      <c r="M24" s="234" t="s">
        <v>122</v>
      </c>
      <c r="N24" s="234"/>
      <c r="O24" s="234"/>
      <c r="P24" s="234"/>
      <c r="Q24" s="234"/>
      <c r="R24" s="104"/>
      <c r="S24" s="104" t="s">
        <v>123</v>
      </c>
      <c r="T24" s="104"/>
      <c r="U24" s="6"/>
      <c r="V24" s="6"/>
      <c r="W24" s="6"/>
      <c r="X24" s="6"/>
      <c r="AH24" s="88"/>
    </row>
    <row r="25" spans="2:34" x14ac:dyDescent="0.25">
      <c r="B25" s="40">
        <f>+'Base de Dados'!B22</f>
        <v>0</v>
      </c>
      <c r="C25" s="44" t="str">
        <f>+'Base de Dados'!C22</f>
        <v>Casa</v>
      </c>
      <c r="D25" s="44"/>
      <c r="E25" s="124">
        <f>IFERROR(VLOOKUP(C25,Orçamento!$C$23:$P$37,3,0),0)</f>
        <v>750</v>
      </c>
      <c r="F25" s="124">
        <f t="shared" ref="F25:F40" si="3">SUMIF($M$71:$N$371,C25,$P$71:$Q$371)</f>
        <v>200</v>
      </c>
      <c r="G25" s="124">
        <f>+F25-E25</f>
        <v>-550</v>
      </c>
      <c r="H25" s="4"/>
      <c r="J25" s="6" t="s">
        <v>110</v>
      </c>
      <c r="K25" s="30" t="s">
        <v>106</v>
      </c>
      <c r="L25" s="89"/>
      <c r="M25" s="6"/>
      <c r="N25" s="6"/>
      <c r="O25" s="6"/>
      <c r="P25" s="6"/>
      <c r="Q25" s="6"/>
      <c r="R25" s="6"/>
      <c r="S25" s="140" t="str">
        <f>REPT("|",S26*200)</f>
        <v>|||||||||||||||||||||||||||||||||||||||||||||||||||||||||||||||||||||||||||||||||||||||||||||</v>
      </c>
      <c r="T25" s="4"/>
      <c r="U25" s="6"/>
      <c r="V25" s="6"/>
      <c r="W25" s="6"/>
      <c r="X25" s="6"/>
      <c r="AH25" s="88"/>
    </row>
    <row r="26" spans="2:34" x14ac:dyDescent="0.25">
      <c r="B26" s="46">
        <f>+'Base de Dados'!B23</f>
        <v>0</v>
      </c>
      <c r="C26" s="45" t="str">
        <f>+'Base de Dados'!C23</f>
        <v>Transporte</v>
      </c>
      <c r="D26" s="45"/>
      <c r="E26" s="124">
        <f>IFERROR(VLOOKUP(C26,Orçamento!$C$23:$P$37,3,0),0)</f>
        <v>340</v>
      </c>
      <c r="F26" s="124">
        <f t="shared" si="3"/>
        <v>0</v>
      </c>
      <c r="G26" s="124">
        <f t="shared" ref="G26:G40" si="4">+F26-E26</f>
        <v>-340</v>
      </c>
      <c r="H26" s="4"/>
      <c r="J26" s="114">
        <f>SUM(E25:E40)</f>
        <v>3685</v>
      </c>
      <c r="K26" s="143">
        <f>SUM(F25:F40)</f>
        <v>5668</v>
      </c>
      <c r="L26" s="89"/>
      <c r="M26" s="6"/>
      <c r="N26" s="6"/>
      <c r="O26" s="6"/>
      <c r="P26" s="6"/>
      <c r="Q26" s="6"/>
      <c r="R26" s="6"/>
      <c r="S26" s="141">
        <f>+$K$26/$J$3</f>
        <v>0.46650205761316871</v>
      </c>
      <c r="T26" s="4"/>
      <c r="U26" s="91"/>
      <c r="V26" s="91"/>
      <c r="W26" s="91"/>
      <c r="X26" s="6"/>
      <c r="AH26" s="88"/>
    </row>
    <row r="27" spans="2:34" x14ac:dyDescent="0.25">
      <c r="B27" s="46">
        <f>+'Base de Dados'!B24</f>
        <v>0</v>
      </c>
      <c r="C27" s="46" t="str">
        <f>+'Base de Dados'!C24</f>
        <v>Alimentação</v>
      </c>
      <c r="D27" s="46"/>
      <c r="E27" s="121">
        <f>IFERROR(VLOOKUP(C27,Orçamento!$C$23:$P$37,3,0),0)</f>
        <v>220</v>
      </c>
      <c r="F27" s="121">
        <f t="shared" si="3"/>
        <v>715</v>
      </c>
      <c r="G27" s="121">
        <f t="shared" si="4"/>
        <v>495</v>
      </c>
      <c r="H27" s="4"/>
      <c r="J27" s="255" t="str">
        <f>REPT("|",J28*220)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27" s="255"/>
      <c r="L27" s="89"/>
      <c r="M27" s="6"/>
      <c r="N27" s="6"/>
      <c r="O27" s="6"/>
      <c r="P27" s="6"/>
      <c r="Q27" s="6"/>
      <c r="R27" s="6"/>
      <c r="S27" s="92"/>
      <c r="T27" s="4"/>
      <c r="U27" s="6"/>
      <c r="V27" s="6"/>
      <c r="W27" s="6"/>
      <c r="X27" s="6"/>
      <c r="AH27" s="88"/>
    </row>
    <row r="28" spans="2:34" x14ac:dyDescent="0.25">
      <c r="B28" s="46">
        <f>+'Base de Dados'!B25</f>
        <v>0</v>
      </c>
      <c r="C28" s="45" t="str">
        <f>+'Base de Dados'!C25</f>
        <v>Utilidades</v>
      </c>
      <c r="D28" s="45"/>
      <c r="E28" s="124">
        <f>IFERROR(VLOOKUP(C28,Orçamento!$C$23:$P$37,3,0),0)</f>
        <v>140</v>
      </c>
      <c r="F28" s="124">
        <f t="shared" si="3"/>
        <v>0</v>
      </c>
      <c r="G28" s="124">
        <f t="shared" si="4"/>
        <v>-140</v>
      </c>
      <c r="H28" s="4"/>
      <c r="J28" s="142">
        <f>+K26/J26</f>
        <v>1.5381275440976934</v>
      </c>
      <c r="K28" s="96"/>
      <c r="L28" s="89"/>
      <c r="M28" s="6"/>
      <c r="N28" s="6"/>
      <c r="O28" s="6"/>
      <c r="P28" s="6"/>
      <c r="Q28" s="6"/>
      <c r="R28" s="6"/>
      <c r="S28" s="89"/>
      <c r="T28" s="6"/>
      <c r="U28" s="6"/>
      <c r="V28" s="6"/>
      <c r="W28" s="6"/>
      <c r="X28" s="6"/>
      <c r="AH28" s="88"/>
    </row>
    <row r="29" spans="2:34" ht="15" customHeight="1" x14ac:dyDescent="0.25">
      <c r="B29" s="46">
        <f>+'Base de Dados'!B26</f>
        <v>0</v>
      </c>
      <c r="C29" s="45" t="str">
        <f>+'Base de Dados'!C26</f>
        <v>Seguro</v>
      </c>
      <c r="D29" s="45"/>
      <c r="E29" s="124">
        <f>IFERROR(VLOOKUP(C29,Orçamento!$C$23:$P$37,3,0),0)</f>
        <v>280</v>
      </c>
      <c r="F29" s="124">
        <f t="shared" si="3"/>
        <v>0</v>
      </c>
      <c r="G29" s="124">
        <f t="shared" si="4"/>
        <v>-280</v>
      </c>
      <c r="H29" s="4"/>
      <c r="J29" s="239">
        <f>+J26-K26</f>
        <v>-1983</v>
      </c>
      <c r="K29" s="239"/>
      <c r="L29" s="89"/>
      <c r="M29" s="6"/>
      <c r="N29" s="6"/>
      <c r="O29" s="6"/>
      <c r="P29" s="6"/>
      <c r="Q29" s="6"/>
      <c r="R29" s="6"/>
      <c r="S29" s="89"/>
      <c r="T29" s="6"/>
      <c r="U29" s="6"/>
      <c r="V29" s="6"/>
      <c r="W29" s="6"/>
      <c r="X29" s="6"/>
      <c r="AH29" s="88"/>
    </row>
    <row r="30" spans="2:34" x14ac:dyDescent="0.25">
      <c r="B30" s="46">
        <f>+'Base de Dados'!B27</f>
        <v>0</v>
      </c>
      <c r="C30" s="46" t="str">
        <f>+'Base de Dados'!C27</f>
        <v>Educação</v>
      </c>
      <c r="D30" s="46"/>
      <c r="E30" s="121">
        <f>IFERROR(VLOOKUP(C30,Orçamento!$C$23:$P$37,3,0),0)</f>
        <v>190</v>
      </c>
      <c r="F30" s="121">
        <f t="shared" si="3"/>
        <v>95</v>
      </c>
      <c r="G30" s="121">
        <f t="shared" si="4"/>
        <v>-95</v>
      </c>
      <c r="H30" s="4"/>
      <c r="J30" s="240"/>
      <c r="K30" s="240"/>
      <c r="L30" s="89"/>
      <c r="M30" s="6"/>
      <c r="N30" s="6"/>
      <c r="O30" s="6"/>
      <c r="P30" s="6"/>
      <c r="Q30" s="6"/>
      <c r="R30" s="6"/>
      <c r="S30" s="89"/>
      <c r="T30" s="6"/>
      <c r="U30" s="6"/>
      <c r="V30" s="6"/>
      <c r="W30" s="6"/>
      <c r="X30" s="6"/>
      <c r="AH30" s="88"/>
    </row>
    <row r="31" spans="2:34" x14ac:dyDescent="0.25">
      <c r="B31" s="46">
        <f>+'Base de Dados'!B28</f>
        <v>0</v>
      </c>
      <c r="C31" s="45" t="str">
        <f>+'Base de Dados'!C28</f>
        <v>Entretenimento</v>
      </c>
      <c r="D31" s="45"/>
      <c r="E31" s="124">
        <f>IFERROR(VLOOKUP(C31,Orçamento!$C$23:$P$37,3,0),0)</f>
        <v>520</v>
      </c>
      <c r="F31" s="124">
        <f t="shared" si="3"/>
        <v>3000</v>
      </c>
      <c r="G31" s="124">
        <f t="shared" si="4"/>
        <v>2480</v>
      </c>
      <c r="H31" s="4"/>
      <c r="J31" s="241" t="str">
        <f>_xlfn.CONCAT(N6," ","este mês")</f>
        <v>Acima do orçamento este mês</v>
      </c>
      <c r="K31" s="241"/>
      <c r="L31" s="89"/>
      <c r="M31" s="6"/>
      <c r="N31" s="6"/>
      <c r="O31" s="6"/>
      <c r="P31" s="6"/>
      <c r="Q31" s="6"/>
      <c r="R31" s="6"/>
      <c r="S31" s="89"/>
      <c r="T31" s="6"/>
      <c r="U31" s="6"/>
      <c r="V31" s="6"/>
      <c r="W31" s="6"/>
      <c r="X31" s="6"/>
      <c r="AH31" s="88"/>
    </row>
    <row r="32" spans="2:34" x14ac:dyDescent="0.25">
      <c r="B32" s="46">
        <f>+'Base de Dados'!B29</f>
        <v>0</v>
      </c>
      <c r="C32" s="45" t="str">
        <f>+'Base de Dados'!C29</f>
        <v>Roupas</v>
      </c>
      <c r="D32" s="45"/>
      <c r="E32" s="124">
        <f>IFERROR(VLOOKUP(C32,Orçamento!$C$23:$P$37,3,0),0)</f>
        <v>80</v>
      </c>
      <c r="F32" s="124">
        <f t="shared" si="3"/>
        <v>500</v>
      </c>
      <c r="G32" s="124">
        <f t="shared" si="4"/>
        <v>420</v>
      </c>
      <c r="H32" s="4"/>
      <c r="J32" s="84"/>
      <c r="K32" s="6"/>
      <c r="L32" s="89"/>
      <c r="M32" s="6"/>
      <c r="N32" s="6"/>
      <c r="O32" s="6"/>
      <c r="P32" s="6"/>
      <c r="Q32" s="6"/>
      <c r="R32" s="6"/>
      <c r="S32" s="89"/>
      <c r="T32" s="6"/>
      <c r="U32" s="6"/>
      <c r="V32" s="6"/>
      <c r="W32" s="6"/>
      <c r="X32" s="6"/>
      <c r="AH32" s="88"/>
    </row>
    <row r="33" spans="2:34" x14ac:dyDescent="0.25">
      <c r="B33" s="46">
        <f>+'Base de Dados'!B30</f>
        <v>0</v>
      </c>
      <c r="C33" s="46" t="str">
        <f>+'Base de Dados'!C30</f>
        <v>Cuidados Pessoais</v>
      </c>
      <c r="D33" s="46"/>
      <c r="E33" s="121">
        <f>IFERROR(VLOOKUP(C33,Orçamento!$C$23:$P$37,3,0),0)</f>
        <v>180</v>
      </c>
      <c r="F33" s="121">
        <f t="shared" si="3"/>
        <v>0</v>
      </c>
      <c r="G33" s="121">
        <f t="shared" si="4"/>
        <v>-180</v>
      </c>
      <c r="H33" s="4"/>
      <c r="J33" s="6"/>
      <c r="K33" s="6"/>
      <c r="L33" s="6"/>
      <c r="M33" s="94"/>
      <c r="N33" s="6"/>
      <c r="O33" s="6"/>
      <c r="P33" s="6"/>
      <c r="Q33" s="6"/>
      <c r="R33" s="6"/>
      <c r="S33" s="89"/>
      <c r="T33" s="6"/>
      <c r="U33" s="6"/>
      <c r="V33" s="6"/>
      <c r="W33" s="6"/>
      <c r="X33" s="6"/>
      <c r="AH33" s="88"/>
    </row>
    <row r="34" spans="2:34" x14ac:dyDescent="0.25">
      <c r="B34" s="46">
        <f>+'Base de Dados'!B31</f>
        <v>0</v>
      </c>
      <c r="C34" s="45" t="str">
        <f>+'Base de Dados'!C31</f>
        <v>Presentes</v>
      </c>
      <c r="D34" s="45"/>
      <c r="E34" s="124">
        <f>IFERROR(VLOOKUP(C34,Orçamento!$C$23:$P$37,3,0),0)</f>
        <v>70</v>
      </c>
      <c r="F34" s="124">
        <f t="shared" si="3"/>
        <v>48</v>
      </c>
      <c r="G34" s="124">
        <f t="shared" si="4"/>
        <v>-22</v>
      </c>
      <c r="H34" s="4"/>
      <c r="J34" s="93" t="s">
        <v>113</v>
      </c>
      <c r="K34" s="93" t="s">
        <v>114</v>
      </c>
      <c r="L34" s="6"/>
      <c r="M34" s="94"/>
      <c r="N34" s="6"/>
      <c r="O34" s="6"/>
      <c r="P34" s="6"/>
      <c r="Q34" s="6"/>
      <c r="R34" s="6"/>
      <c r="S34" s="89"/>
      <c r="T34" s="6"/>
      <c r="U34" s="6"/>
      <c r="V34" s="6"/>
      <c r="W34" s="6"/>
      <c r="X34" s="6"/>
    </row>
    <row r="35" spans="2:34" x14ac:dyDescent="0.25">
      <c r="B35" s="46">
        <f>+'Base de Dados'!B32</f>
        <v>0</v>
      </c>
      <c r="C35" s="46" t="str">
        <f>+'Base de Dados'!C32</f>
        <v>Doações</v>
      </c>
      <c r="D35" s="46"/>
      <c r="E35" s="121">
        <f>IFERROR(VLOOKUP(C35,Orçamento!$C$23:$P$37,3,0),0)</f>
        <v>280</v>
      </c>
      <c r="F35" s="121">
        <f t="shared" si="3"/>
        <v>20</v>
      </c>
      <c r="G35" s="121">
        <f t="shared" si="4"/>
        <v>-260</v>
      </c>
      <c r="H35" s="4"/>
      <c r="J35" s="144">
        <f>COUNTIF(G25:G40,"&gt;0")</f>
        <v>4</v>
      </c>
      <c r="K35" s="278">
        <f>COUNTIF(G25:G40,"&lt;0")</f>
        <v>10</v>
      </c>
      <c r="L35" s="278"/>
      <c r="M35" s="94"/>
      <c r="N35" s="6"/>
      <c r="O35" s="6"/>
      <c r="P35" s="6"/>
      <c r="Q35" s="6"/>
      <c r="R35" s="6"/>
      <c r="S35" s="89"/>
      <c r="T35" s="6"/>
      <c r="U35" s="6"/>
      <c r="V35" s="6"/>
      <c r="W35" s="6"/>
      <c r="X35" s="6"/>
    </row>
    <row r="36" spans="2:34" x14ac:dyDescent="0.25">
      <c r="B36" s="46">
        <f>+'Base de Dados'!B33</f>
        <v>0</v>
      </c>
      <c r="C36" s="45" t="str">
        <f>+'Base de Dados'!C33</f>
        <v>Lazer</v>
      </c>
      <c r="D36" s="45"/>
      <c r="E36" s="124">
        <f>IFERROR(VLOOKUP(C36,Orçamento!$C$23:$P$37,3,0),0)</f>
        <v>90</v>
      </c>
      <c r="F36" s="124">
        <f t="shared" si="3"/>
        <v>90</v>
      </c>
      <c r="G36" s="124">
        <f t="shared" si="4"/>
        <v>0</v>
      </c>
      <c r="H36" s="4"/>
      <c r="J36" s="90">
        <f>+J35/(SUM($J$35,$K$35))</f>
        <v>0.2857142857142857</v>
      </c>
      <c r="K36" s="90">
        <f>+K35/(SUM($J$35,$K$35))</f>
        <v>0.7142857142857143</v>
      </c>
      <c r="L36" s="89"/>
      <c r="M36" s="6"/>
      <c r="N36" s="6"/>
      <c r="O36" s="6"/>
      <c r="P36" s="6"/>
      <c r="Q36" s="6"/>
      <c r="R36" s="6"/>
      <c r="S36" s="89"/>
      <c r="T36" s="6"/>
      <c r="U36" s="6"/>
      <c r="V36" s="6"/>
      <c r="W36" s="6"/>
      <c r="X36" s="6"/>
    </row>
    <row r="37" spans="2:34" x14ac:dyDescent="0.25">
      <c r="B37" s="46">
        <f>+'Base de Dados'!B34</f>
        <v>0</v>
      </c>
      <c r="C37" s="46" t="str">
        <f>+'Base de Dados'!C34</f>
        <v>Animal de Estimação</v>
      </c>
      <c r="D37" s="46"/>
      <c r="E37" s="121">
        <f>IFERROR(VLOOKUP(C37,Orçamento!$C$23:$P$37,3,0),0)</f>
        <v>150</v>
      </c>
      <c r="F37" s="121">
        <f t="shared" si="3"/>
        <v>1000</v>
      </c>
      <c r="G37" s="121">
        <f t="shared" si="4"/>
        <v>850</v>
      </c>
      <c r="H37" s="4"/>
      <c r="J37" s="90">
        <v>1</v>
      </c>
      <c r="K37" s="90">
        <f>100%-K36</f>
        <v>0.2857142857142857</v>
      </c>
      <c r="L37" s="89"/>
      <c r="M37" s="6"/>
      <c r="N37" s="6"/>
      <c r="O37" s="6"/>
      <c r="P37" s="6"/>
      <c r="Q37" s="6"/>
      <c r="R37" s="6"/>
      <c r="S37" s="89"/>
      <c r="T37" s="6"/>
      <c r="U37" s="6"/>
      <c r="V37" s="6"/>
      <c r="W37" s="6"/>
      <c r="X37" s="6"/>
    </row>
    <row r="38" spans="2:34" x14ac:dyDescent="0.25">
      <c r="B38" s="65">
        <f>+'Base de Dados'!B35</f>
        <v>0</v>
      </c>
      <c r="C38" s="45" t="str">
        <f>+'Base de Dados'!C35</f>
        <v>Viagens</v>
      </c>
      <c r="D38" s="45"/>
      <c r="E38" s="124">
        <f>IFERROR(VLOOKUP(C38,Orçamento!$C$23:$P$37,3,0),0)</f>
        <v>300</v>
      </c>
      <c r="F38" s="124">
        <f t="shared" si="3"/>
        <v>0</v>
      </c>
      <c r="G38" s="124">
        <f t="shared" si="4"/>
        <v>-300</v>
      </c>
      <c r="H38" s="4"/>
      <c r="J38" s="6"/>
      <c r="K38" s="6"/>
      <c r="L38" s="89"/>
      <c r="M38" s="6"/>
      <c r="N38" s="6"/>
      <c r="O38" s="6"/>
      <c r="P38" s="6"/>
      <c r="Q38" s="6"/>
      <c r="R38" s="6"/>
      <c r="S38" s="89"/>
      <c r="T38" s="6"/>
      <c r="U38" s="6"/>
      <c r="V38" s="6"/>
      <c r="W38" s="6"/>
      <c r="X38" s="6"/>
    </row>
    <row r="39" spans="2:34" x14ac:dyDescent="0.25">
      <c r="B39" s="65"/>
      <c r="C39" s="45" t="str">
        <f>+'Base de Dados'!C36</f>
        <v>Streaming</v>
      </c>
      <c r="D39" s="45"/>
      <c r="E39" s="124">
        <f>IFERROR(VLOOKUP(C39,Orçamento!$C$23:$P$37,3,0),0)</f>
        <v>95</v>
      </c>
      <c r="F39" s="124">
        <f t="shared" si="3"/>
        <v>0</v>
      </c>
      <c r="G39" s="124">
        <f t="shared" si="4"/>
        <v>-95</v>
      </c>
      <c r="H39" s="4"/>
      <c r="J39" s="6"/>
      <c r="K39" s="6"/>
      <c r="L39" s="89"/>
      <c r="M39" s="6"/>
      <c r="N39" s="6"/>
      <c r="O39" s="6"/>
      <c r="P39" s="6"/>
      <c r="Q39" s="6"/>
      <c r="R39" s="6"/>
      <c r="S39" s="89"/>
      <c r="T39" s="6"/>
      <c r="U39" s="6"/>
      <c r="V39" s="6"/>
      <c r="W39" s="6"/>
      <c r="X39" s="6"/>
    </row>
    <row r="40" spans="2:34" x14ac:dyDescent="0.25">
      <c r="B40" s="65">
        <f>+'Base de Dados'!B36</f>
        <v>0</v>
      </c>
      <c r="C40" s="45" t="str">
        <f>+'Base de Dados'!C37</f>
        <v>Videogame</v>
      </c>
      <c r="D40" s="45"/>
      <c r="E40" s="124">
        <f>IFERROR(VLOOKUP(C40,Orçamento!$C$23:$P$37,3,0),0)</f>
        <v>0</v>
      </c>
      <c r="F40" s="124">
        <f t="shared" si="3"/>
        <v>0</v>
      </c>
      <c r="G40" s="124">
        <f t="shared" si="4"/>
        <v>0</v>
      </c>
      <c r="H40" s="4"/>
      <c r="J40" s="6"/>
      <c r="K40" s="6"/>
      <c r="L40" s="89"/>
      <c r="M40" s="6"/>
      <c r="N40" s="6"/>
      <c r="O40" s="6"/>
      <c r="P40" s="6"/>
      <c r="Q40" s="6"/>
      <c r="R40" s="6"/>
      <c r="S40" s="89"/>
      <c r="T40" s="6"/>
      <c r="U40" s="6"/>
      <c r="V40" s="6"/>
      <c r="W40" s="6"/>
      <c r="X40" s="6"/>
    </row>
    <row r="41" spans="2:34" ht="5.0999999999999996" customHeight="1" x14ac:dyDescent="0.25">
      <c r="B41" s="65"/>
      <c r="C41" s="46"/>
      <c r="D41" s="46"/>
      <c r="E41" s="78">
        <f>SUM(E25:E40)</f>
        <v>3685</v>
      </c>
      <c r="F41" s="66"/>
      <c r="G41" s="68"/>
      <c r="H41" s="4"/>
      <c r="J41" s="6"/>
      <c r="K41" s="6"/>
      <c r="L41" s="89"/>
      <c r="M41" s="6"/>
      <c r="N41" s="6"/>
      <c r="O41" s="6"/>
      <c r="P41" s="6"/>
      <c r="Q41" s="6"/>
      <c r="R41" s="6"/>
      <c r="S41" s="89"/>
      <c r="T41" s="6"/>
      <c r="U41" s="6"/>
      <c r="V41" s="6"/>
      <c r="W41" s="6"/>
      <c r="X41" s="6"/>
    </row>
    <row r="42" spans="2:34" ht="12" customHeight="1" x14ac:dyDescent="0.25"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</row>
    <row r="43" spans="2:34" x14ac:dyDescent="0.25">
      <c r="B43" s="156" t="str">
        <f>+'Base de Dados'!G6</f>
        <v>Dívidas</v>
      </c>
      <c r="C43" s="194"/>
      <c r="D43" s="3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</row>
    <row r="44" spans="2:34" ht="5.0999999999999996" customHeight="1" x14ac:dyDescent="0.25">
      <c r="B44" s="4"/>
      <c r="C44" s="4"/>
      <c r="D44" s="4"/>
      <c r="E44" s="4"/>
      <c r="F44" s="4"/>
      <c r="G44" s="4"/>
      <c r="H44" s="4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4" ht="12" customHeight="1" x14ac:dyDescent="0.25">
      <c r="B45" s="10"/>
      <c r="C45" s="71" t="s">
        <v>104</v>
      </c>
      <c r="D45" s="10"/>
      <c r="E45" s="43" t="s">
        <v>110</v>
      </c>
      <c r="F45" s="43" t="s">
        <v>106</v>
      </c>
      <c r="G45" s="43" t="s">
        <v>107</v>
      </c>
      <c r="H45" s="4"/>
      <c r="J45" s="6" t="s">
        <v>115</v>
      </c>
      <c r="K45" s="6"/>
      <c r="L45" s="6"/>
      <c r="M45" s="6"/>
      <c r="N45" s="6"/>
      <c r="O45" s="6"/>
      <c r="P45" s="254"/>
      <c r="Q45" s="254"/>
      <c r="R45" s="254"/>
      <c r="S45" s="254"/>
      <c r="T45" s="254"/>
      <c r="U45" s="6"/>
      <c r="V45" s="6"/>
      <c r="W45" s="6"/>
      <c r="X45" s="6"/>
    </row>
    <row r="46" spans="2:34" x14ac:dyDescent="0.25">
      <c r="B46" s="40">
        <f>+'Base de Dados'!F8</f>
        <v>0</v>
      </c>
      <c r="C46" s="69" t="str">
        <f>+'Base de Dados'!G9</f>
        <v>Financiamento Carro</v>
      </c>
      <c r="D46" s="69"/>
      <c r="E46" s="120">
        <f>IFERROR(VLOOKUP(C46,Orçamento!$C$44:$P$51,3,0),0)</f>
        <v>720</v>
      </c>
      <c r="F46" s="120">
        <f t="shared" ref="F46:F53" si="5">SUMIF($M$71:$N$371,C46,$P$71:$Q$371)</f>
        <v>0</v>
      </c>
      <c r="G46" s="120">
        <f>+F46-E46</f>
        <v>-720</v>
      </c>
      <c r="H46" s="4"/>
      <c r="J46" s="6" t="s">
        <v>110</v>
      </c>
      <c r="K46" s="30" t="s">
        <v>106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83"/>
      <c r="W46" s="87"/>
      <c r="X46" s="6"/>
    </row>
    <row r="47" spans="2:34" x14ac:dyDescent="0.25">
      <c r="B47" s="46">
        <f>+'Base de Dados'!F9</f>
        <v>0</v>
      </c>
      <c r="C47" s="10" t="str">
        <f>+'Base de Dados'!G10</f>
        <v>Empréstimo Estudantil</v>
      </c>
      <c r="D47" s="10"/>
      <c r="E47" s="121">
        <f>IFERROR(VLOOKUP(C47,Orçamento!$C$44:$P$51,3,0),0)</f>
        <v>330</v>
      </c>
      <c r="F47" s="121">
        <f t="shared" si="5"/>
        <v>500</v>
      </c>
      <c r="G47" s="120">
        <f t="shared" ref="G47:G53" si="6">+F47-E47</f>
        <v>170</v>
      </c>
      <c r="H47" s="4"/>
      <c r="J47" s="114">
        <f>SUM(E46:E53)</f>
        <v>3050</v>
      </c>
      <c r="K47" s="192">
        <f>SUM(F46:F53)</f>
        <v>1700</v>
      </c>
      <c r="L47" s="6"/>
      <c r="M47" s="6"/>
      <c r="N47" s="6"/>
      <c r="O47" s="6"/>
      <c r="P47" s="6"/>
      <c r="Q47" s="6"/>
      <c r="R47" s="6"/>
      <c r="S47" s="6"/>
      <c r="T47" s="6"/>
      <c r="U47" s="6"/>
      <c r="V47" s="253"/>
      <c r="W47" s="253"/>
      <c r="X47" s="6"/>
    </row>
    <row r="48" spans="2:34" x14ac:dyDescent="0.25">
      <c r="B48" s="46">
        <f>+'Base de Dados'!F10</f>
        <v>0</v>
      </c>
      <c r="C48" s="52" t="str">
        <f>+'Base de Dados'!G11</f>
        <v>Cartão de Crédito</v>
      </c>
      <c r="D48" s="52"/>
      <c r="E48" s="120">
        <f>IFERROR(VLOOKUP(C48,Orçamento!$C$44:$P$51,3,0),0)</f>
        <v>450</v>
      </c>
      <c r="F48" s="120">
        <f t="shared" si="5"/>
        <v>900</v>
      </c>
      <c r="G48" s="120">
        <f t="shared" si="6"/>
        <v>450</v>
      </c>
      <c r="H48" s="4"/>
      <c r="J48" s="242" t="str">
        <f>REPT("|",J49*210)</f>
        <v>|||||||||||||||||||||||||||||||||||||||||||||||||||||||||||||||||||||||||||||||||||||||||||||||||||||||||||||||||||||</v>
      </c>
      <c r="K48" s="242"/>
      <c r="L48" s="6"/>
      <c r="M48" s="6"/>
      <c r="N48" s="6"/>
      <c r="O48" s="6"/>
      <c r="P48" s="6"/>
      <c r="Q48" s="6"/>
      <c r="R48" s="6"/>
      <c r="S48" s="6"/>
      <c r="T48" s="6"/>
      <c r="U48" s="6"/>
      <c r="V48" s="85"/>
      <c r="W48" s="6"/>
      <c r="X48" s="6"/>
    </row>
    <row r="49" spans="2:24" x14ac:dyDescent="0.25">
      <c r="B49" s="46">
        <f>+'Base de Dados'!F11</f>
        <v>0</v>
      </c>
      <c r="C49" s="10" t="str">
        <f>+'Base de Dados'!G12</f>
        <v>Financiamento Apto</v>
      </c>
      <c r="D49" s="10"/>
      <c r="E49" s="121">
        <f>IFERROR(VLOOKUP(C49,Orçamento!$C$44:$P$51,3,0),0)</f>
        <v>190</v>
      </c>
      <c r="F49" s="121">
        <f t="shared" si="5"/>
        <v>0</v>
      </c>
      <c r="G49" s="120">
        <f t="shared" si="6"/>
        <v>-190</v>
      </c>
      <c r="H49" s="4"/>
      <c r="J49" s="193">
        <f>+K47/J47</f>
        <v>0.55737704918032782</v>
      </c>
      <c r="K49" s="95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ht="15" customHeight="1" x14ac:dyDescent="0.25">
      <c r="B50" s="46">
        <f>+'Base de Dados'!F12</f>
        <v>0</v>
      </c>
      <c r="C50" s="52" t="str">
        <f>+'Base de Dados'!G13</f>
        <v>Consórcio</v>
      </c>
      <c r="D50" s="52"/>
      <c r="E50" s="120">
        <f>IFERROR(VLOOKUP(C50,Orçamento!$C$44:$P$51,3,0),0)</f>
        <v>290</v>
      </c>
      <c r="F50" s="120">
        <f t="shared" si="5"/>
        <v>300</v>
      </c>
      <c r="G50" s="120">
        <f t="shared" si="6"/>
        <v>10</v>
      </c>
      <c r="H50" s="4"/>
      <c r="J50" s="239">
        <f>+J47-K47</f>
        <v>1350</v>
      </c>
      <c r="K50" s="239"/>
      <c r="L50" s="6"/>
      <c r="M50" s="6"/>
      <c r="N50" s="6"/>
      <c r="O50" s="6"/>
      <c r="P50" s="6"/>
      <c r="Q50" s="6"/>
      <c r="R50" s="6"/>
      <c r="S50" s="6"/>
      <c r="T50" s="6"/>
      <c r="U50" s="6"/>
      <c r="V50" s="83"/>
      <c r="W50" s="6"/>
      <c r="X50" s="6"/>
    </row>
    <row r="51" spans="2:24" ht="15" customHeight="1" x14ac:dyDescent="0.25">
      <c r="B51" s="46">
        <f>+'Base de Dados'!F13</f>
        <v>0</v>
      </c>
      <c r="C51" s="10" t="str">
        <f>+'Base de Dados'!G14</f>
        <v>Empréstimo</v>
      </c>
      <c r="D51" s="10"/>
      <c r="E51" s="121">
        <f>IFERROR(VLOOKUP(C51,Orçamento!$C$44:$P$51,3,0),0)</f>
        <v>370</v>
      </c>
      <c r="F51" s="121">
        <f t="shared" si="5"/>
        <v>0</v>
      </c>
      <c r="G51" s="120">
        <f t="shared" si="6"/>
        <v>-370</v>
      </c>
      <c r="H51" s="4"/>
      <c r="J51" s="240"/>
      <c r="K51" s="240"/>
      <c r="L51" s="6"/>
      <c r="M51" s="6"/>
      <c r="N51" s="6"/>
      <c r="O51" s="6"/>
      <c r="P51" s="6"/>
      <c r="Q51" s="6"/>
      <c r="R51" s="6"/>
      <c r="S51" s="6"/>
      <c r="T51" s="6"/>
      <c r="U51" s="6"/>
      <c r="V51" s="253"/>
      <c r="W51" s="253"/>
      <c r="X51" s="6"/>
    </row>
    <row r="52" spans="2:24" x14ac:dyDescent="0.25">
      <c r="B52" s="65">
        <f>+'Base de Dados'!F14</f>
        <v>0</v>
      </c>
      <c r="C52" s="52" t="str">
        <f>+'Base de Dados'!G15</f>
        <v>Agiota</v>
      </c>
      <c r="D52" s="52"/>
      <c r="E52" s="120">
        <f>IFERROR(VLOOKUP(C52,Orçamento!$C$44:$P$51,3,0),0)</f>
        <v>520</v>
      </c>
      <c r="F52" s="120">
        <f t="shared" si="5"/>
        <v>0</v>
      </c>
      <c r="G52" s="120">
        <f t="shared" si="6"/>
        <v>-520</v>
      </c>
      <c r="H52" s="4"/>
      <c r="J52" s="241" t="str">
        <f>_xlfn.CONCAT(Q6," ","neste mês")</f>
        <v>Abaixo da Meta neste mês</v>
      </c>
      <c r="K52" s="241"/>
      <c r="L52" s="6"/>
      <c r="M52" s="6"/>
      <c r="N52" s="6"/>
      <c r="O52" s="6"/>
      <c r="P52" s="6"/>
      <c r="Q52" s="6"/>
      <c r="R52" s="6"/>
      <c r="S52" s="6"/>
      <c r="T52" s="6"/>
      <c r="U52" s="6"/>
      <c r="V52" s="85"/>
      <c r="W52" s="6"/>
      <c r="X52" s="6"/>
    </row>
    <row r="53" spans="2:24" x14ac:dyDescent="0.25">
      <c r="B53" s="65">
        <f>+'Base de Dados'!F15</f>
        <v>0</v>
      </c>
      <c r="C53" s="52" t="str">
        <f>+'Base de Dados'!G16</f>
        <v>Financiamento Lote</v>
      </c>
      <c r="D53" s="52"/>
      <c r="E53" s="120">
        <f>IFERROR(VLOOKUP(C53,Orçamento!$C$44:$P$51,3,0),0)</f>
        <v>180</v>
      </c>
      <c r="F53" s="120">
        <f t="shared" si="5"/>
        <v>0</v>
      </c>
      <c r="G53" s="120">
        <f t="shared" si="6"/>
        <v>-180</v>
      </c>
      <c r="H53" s="4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ht="5.0999999999999996" customHeight="1" x14ac:dyDescent="0.25">
      <c r="B54" s="10"/>
      <c r="C54" s="10"/>
      <c r="D54" s="10"/>
      <c r="E54" s="79">
        <f>SUM(E46:E53)</f>
        <v>3050</v>
      </c>
      <c r="F54" s="51"/>
      <c r="G54" s="68"/>
      <c r="H54" s="4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x14ac:dyDescent="0.25"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</row>
    <row r="56" spans="2:24" x14ac:dyDescent="0.25">
      <c r="B56" s="162" t="str">
        <f>+'Base de Dados'!G19</f>
        <v>Investimentos</v>
      </c>
      <c r="C56" s="72"/>
      <c r="D56" s="72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</row>
    <row r="57" spans="2:24" ht="5.0999999999999996" customHeight="1" x14ac:dyDescent="0.25">
      <c r="B57" s="4"/>
      <c r="C57" s="4"/>
      <c r="D57" s="4"/>
      <c r="E57" s="4"/>
      <c r="F57" s="4"/>
      <c r="G57" s="4"/>
      <c r="H57" s="4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ht="12" customHeight="1" x14ac:dyDescent="0.25">
      <c r="B58" s="10"/>
      <c r="C58" s="71" t="s">
        <v>104</v>
      </c>
      <c r="D58" s="10"/>
      <c r="E58" s="43" t="s">
        <v>105</v>
      </c>
      <c r="F58" s="43" t="s">
        <v>106</v>
      </c>
      <c r="G58" s="43" t="s">
        <v>107</v>
      </c>
      <c r="H58" s="4"/>
      <c r="J58" s="6" t="s">
        <v>116</v>
      </c>
      <c r="K58" s="6"/>
      <c r="L58" s="6"/>
      <c r="M58" s="6"/>
      <c r="N58" s="6"/>
      <c r="O58" s="6"/>
      <c r="P58" s="241"/>
      <c r="Q58" s="241"/>
      <c r="R58" s="241"/>
      <c r="S58" s="241"/>
      <c r="T58" s="241"/>
      <c r="U58" s="6"/>
      <c r="V58" s="6"/>
      <c r="W58" s="6"/>
      <c r="X58" s="6"/>
    </row>
    <row r="59" spans="2:24" x14ac:dyDescent="0.25">
      <c r="B59" s="40">
        <f>+'Base de Dados'!F21</f>
        <v>0</v>
      </c>
      <c r="C59" s="69" t="str">
        <f>+'Base de Dados'!G22</f>
        <v>Reserva de Emergência</v>
      </c>
      <c r="D59" s="69"/>
      <c r="E59" s="120">
        <f>IFERROR(VLOOKUP(C59,Orçamento!$C$58:$P$65,3,0),0)</f>
        <v>350</v>
      </c>
      <c r="F59" s="120">
        <f t="shared" ref="F59:F66" si="7">SUMIF($M$71:$N$371,C59,$P$71:$Q$371)</f>
        <v>0</v>
      </c>
      <c r="G59" s="120">
        <f>+F59-E59</f>
        <v>-350</v>
      </c>
      <c r="H59" s="4"/>
      <c r="J59" s="6" t="s">
        <v>105</v>
      </c>
      <c r="K59" s="30" t="s">
        <v>106</v>
      </c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x14ac:dyDescent="0.25">
      <c r="B60" s="46">
        <f>+'Base de Dados'!F22</f>
        <v>0</v>
      </c>
      <c r="C60" s="10" t="str">
        <f>+'Base de Dados'!G23</f>
        <v>Previdência</v>
      </c>
      <c r="D60" s="10"/>
      <c r="E60" s="121">
        <f>IFERROR(VLOOKUP(C60,Orçamento!$C$58:$P$65,3,0),0)</f>
        <v>230</v>
      </c>
      <c r="F60" s="121">
        <f t="shared" si="7"/>
        <v>0</v>
      </c>
      <c r="G60" s="120">
        <f t="shared" ref="G60:G66" si="8">+F60-E60</f>
        <v>-230</v>
      </c>
      <c r="H60" s="4"/>
      <c r="J60" s="114">
        <f>SUM(E59:E66)</f>
        <v>2650</v>
      </c>
      <c r="K60" s="197">
        <f>SUM(F59:F66)</f>
        <v>1700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x14ac:dyDescent="0.25">
      <c r="B61" s="46">
        <f>+'Base de Dados'!F23</f>
        <v>0</v>
      </c>
      <c r="C61" s="52" t="str">
        <f>+'Base de Dados'!G24</f>
        <v>Ações</v>
      </c>
      <c r="D61" s="52"/>
      <c r="E61" s="120">
        <f>IFERROR(VLOOKUP(C61,Orçamento!$C$58:$P$65,3,0),0)</f>
        <v>220</v>
      </c>
      <c r="F61" s="120">
        <f t="shared" si="7"/>
        <v>0</v>
      </c>
      <c r="G61" s="120">
        <f t="shared" si="8"/>
        <v>-220</v>
      </c>
      <c r="H61" s="4"/>
      <c r="J61" s="238" t="str">
        <f>REPT("|",J62*220)</f>
        <v>|||||||||||||||||||||||||||||||||||||||||||||||||||||||||||||||||||||||||||||||||||||||||||||||||||||||||||||||||||||||||||||||||||||||||||||</v>
      </c>
      <c r="K61" s="238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x14ac:dyDescent="0.25">
      <c r="B62" s="46">
        <f>+'Base de Dados'!F24</f>
        <v>0</v>
      </c>
      <c r="C62" s="10" t="str">
        <f>+'Base de Dados'!G25</f>
        <v>Fundos Imobiliários</v>
      </c>
      <c r="D62" s="10"/>
      <c r="E62" s="121">
        <f>IFERROR(VLOOKUP(C62,Orçamento!$C$58:$P$65,3,0),0)</f>
        <v>390</v>
      </c>
      <c r="F62" s="121">
        <f t="shared" si="7"/>
        <v>0</v>
      </c>
      <c r="G62" s="120">
        <f t="shared" si="8"/>
        <v>-390</v>
      </c>
      <c r="H62" s="4"/>
      <c r="J62" s="198">
        <f>+K60/J60</f>
        <v>0.64150943396226412</v>
      </c>
      <c r="K62" s="9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2:24" x14ac:dyDescent="0.25">
      <c r="B63" s="46">
        <f>+'Base de Dados'!F25</f>
        <v>0</v>
      </c>
      <c r="C63" s="52" t="str">
        <f>+'Base de Dados'!G26</f>
        <v>Renda Fixa</v>
      </c>
      <c r="D63" s="52"/>
      <c r="E63" s="120">
        <f>IFERROR(VLOOKUP(C63,Orçamento!$C$58:$P$65,3,0),0)</f>
        <v>290</v>
      </c>
      <c r="F63" s="120">
        <f t="shared" si="7"/>
        <v>100</v>
      </c>
      <c r="G63" s="120">
        <f t="shared" si="8"/>
        <v>-190</v>
      </c>
      <c r="H63" s="4"/>
      <c r="J63" s="239">
        <f>+J60-K60</f>
        <v>950</v>
      </c>
      <c r="K63" s="239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2:24" x14ac:dyDescent="0.25">
      <c r="B64" s="46">
        <f>+'Base de Dados'!F26</f>
        <v>0</v>
      </c>
      <c r="C64" s="10" t="str">
        <f>+'Base de Dados'!G27</f>
        <v>CDB Bradesco</v>
      </c>
      <c r="D64" s="10"/>
      <c r="E64" s="121">
        <f>IFERROR(VLOOKUP(C64,Orçamento!$C$58:$P$65,3,0),0)</f>
        <v>250</v>
      </c>
      <c r="F64" s="121">
        <f t="shared" si="7"/>
        <v>1500</v>
      </c>
      <c r="G64" s="120">
        <f t="shared" si="8"/>
        <v>1250</v>
      </c>
      <c r="H64" s="4"/>
      <c r="J64" s="240"/>
      <c r="K64" s="240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2:57" x14ac:dyDescent="0.25">
      <c r="B65" s="65">
        <f>+'Base de Dados'!F27</f>
        <v>0</v>
      </c>
      <c r="C65" s="52" t="str">
        <f>+'Base de Dados'!G28</f>
        <v>CDB Itaú</v>
      </c>
      <c r="D65" s="52"/>
      <c r="E65" s="120">
        <f>IFERROR(VLOOKUP(C65,Orçamento!$C$58:$P$65,3,0),0)</f>
        <v>530</v>
      </c>
      <c r="F65" s="120">
        <f t="shared" si="7"/>
        <v>0</v>
      </c>
      <c r="G65" s="120">
        <f t="shared" si="8"/>
        <v>-530</v>
      </c>
      <c r="H65" s="4"/>
      <c r="J65" s="241" t="str">
        <f>_xlfn.CONCAT(T6," ","neste mês")</f>
        <v>Abaixo da Meta neste mês</v>
      </c>
      <c r="K65" s="241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2:57" x14ac:dyDescent="0.25">
      <c r="B66" s="65">
        <f>+'Base de Dados'!F28</f>
        <v>0</v>
      </c>
      <c r="C66" s="52" t="str">
        <f>+'Base de Dados'!G29</f>
        <v>Imóveis</v>
      </c>
      <c r="D66" s="52"/>
      <c r="E66" s="120">
        <f>IFERROR(VLOOKUP(C66,Orçamento!$C$58:$P$65,3,0),0)</f>
        <v>390</v>
      </c>
      <c r="F66" s="120">
        <f t="shared" si="7"/>
        <v>100</v>
      </c>
      <c r="G66" s="120">
        <f t="shared" si="8"/>
        <v>-290</v>
      </c>
      <c r="H66" s="4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2:57" ht="5.0999999999999996" customHeight="1" x14ac:dyDescent="0.25">
      <c r="B67" s="10"/>
      <c r="C67" s="10"/>
      <c r="D67" s="10"/>
      <c r="E67" s="79">
        <f>SUM(E59:E66)</f>
        <v>2650</v>
      </c>
      <c r="F67" s="79">
        <f>SUM(F59:F66)</f>
        <v>1700</v>
      </c>
      <c r="G67" s="68"/>
      <c r="H67" s="4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2:57" x14ac:dyDescent="0.25">
      <c r="E68" s="80"/>
    </row>
    <row r="69" spans="2:57" x14ac:dyDescent="0.25">
      <c r="B69" s="4"/>
      <c r="C69" s="252" t="s">
        <v>117</v>
      </c>
      <c r="D69" s="252"/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  <c r="X69" s="4"/>
    </row>
    <row r="70" spans="2:57" x14ac:dyDescent="0.25">
      <c r="B70" s="4"/>
      <c r="C70" s="125" t="s">
        <v>118</v>
      </c>
      <c r="D70" s="125"/>
      <c r="E70" s="237" t="s">
        <v>119</v>
      </c>
      <c r="F70" s="237"/>
      <c r="G70" s="237"/>
      <c r="H70" s="237"/>
      <c r="I70" s="125"/>
      <c r="J70" s="237" t="s">
        <v>80</v>
      </c>
      <c r="K70" s="237"/>
      <c r="L70" s="125"/>
      <c r="M70" s="237" t="s">
        <v>104</v>
      </c>
      <c r="N70" s="237"/>
      <c r="O70" s="125"/>
      <c r="P70" s="237" t="s">
        <v>120</v>
      </c>
      <c r="Q70" s="237"/>
      <c r="R70" s="125"/>
      <c r="S70" s="237" t="s">
        <v>121</v>
      </c>
      <c r="T70" s="237"/>
      <c r="U70" s="237"/>
      <c r="V70" s="237"/>
      <c r="W70" s="237"/>
      <c r="X70" s="4"/>
      <c r="AX70" s="101" t="s">
        <v>7</v>
      </c>
      <c r="AY70" s="101"/>
      <c r="AZ70" s="101"/>
      <c r="BA70" s="101"/>
      <c r="BB70" s="101"/>
      <c r="BC70" s="101" t="str">
        <f>+'Base de Dados'!C19</f>
        <v>Despesas</v>
      </c>
      <c r="BD70" s="101" t="str">
        <f>+'Base de Dados'!G6</f>
        <v>Dívidas</v>
      </c>
      <c r="BE70" s="101" t="str">
        <f>+'Base de Dados'!G19</f>
        <v>Investimentos</v>
      </c>
    </row>
    <row r="71" spans="2:57" ht="14.4" thickBot="1" x14ac:dyDescent="0.3">
      <c r="B71" s="4"/>
      <c r="C71" s="128">
        <v>45603</v>
      </c>
      <c r="D71" s="127"/>
      <c r="E71" s="251"/>
      <c r="F71" s="251"/>
      <c r="G71" s="251"/>
      <c r="H71" s="251"/>
      <c r="I71" s="127"/>
      <c r="J71" s="251" t="s">
        <v>15</v>
      </c>
      <c r="K71" s="251"/>
      <c r="L71" s="127"/>
      <c r="M71" s="251" t="s">
        <v>8</v>
      </c>
      <c r="N71" s="251"/>
      <c r="O71" s="126"/>
      <c r="P71" s="249">
        <v>5000</v>
      </c>
      <c r="Q71" s="249"/>
      <c r="R71" s="126"/>
      <c r="S71" s="248"/>
      <c r="T71" s="248"/>
      <c r="U71" s="248"/>
      <c r="V71" s="248"/>
      <c r="W71" s="248"/>
      <c r="X71" s="7"/>
      <c r="AX71" s="105">
        <v>45597</v>
      </c>
      <c r="AZ71" s="105">
        <f>+C71</f>
        <v>45603</v>
      </c>
      <c r="BA71" s="1" t="str">
        <f>+J71</f>
        <v>Receitas</v>
      </c>
      <c r="BB71" s="106">
        <f>+P71</f>
        <v>5000</v>
      </c>
      <c r="BC71" s="1">
        <f>SUMIFS($BB$71:$BB$371,$AZ$71:$AZ$371,$AX71,$BA$71:$BA$371,"Despesas")</f>
        <v>0</v>
      </c>
      <c r="BD71" s="1">
        <f>SUMIFS($BB$71:$BB$371,$AZ$71:$AZ$371,$AX71,$BA$71:$BA$371,"Dívidas")</f>
        <v>0</v>
      </c>
      <c r="BE71" s="1">
        <f>SUMIFS($BB$71:$BB$371,$AZ$71:$AZ$371,$AX71,$BA$71:$BA$371,"Investimentos")</f>
        <v>0</v>
      </c>
    </row>
    <row r="72" spans="2:57" ht="14.4" thickBot="1" x14ac:dyDescent="0.3">
      <c r="B72" s="4"/>
      <c r="C72" s="128">
        <v>45604</v>
      </c>
      <c r="D72" s="132"/>
      <c r="E72" s="235"/>
      <c r="F72" s="250"/>
      <c r="G72" s="250"/>
      <c r="H72" s="236"/>
      <c r="I72" s="130"/>
      <c r="J72" s="235" t="s">
        <v>15</v>
      </c>
      <c r="K72" s="236"/>
      <c r="L72" s="130"/>
      <c r="M72" s="235" t="s">
        <v>9</v>
      </c>
      <c r="N72" s="236"/>
      <c r="O72" s="129"/>
      <c r="P72" s="246">
        <v>3500</v>
      </c>
      <c r="Q72" s="247"/>
      <c r="R72" s="129"/>
      <c r="S72" s="243"/>
      <c r="T72" s="244"/>
      <c r="U72" s="244"/>
      <c r="V72" s="244"/>
      <c r="W72" s="245"/>
      <c r="X72" s="7"/>
      <c r="AX72" s="105">
        <v>45598</v>
      </c>
      <c r="AZ72" s="105">
        <f t="shared" ref="AZ72:AZ135" si="9">+C72</f>
        <v>45604</v>
      </c>
      <c r="BA72" s="1" t="str">
        <f t="shared" ref="BA72:BA135" si="10">+J72</f>
        <v>Receitas</v>
      </c>
      <c r="BB72" s="106">
        <f t="shared" ref="BB72:BB135" si="11">+P72</f>
        <v>3500</v>
      </c>
      <c r="BC72" s="1">
        <f t="shared" ref="BC72:BC135" si="12">SUMIFS($BB$71:$BB$371,$AZ$71:$AZ$371,$AX72,$BA$71:$BA$371,"Despesas")</f>
        <v>0</v>
      </c>
      <c r="BD72" s="1">
        <f t="shared" ref="BD72:BD135" si="13">SUMIFS($BB$71:$BB$371,$AZ$71:$AZ$371,$AX72,$BA$71:$BA$371,"Dívidas")</f>
        <v>0</v>
      </c>
      <c r="BE72" s="1">
        <f t="shared" ref="BE72:BE135" si="14">SUMIFS($BB$71:$BB$371,$AZ$71:$AZ$371,$AX72,$BA$71:$BA$371,"Investimentos")</f>
        <v>0</v>
      </c>
    </row>
    <row r="73" spans="2:57" ht="14.4" thickBot="1" x14ac:dyDescent="0.3">
      <c r="B73" s="4"/>
      <c r="C73" s="128">
        <v>45605</v>
      </c>
      <c r="D73" s="132"/>
      <c r="E73" s="235"/>
      <c r="F73" s="250"/>
      <c r="G73" s="250"/>
      <c r="H73" s="236"/>
      <c r="I73" s="130"/>
      <c r="J73" s="235" t="s">
        <v>79</v>
      </c>
      <c r="K73" s="236"/>
      <c r="L73" s="130"/>
      <c r="M73" s="235" t="s">
        <v>20</v>
      </c>
      <c r="N73" s="236"/>
      <c r="O73" s="129"/>
      <c r="P73" s="246">
        <v>200</v>
      </c>
      <c r="Q73" s="247"/>
      <c r="R73" s="129"/>
      <c r="S73" s="243"/>
      <c r="T73" s="244"/>
      <c r="U73" s="244"/>
      <c r="V73" s="244"/>
      <c r="W73" s="245"/>
      <c r="X73" s="7"/>
      <c r="AX73" s="105">
        <v>45599</v>
      </c>
      <c r="AZ73" s="105">
        <f t="shared" si="9"/>
        <v>45605</v>
      </c>
      <c r="BA73" s="1" t="str">
        <f t="shared" si="10"/>
        <v>Despesas</v>
      </c>
      <c r="BB73" s="106">
        <f t="shared" si="11"/>
        <v>200</v>
      </c>
      <c r="BC73" s="1">
        <f t="shared" si="12"/>
        <v>0</v>
      </c>
      <c r="BD73" s="1">
        <f t="shared" si="13"/>
        <v>0</v>
      </c>
      <c r="BE73" s="1">
        <f t="shared" si="14"/>
        <v>0</v>
      </c>
    </row>
    <row r="74" spans="2:57" ht="14.4" thickBot="1" x14ac:dyDescent="0.3">
      <c r="B74" s="4"/>
      <c r="C74" s="128">
        <v>45606</v>
      </c>
      <c r="D74" s="132"/>
      <c r="E74" s="235"/>
      <c r="F74" s="250"/>
      <c r="G74" s="250"/>
      <c r="H74" s="236"/>
      <c r="I74" s="130"/>
      <c r="J74" s="235" t="s">
        <v>34</v>
      </c>
      <c r="K74" s="236"/>
      <c r="L74" s="130"/>
      <c r="M74" s="235" t="s">
        <v>32</v>
      </c>
      <c r="N74" s="236"/>
      <c r="O74" s="129"/>
      <c r="P74" s="246">
        <v>500</v>
      </c>
      <c r="Q74" s="247"/>
      <c r="R74" s="129"/>
      <c r="S74" s="243"/>
      <c r="T74" s="244"/>
      <c r="U74" s="244"/>
      <c r="V74" s="244"/>
      <c r="W74" s="245"/>
      <c r="X74" s="7"/>
      <c r="AX74" s="105">
        <v>45600</v>
      </c>
      <c r="AZ74" s="105">
        <f t="shared" si="9"/>
        <v>45606</v>
      </c>
      <c r="BA74" s="1" t="str">
        <f t="shared" si="10"/>
        <v>Dívidas</v>
      </c>
      <c r="BB74" s="106">
        <f t="shared" si="11"/>
        <v>500</v>
      </c>
      <c r="BC74" s="1">
        <f t="shared" si="12"/>
        <v>0</v>
      </c>
      <c r="BD74" s="1">
        <f t="shared" si="13"/>
        <v>0</v>
      </c>
      <c r="BE74" s="1">
        <f t="shared" si="14"/>
        <v>0</v>
      </c>
    </row>
    <row r="75" spans="2:57" ht="14.4" thickBot="1" x14ac:dyDescent="0.3">
      <c r="B75" s="4"/>
      <c r="C75" s="128">
        <v>45607</v>
      </c>
      <c r="D75" s="132"/>
      <c r="E75" s="235"/>
      <c r="F75" s="250"/>
      <c r="G75" s="250"/>
      <c r="H75" s="236"/>
      <c r="I75" s="130"/>
      <c r="J75" s="235" t="s">
        <v>40</v>
      </c>
      <c r="K75" s="236"/>
      <c r="L75" s="130"/>
      <c r="M75" s="235" t="s">
        <v>43</v>
      </c>
      <c r="N75" s="236"/>
      <c r="O75" s="129"/>
      <c r="P75" s="246"/>
      <c r="Q75" s="247"/>
      <c r="R75" s="129"/>
      <c r="S75" s="243"/>
      <c r="T75" s="244"/>
      <c r="U75" s="244"/>
      <c r="V75" s="244"/>
      <c r="W75" s="245"/>
      <c r="X75" s="7"/>
      <c r="AX75" s="105">
        <v>45601</v>
      </c>
      <c r="AZ75" s="105">
        <f t="shared" si="9"/>
        <v>45607</v>
      </c>
      <c r="BA75" s="1" t="str">
        <f t="shared" si="10"/>
        <v>Investimentos</v>
      </c>
      <c r="BB75" s="106">
        <f t="shared" si="11"/>
        <v>0</v>
      </c>
      <c r="BC75" s="1">
        <f t="shared" si="12"/>
        <v>0</v>
      </c>
      <c r="BD75" s="1">
        <f t="shared" si="13"/>
        <v>0</v>
      </c>
      <c r="BE75" s="1">
        <f t="shared" si="14"/>
        <v>0</v>
      </c>
    </row>
    <row r="76" spans="2:57" ht="14.4" thickBot="1" x14ac:dyDescent="0.3">
      <c r="B76" s="4"/>
      <c r="C76" s="128">
        <v>45608</v>
      </c>
      <c r="D76" s="132"/>
      <c r="E76" s="235"/>
      <c r="F76" s="250"/>
      <c r="G76" s="250"/>
      <c r="H76" s="236"/>
      <c r="I76" s="130"/>
      <c r="J76" s="235" t="s">
        <v>15</v>
      </c>
      <c r="K76" s="236"/>
      <c r="L76" s="130"/>
      <c r="M76" s="235" t="s">
        <v>10</v>
      </c>
      <c r="N76" s="236"/>
      <c r="O76" s="129"/>
      <c r="P76" s="246">
        <v>50</v>
      </c>
      <c r="Q76" s="247"/>
      <c r="R76" s="129"/>
      <c r="S76" s="243"/>
      <c r="T76" s="244"/>
      <c r="U76" s="244"/>
      <c r="V76" s="244"/>
      <c r="W76" s="245"/>
      <c r="X76" s="7"/>
      <c r="AX76" s="105">
        <v>45602</v>
      </c>
      <c r="AZ76" s="105">
        <f t="shared" si="9"/>
        <v>45608</v>
      </c>
      <c r="BA76" s="1" t="str">
        <f t="shared" si="10"/>
        <v>Receitas</v>
      </c>
      <c r="BB76" s="106">
        <f t="shared" si="11"/>
        <v>50</v>
      </c>
      <c r="BC76" s="1">
        <f t="shared" si="12"/>
        <v>0</v>
      </c>
      <c r="BD76" s="1">
        <f t="shared" si="13"/>
        <v>0</v>
      </c>
      <c r="BE76" s="1">
        <f t="shared" si="14"/>
        <v>0</v>
      </c>
    </row>
    <row r="77" spans="2:57" ht="14.4" thickBot="1" x14ac:dyDescent="0.3">
      <c r="B77" s="4"/>
      <c r="C77" s="128">
        <v>45609</v>
      </c>
      <c r="D77" s="132"/>
      <c r="E77" s="235"/>
      <c r="F77" s="250"/>
      <c r="G77" s="250"/>
      <c r="H77" s="236"/>
      <c r="I77" s="130"/>
      <c r="J77" s="235" t="s">
        <v>79</v>
      </c>
      <c r="K77" s="236"/>
      <c r="L77" s="130"/>
      <c r="M77" s="235" t="s">
        <v>21</v>
      </c>
      <c r="N77" s="236"/>
      <c r="O77" s="129"/>
      <c r="P77" s="246">
        <v>30</v>
      </c>
      <c r="Q77" s="247"/>
      <c r="R77" s="129"/>
      <c r="S77" s="243"/>
      <c r="T77" s="244"/>
      <c r="U77" s="244"/>
      <c r="V77" s="244"/>
      <c r="W77" s="245"/>
      <c r="X77" s="7"/>
      <c r="AX77" s="105">
        <v>45603</v>
      </c>
      <c r="AZ77" s="105">
        <f t="shared" si="9"/>
        <v>45609</v>
      </c>
      <c r="BA77" s="1" t="str">
        <f t="shared" si="10"/>
        <v>Despesas</v>
      </c>
      <c r="BB77" s="106">
        <f t="shared" si="11"/>
        <v>30</v>
      </c>
      <c r="BC77" s="1">
        <f t="shared" si="12"/>
        <v>0</v>
      </c>
      <c r="BD77" s="1">
        <f t="shared" si="13"/>
        <v>0</v>
      </c>
      <c r="BE77" s="1">
        <f t="shared" si="14"/>
        <v>0</v>
      </c>
    </row>
    <row r="78" spans="2:57" ht="14.4" thickBot="1" x14ac:dyDescent="0.3">
      <c r="B78" s="4"/>
      <c r="C78" s="128">
        <v>45610</v>
      </c>
      <c r="D78" s="132"/>
      <c r="E78" s="235"/>
      <c r="F78" s="250"/>
      <c r="G78" s="250"/>
      <c r="H78" s="236"/>
      <c r="I78" s="130"/>
      <c r="J78" s="235" t="s">
        <v>40</v>
      </c>
      <c r="K78" s="236"/>
      <c r="L78" s="130"/>
      <c r="M78" s="235" t="s">
        <v>46</v>
      </c>
      <c r="N78" s="236"/>
      <c r="O78" s="129"/>
      <c r="P78" s="246">
        <v>100</v>
      </c>
      <c r="Q78" s="247"/>
      <c r="R78" s="129"/>
      <c r="S78" s="243"/>
      <c r="T78" s="244"/>
      <c r="U78" s="244"/>
      <c r="V78" s="244"/>
      <c r="W78" s="245"/>
      <c r="X78" s="7"/>
      <c r="AX78" s="105">
        <v>45604</v>
      </c>
      <c r="AZ78" s="105">
        <f t="shared" si="9"/>
        <v>45610</v>
      </c>
      <c r="BA78" s="1" t="str">
        <f t="shared" si="10"/>
        <v>Investimentos</v>
      </c>
      <c r="BB78" s="106">
        <f t="shared" si="11"/>
        <v>100</v>
      </c>
      <c r="BC78" s="1">
        <f t="shared" si="12"/>
        <v>0</v>
      </c>
      <c r="BD78" s="1">
        <f t="shared" si="13"/>
        <v>0</v>
      </c>
      <c r="BE78" s="1">
        <f t="shared" si="14"/>
        <v>0</v>
      </c>
    </row>
    <row r="79" spans="2:57" ht="14.4" thickBot="1" x14ac:dyDescent="0.3">
      <c r="B79" s="4"/>
      <c r="C79" s="128">
        <v>45611</v>
      </c>
      <c r="D79" s="132"/>
      <c r="E79" s="235"/>
      <c r="F79" s="250"/>
      <c r="G79" s="250"/>
      <c r="H79" s="236"/>
      <c r="I79" s="130"/>
      <c r="J79" s="235" t="s">
        <v>40</v>
      </c>
      <c r="K79" s="236"/>
      <c r="L79" s="130"/>
      <c r="M79" s="235" t="s">
        <v>74</v>
      </c>
      <c r="N79" s="236"/>
      <c r="O79" s="129"/>
      <c r="P79" s="246">
        <v>100</v>
      </c>
      <c r="Q79" s="247"/>
      <c r="R79" s="129"/>
      <c r="S79" s="243"/>
      <c r="T79" s="244"/>
      <c r="U79" s="244"/>
      <c r="V79" s="244"/>
      <c r="W79" s="245"/>
      <c r="X79" s="7"/>
      <c r="AX79" s="105">
        <v>45605</v>
      </c>
      <c r="AZ79" s="105">
        <f t="shared" si="9"/>
        <v>45611</v>
      </c>
      <c r="BA79" s="1" t="str">
        <f t="shared" si="10"/>
        <v>Investimentos</v>
      </c>
      <c r="BB79" s="106">
        <f t="shared" si="11"/>
        <v>100</v>
      </c>
      <c r="BC79" s="1">
        <f t="shared" si="12"/>
        <v>200</v>
      </c>
      <c r="BD79" s="1">
        <f t="shared" si="13"/>
        <v>0</v>
      </c>
      <c r="BE79" s="1">
        <f t="shared" si="14"/>
        <v>0</v>
      </c>
    </row>
    <row r="80" spans="2:57" ht="14.4" thickBot="1" x14ac:dyDescent="0.3">
      <c r="B80" s="4"/>
      <c r="C80" s="128">
        <v>45612</v>
      </c>
      <c r="D80" s="132"/>
      <c r="E80" s="235"/>
      <c r="F80" s="250"/>
      <c r="G80" s="250"/>
      <c r="H80" s="236"/>
      <c r="I80" s="130"/>
      <c r="J80" s="235" t="s">
        <v>15</v>
      </c>
      <c r="K80" s="236"/>
      <c r="L80" s="130"/>
      <c r="M80" s="235" t="s">
        <v>10</v>
      </c>
      <c r="N80" s="236"/>
      <c r="O80" s="129"/>
      <c r="P80" s="246">
        <v>200</v>
      </c>
      <c r="Q80" s="247"/>
      <c r="R80" s="129"/>
      <c r="S80" s="243"/>
      <c r="T80" s="244"/>
      <c r="U80" s="244"/>
      <c r="V80" s="244"/>
      <c r="W80" s="245"/>
      <c r="X80" s="7"/>
      <c r="AX80" s="105">
        <v>45606</v>
      </c>
      <c r="AZ80" s="105">
        <f t="shared" si="9"/>
        <v>45612</v>
      </c>
      <c r="BA80" s="1" t="str">
        <f t="shared" si="10"/>
        <v>Receitas</v>
      </c>
      <c r="BB80" s="106">
        <f t="shared" si="11"/>
        <v>200</v>
      </c>
      <c r="BC80" s="1">
        <f t="shared" si="12"/>
        <v>0</v>
      </c>
      <c r="BD80" s="1">
        <f t="shared" si="13"/>
        <v>500</v>
      </c>
      <c r="BE80" s="1">
        <f t="shared" si="14"/>
        <v>0</v>
      </c>
    </row>
    <row r="81" spans="2:57" ht="14.4" thickBot="1" x14ac:dyDescent="0.3">
      <c r="B81" s="4"/>
      <c r="C81" s="128">
        <v>45613</v>
      </c>
      <c r="D81" s="132"/>
      <c r="E81" s="235"/>
      <c r="F81" s="250"/>
      <c r="G81" s="250"/>
      <c r="H81" s="236"/>
      <c r="I81" s="130"/>
      <c r="J81" s="235" t="s">
        <v>79</v>
      </c>
      <c r="K81" s="236"/>
      <c r="L81" s="130"/>
      <c r="M81" s="235" t="s">
        <v>25</v>
      </c>
      <c r="N81" s="236"/>
      <c r="O81" s="129"/>
      <c r="P81" s="246">
        <v>3000</v>
      </c>
      <c r="Q81" s="247"/>
      <c r="R81" s="129"/>
      <c r="S81" s="243"/>
      <c r="T81" s="244"/>
      <c r="U81" s="244"/>
      <c r="V81" s="244"/>
      <c r="W81" s="245"/>
      <c r="X81" s="7"/>
      <c r="AX81" s="105">
        <v>45607</v>
      </c>
      <c r="AZ81" s="105">
        <f t="shared" si="9"/>
        <v>45613</v>
      </c>
      <c r="BA81" s="1" t="str">
        <f t="shared" si="10"/>
        <v>Despesas</v>
      </c>
      <c r="BB81" s="106">
        <f t="shared" si="11"/>
        <v>3000</v>
      </c>
      <c r="BC81" s="1">
        <f t="shared" si="12"/>
        <v>0</v>
      </c>
      <c r="BD81" s="1">
        <f t="shared" si="13"/>
        <v>0</v>
      </c>
      <c r="BE81" s="1">
        <f t="shared" si="14"/>
        <v>0</v>
      </c>
    </row>
    <row r="82" spans="2:57" ht="14.4" thickBot="1" x14ac:dyDescent="0.3">
      <c r="B82" s="4"/>
      <c r="C82" s="128">
        <v>45614</v>
      </c>
      <c r="D82" s="132"/>
      <c r="E82" s="235"/>
      <c r="F82" s="250"/>
      <c r="G82" s="250"/>
      <c r="H82" s="236"/>
      <c r="I82" s="130"/>
      <c r="J82" s="235" t="s">
        <v>79</v>
      </c>
      <c r="K82" s="236"/>
      <c r="L82" s="130"/>
      <c r="M82" s="235" t="s">
        <v>26</v>
      </c>
      <c r="N82" s="236"/>
      <c r="O82" s="129"/>
      <c r="P82" s="246">
        <v>500</v>
      </c>
      <c r="Q82" s="247"/>
      <c r="R82" s="129"/>
      <c r="S82" s="243"/>
      <c r="T82" s="244"/>
      <c r="U82" s="244"/>
      <c r="V82" s="244"/>
      <c r="W82" s="245"/>
      <c r="X82" s="7"/>
      <c r="AX82" s="105">
        <v>45608</v>
      </c>
      <c r="AZ82" s="105">
        <f t="shared" si="9"/>
        <v>45614</v>
      </c>
      <c r="BA82" s="1" t="str">
        <f t="shared" si="10"/>
        <v>Despesas</v>
      </c>
      <c r="BB82" s="106">
        <f t="shared" si="11"/>
        <v>500</v>
      </c>
      <c r="BC82" s="1">
        <f t="shared" si="12"/>
        <v>0</v>
      </c>
      <c r="BD82" s="1">
        <f t="shared" si="13"/>
        <v>0</v>
      </c>
      <c r="BE82" s="1">
        <f t="shared" si="14"/>
        <v>0</v>
      </c>
    </row>
    <row r="83" spans="2:57" ht="14.4" thickBot="1" x14ac:dyDescent="0.3">
      <c r="B83" s="4"/>
      <c r="C83" s="128">
        <v>45615</v>
      </c>
      <c r="D83" s="132"/>
      <c r="E83" s="235"/>
      <c r="F83" s="250"/>
      <c r="G83" s="250"/>
      <c r="H83" s="236"/>
      <c r="I83" s="130"/>
      <c r="J83" s="235" t="s">
        <v>79</v>
      </c>
      <c r="K83" s="236"/>
      <c r="L83" s="130"/>
      <c r="M83" s="235" t="s">
        <v>29</v>
      </c>
      <c r="N83" s="236"/>
      <c r="O83" s="129"/>
      <c r="P83" s="246">
        <v>90</v>
      </c>
      <c r="Q83" s="247"/>
      <c r="R83" s="129"/>
      <c r="S83" s="243"/>
      <c r="T83" s="244"/>
      <c r="U83" s="244"/>
      <c r="V83" s="244"/>
      <c r="W83" s="245"/>
      <c r="X83" s="7"/>
      <c r="AX83" s="105">
        <v>45609</v>
      </c>
      <c r="AZ83" s="105">
        <f t="shared" si="9"/>
        <v>45615</v>
      </c>
      <c r="BA83" s="1" t="str">
        <f t="shared" si="10"/>
        <v>Despesas</v>
      </c>
      <c r="BB83" s="106">
        <f t="shared" si="11"/>
        <v>90</v>
      </c>
      <c r="BC83" s="1">
        <f t="shared" si="12"/>
        <v>30</v>
      </c>
      <c r="BD83" s="1">
        <f t="shared" si="13"/>
        <v>0</v>
      </c>
      <c r="BE83" s="1">
        <f t="shared" si="14"/>
        <v>0</v>
      </c>
    </row>
    <row r="84" spans="2:57" ht="14.4" thickBot="1" x14ac:dyDescent="0.3">
      <c r="B84" s="4"/>
      <c r="C84" s="128">
        <v>45616</v>
      </c>
      <c r="D84" s="132"/>
      <c r="E84" s="235"/>
      <c r="F84" s="250"/>
      <c r="G84" s="250"/>
      <c r="H84" s="236"/>
      <c r="I84" s="130"/>
      <c r="J84" s="235" t="s">
        <v>34</v>
      </c>
      <c r="K84" s="236"/>
      <c r="L84" s="130"/>
      <c r="M84" s="235" t="s">
        <v>38</v>
      </c>
      <c r="N84" s="236"/>
      <c r="O84" s="129"/>
      <c r="P84" s="246">
        <v>300</v>
      </c>
      <c r="Q84" s="247"/>
      <c r="R84" s="129"/>
      <c r="S84" s="243"/>
      <c r="T84" s="244"/>
      <c r="U84" s="244"/>
      <c r="V84" s="244"/>
      <c r="W84" s="245"/>
      <c r="X84" s="7"/>
      <c r="AX84" s="105">
        <v>45610</v>
      </c>
      <c r="AZ84" s="105">
        <f t="shared" si="9"/>
        <v>45616</v>
      </c>
      <c r="BA84" s="1" t="str">
        <f t="shared" si="10"/>
        <v>Dívidas</v>
      </c>
      <c r="BB84" s="106">
        <f t="shared" si="11"/>
        <v>300</v>
      </c>
      <c r="BC84" s="1">
        <f t="shared" si="12"/>
        <v>0</v>
      </c>
      <c r="BD84" s="1">
        <f t="shared" si="13"/>
        <v>0</v>
      </c>
      <c r="BE84" s="1">
        <f t="shared" si="14"/>
        <v>100</v>
      </c>
    </row>
    <row r="85" spans="2:57" ht="14.4" thickBot="1" x14ac:dyDescent="0.3">
      <c r="B85" s="4"/>
      <c r="C85" s="128">
        <v>45617</v>
      </c>
      <c r="D85" s="132"/>
      <c r="E85" s="235"/>
      <c r="F85" s="250"/>
      <c r="G85" s="250"/>
      <c r="H85" s="236"/>
      <c r="I85" s="130"/>
      <c r="J85" s="235" t="s">
        <v>15</v>
      </c>
      <c r="K85" s="236"/>
      <c r="L85" s="130"/>
      <c r="M85" s="235" t="s">
        <v>14</v>
      </c>
      <c r="N85" s="236"/>
      <c r="O85" s="129"/>
      <c r="P85" s="246">
        <v>800</v>
      </c>
      <c r="Q85" s="247"/>
      <c r="R85" s="129"/>
      <c r="S85" s="243"/>
      <c r="T85" s="244"/>
      <c r="U85" s="244"/>
      <c r="V85" s="244"/>
      <c r="W85" s="245"/>
      <c r="X85" s="7"/>
      <c r="AX85" s="105">
        <v>45611</v>
      </c>
      <c r="AZ85" s="105">
        <f t="shared" si="9"/>
        <v>45617</v>
      </c>
      <c r="BA85" s="1" t="str">
        <f t="shared" si="10"/>
        <v>Receitas</v>
      </c>
      <c r="BB85" s="106">
        <f t="shared" si="11"/>
        <v>800</v>
      </c>
      <c r="BC85" s="1">
        <f t="shared" si="12"/>
        <v>0</v>
      </c>
      <c r="BD85" s="1">
        <f t="shared" si="13"/>
        <v>0</v>
      </c>
      <c r="BE85" s="1">
        <f t="shared" si="14"/>
        <v>100</v>
      </c>
    </row>
    <row r="86" spans="2:57" ht="14.4" thickBot="1" x14ac:dyDescent="0.3">
      <c r="B86" s="4"/>
      <c r="C86" s="128">
        <v>45618</v>
      </c>
      <c r="D86" s="132"/>
      <c r="E86" s="235"/>
      <c r="F86" s="250"/>
      <c r="G86" s="250"/>
      <c r="H86" s="236"/>
      <c r="I86" s="130"/>
      <c r="J86" s="235" t="s">
        <v>79</v>
      </c>
      <c r="K86" s="236"/>
      <c r="L86" s="130"/>
      <c r="M86" s="235" t="s">
        <v>28</v>
      </c>
      <c r="N86" s="236"/>
      <c r="O86" s="129"/>
      <c r="P86" s="246">
        <v>20</v>
      </c>
      <c r="Q86" s="247"/>
      <c r="R86" s="129"/>
      <c r="S86" s="243"/>
      <c r="T86" s="244"/>
      <c r="U86" s="244"/>
      <c r="V86" s="244"/>
      <c r="W86" s="245"/>
      <c r="X86" s="7"/>
      <c r="AX86" s="105">
        <v>45612</v>
      </c>
      <c r="AZ86" s="105">
        <f t="shared" si="9"/>
        <v>45618</v>
      </c>
      <c r="BA86" s="1" t="str">
        <f t="shared" si="10"/>
        <v>Despesas</v>
      </c>
      <c r="BB86" s="106">
        <f t="shared" si="11"/>
        <v>20</v>
      </c>
      <c r="BC86" s="1">
        <f t="shared" si="12"/>
        <v>0</v>
      </c>
      <c r="BD86" s="1">
        <f t="shared" si="13"/>
        <v>0</v>
      </c>
      <c r="BE86" s="1">
        <f t="shared" si="14"/>
        <v>0</v>
      </c>
    </row>
    <row r="87" spans="2:57" ht="14.4" thickBot="1" x14ac:dyDescent="0.3">
      <c r="B87" s="4"/>
      <c r="C87" s="128">
        <v>45619</v>
      </c>
      <c r="D87" s="132"/>
      <c r="E87" s="235"/>
      <c r="F87" s="250"/>
      <c r="G87" s="250"/>
      <c r="H87" s="236"/>
      <c r="I87" s="130"/>
      <c r="J87" s="235" t="s">
        <v>15</v>
      </c>
      <c r="K87" s="236"/>
      <c r="L87" s="130"/>
      <c r="M87" s="235" t="s">
        <v>14</v>
      </c>
      <c r="N87" s="236"/>
      <c r="O87" s="129"/>
      <c r="P87" s="246">
        <v>600</v>
      </c>
      <c r="Q87" s="247"/>
      <c r="R87" s="129"/>
      <c r="S87" s="243"/>
      <c r="T87" s="244"/>
      <c r="U87" s="244"/>
      <c r="V87" s="244"/>
      <c r="W87" s="245"/>
      <c r="X87" s="7"/>
      <c r="AX87" s="105">
        <v>45613</v>
      </c>
      <c r="AZ87" s="105">
        <f t="shared" si="9"/>
        <v>45619</v>
      </c>
      <c r="BA87" s="1" t="str">
        <f t="shared" si="10"/>
        <v>Receitas</v>
      </c>
      <c r="BB87" s="106">
        <f t="shared" si="11"/>
        <v>600</v>
      </c>
      <c r="BC87" s="1">
        <f t="shared" si="12"/>
        <v>3000</v>
      </c>
      <c r="BD87" s="1">
        <f t="shared" si="13"/>
        <v>0</v>
      </c>
      <c r="BE87" s="1">
        <f t="shared" si="14"/>
        <v>0</v>
      </c>
    </row>
    <row r="88" spans="2:57" ht="14.4" thickBot="1" x14ac:dyDescent="0.3">
      <c r="B88" s="4"/>
      <c r="C88" s="128">
        <v>45620</v>
      </c>
      <c r="D88" s="132"/>
      <c r="E88" s="235"/>
      <c r="F88" s="250"/>
      <c r="G88" s="250"/>
      <c r="H88" s="236"/>
      <c r="I88" s="130"/>
      <c r="J88" s="235" t="s">
        <v>40</v>
      </c>
      <c r="K88" s="236"/>
      <c r="L88" s="130"/>
      <c r="M88" s="235" t="s">
        <v>72</v>
      </c>
      <c r="N88" s="236"/>
      <c r="O88" s="129"/>
      <c r="P88" s="246">
        <v>200</v>
      </c>
      <c r="Q88" s="247"/>
      <c r="R88" s="129"/>
      <c r="S88" s="243"/>
      <c r="T88" s="244"/>
      <c r="U88" s="244"/>
      <c r="V88" s="244"/>
      <c r="W88" s="245"/>
      <c r="X88" s="7"/>
      <c r="AX88" s="105">
        <v>45614</v>
      </c>
      <c r="AZ88" s="105">
        <f t="shared" si="9"/>
        <v>45620</v>
      </c>
      <c r="BA88" s="1" t="str">
        <f t="shared" si="10"/>
        <v>Investimentos</v>
      </c>
      <c r="BB88" s="106">
        <f t="shared" si="11"/>
        <v>200</v>
      </c>
      <c r="BC88" s="1">
        <f t="shared" si="12"/>
        <v>500</v>
      </c>
      <c r="BD88" s="1">
        <f t="shared" si="13"/>
        <v>0</v>
      </c>
      <c r="BE88" s="1">
        <f t="shared" si="14"/>
        <v>0</v>
      </c>
    </row>
    <row r="89" spans="2:57" ht="14.4" thickBot="1" x14ac:dyDescent="0.3">
      <c r="B89" s="4"/>
      <c r="C89" s="128">
        <v>45621</v>
      </c>
      <c r="D89" s="132"/>
      <c r="E89" s="235"/>
      <c r="F89" s="250"/>
      <c r="G89" s="250"/>
      <c r="H89" s="236"/>
      <c r="I89" s="130"/>
      <c r="J89" s="235" t="s">
        <v>34</v>
      </c>
      <c r="K89" s="236"/>
      <c r="L89" s="130"/>
      <c r="M89" s="235" t="s">
        <v>33</v>
      </c>
      <c r="N89" s="236"/>
      <c r="O89" s="129"/>
      <c r="P89" s="246">
        <v>300</v>
      </c>
      <c r="Q89" s="247"/>
      <c r="R89" s="129"/>
      <c r="S89" s="243"/>
      <c r="T89" s="244"/>
      <c r="U89" s="244"/>
      <c r="V89" s="244"/>
      <c r="W89" s="245"/>
      <c r="X89" s="7"/>
      <c r="AX89" s="105">
        <v>45615</v>
      </c>
      <c r="AZ89" s="105">
        <f t="shared" si="9"/>
        <v>45621</v>
      </c>
      <c r="BA89" s="1" t="str">
        <f t="shared" si="10"/>
        <v>Dívidas</v>
      </c>
      <c r="BB89" s="106">
        <f t="shared" si="11"/>
        <v>300</v>
      </c>
      <c r="BC89" s="1">
        <f t="shared" si="12"/>
        <v>90</v>
      </c>
      <c r="BD89" s="1">
        <f t="shared" si="13"/>
        <v>0</v>
      </c>
      <c r="BE89" s="1">
        <f t="shared" si="14"/>
        <v>0</v>
      </c>
    </row>
    <row r="90" spans="2:57" ht="14.4" thickBot="1" x14ac:dyDescent="0.3">
      <c r="B90" s="4"/>
      <c r="C90" s="128">
        <v>45622</v>
      </c>
      <c r="D90" s="132"/>
      <c r="E90" s="235"/>
      <c r="F90" s="250"/>
      <c r="G90" s="250"/>
      <c r="H90" s="236"/>
      <c r="I90" s="130"/>
      <c r="J90" s="235" t="s">
        <v>79</v>
      </c>
      <c r="K90" s="236"/>
      <c r="L90" s="130"/>
      <c r="M90" s="235" t="s">
        <v>30</v>
      </c>
      <c r="N90" s="236"/>
      <c r="O90" s="129"/>
      <c r="P90" s="246">
        <v>1000</v>
      </c>
      <c r="Q90" s="247"/>
      <c r="R90" s="129"/>
      <c r="S90" s="243"/>
      <c r="T90" s="244"/>
      <c r="U90" s="244"/>
      <c r="V90" s="244"/>
      <c r="W90" s="245"/>
      <c r="X90" s="7"/>
      <c r="AX90" s="105">
        <v>45616</v>
      </c>
      <c r="AZ90" s="105">
        <f t="shared" si="9"/>
        <v>45622</v>
      </c>
      <c r="BA90" s="1" t="str">
        <f t="shared" si="10"/>
        <v>Despesas</v>
      </c>
      <c r="BB90" s="106">
        <f t="shared" si="11"/>
        <v>1000</v>
      </c>
      <c r="BC90" s="1">
        <f t="shared" si="12"/>
        <v>0</v>
      </c>
      <c r="BD90" s="1">
        <f t="shared" si="13"/>
        <v>300</v>
      </c>
      <c r="BE90" s="1">
        <f t="shared" si="14"/>
        <v>0</v>
      </c>
    </row>
    <row r="91" spans="2:57" ht="14.4" thickBot="1" x14ac:dyDescent="0.3">
      <c r="B91" s="4"/>
      <c r="C91" s="128">
        <v>45623</v>
      </c>
      <c r="D91" s="132"/>
      <c r="E91" s="235"/>
      <c r="F91" s="250"/>
      <c r="G91" s="250"/>
      <c r="H91" s="236"/>
      <c r="I91" s="130"/>
      <c r="J91" s="235" t="s">
        <v>79</v>
      </c>
      <c r="K91" s="236"/>
      <c r="L91" s="130"/>
      <c r="M91" s="235" t="s">
        <v>24</v>
      </c>
      <c r="N91" s="236"/>
      <c r="O91" s="129"/>
      <c r="P91" s="246">
        <v>95</v>
      </c>
      <c r="Q91" s="247"/>
      <c r="R91" s="129"/>
      <c r="S91" s="243"/>
      <c r="T91" s="244"/>
      <c r="U91" s="244"/>
      <c r="V91" s="244"/>
      <c r="W91" s="245"/>
      <c r="X91" s="7"/>
      <c r="AX91" s="105">
        <v>45617</v>
      </c>
      <c r="AZ91" s="105">
        <f t="shared" si="9"/>
        <v>45623</v>
      </c>
      <c r="BA91" s="1" t="str">
        <f t="shared" si="10"/>
        <v>Despesas</v>
      </c>
      <c r="BB91" s="106">
        <f t="shared" si="11"/>
        <v>95</v>
      </c>
      <c r="BC91" s="1">
        <f t="shared" si="12"/>
        <v>0</v>
      </c>
      <c r="BD91" s="1">
        <f t="shared" si="13"/>
        <v>0</v>
      </c>
      <c r="BE91" s="1">
        <f t="shared" si="14"/>
        <v>0</v>
      </c>
    </row>
    <row r="92" spans="2:57" ht="14.4" thickBot="1" x14ac:dyDescent="0.3">
      <c r="B92" s="4"/>
      <c r="C92" s="128">
        <v>45624</v>
      </c>
      <c r="D92" s="132"/>
      <c r="E92" s="235"/>
      <c r="F92" s="250"/>
      <c r="G92" s="250"/>
      <c r="H92" s="236"/>
      <c r="I92" s="130"/>
      <c r="J92" s="235" t="s">
        <v>34</v>
      </c>
      <c r="K92" s="236"/>
      <c r="L92" s="130"/>
      <c r="M92" s="235" t="s">
        <v>33</v>
      </c>
      <c r="N92" s="236"/>
      <c r="O92" s="129"/>
      <c r="P92" s="246">
        <v>600</v>
      </c>
      <c r="Q92" s="247"/>
      <c r="R92" s="129"/>
      <c r="S92" s="243"/>
      <c r="T92" s="244"/>
      <c r="U92" s="244"/>
      <c r="V92" s="244"/>
      <c r="W92" s="245"/>
      <c r="X92" s="7"/>
      <c r="AX92" s="105">
        <v>45618</v>
      </c>
      <c r="AZ92" s="105">
        <f t="shared" si="9"/>
        <v>45624</v>
      </c>
      <c r="BA92" s="1" t="str">
        <f t="shared" si="10"/>
        <v>Dívidas</v>
      </c>
      <c r="BB92" s="106">
        <f t="shared" si="11"/>
        <v>600</v>
      </c>
      <c r="BC92" s="1">
        <f t="shared" si="12"/>
        <v>20</v>
      </c>
      <c r="BD92" s="1">
        <f t="shared" si="13"/>
        <v>0</v>
      </c>
      <c r="BE92" s="1">
        <f t="shared" si="14"/>
        <v>0</v>
      </c>
    </row>
    <row r="93" spans="2:57" ht="14.4" thickBot="1" x14ac:dyDescent="0.3">
      <c r="B93" s="4"/>
      <c r="C93" s="128">
        <v>45625</v>
      </c>
      <c r="D93" s="132"/>
      <c r="E93" s="235"/>
      <c r="F93" s="250"/>
      <c r="G93" s="250"/>
      <c r="H93" s="236"/>
      <c r="I93" s="130"/>
      <c r="J93" s="235" t="s">
        <v>40</v>
      </c>
      <c r="K93" s="236"/>
      <c r="L93" s="130"/>
      <c r="M93" s="235" t="s">
        <v>72</v>
      </c>
      <c r="N93" s="236"/>
      <c r="O93" s="129"/>
      <c r="P93" s="246">
        <v>1300</v>
      </c>
      <c r="Q93" s="247"/>
      <c r="R93" s="129"/>
      <c r="S93" s="243"/>
      <c r="T93" s="244"/>
      <c r="U93" s="244"/>
      <c r="V93" s="244"/>
      <c r="W93" s="245"/>
      <c r="X93" s="7"/>
      <c r="AX93" s="105">
        <v>45619</v>
      </c>
      <c r="AZ93" s="105">
        <f t="shared" si="9"/>
        <v>45625</v>
      </c>
      <c r="BA93" s="1" t="str">
        <f t="shared" si="10"/>
        <v>Investimentos</v>
      </c>
      <c r="BB93" s="106">
        <f t="shared" si="11"/>
        <v>1300</v>
      </c>
      <c r="BC93" s="1">
        <f t="shared" si="12"/>
        <v>0</v>
      </c>
      <c r="BD93" s="1">
        <f t="shared" si="13"/>
        <v>0</v>
      </c>
      <c r="BE93" s="1">
        <f t="shared" si="14"/>
        <v>0</v>
      </c>
    </row>
    <row r="94" spans="2:57" ht="14.4" thickBot="1" x14ac:dyDescent="0.3">
      <c r="B94" s="4"/>
      <c r="C94" s="128">
        <v>45626</v>
      </c>
      <c r="D94" s="132"/>
      <c r="E94" s="235"/>
      <c r="F94" s="250"/>
      <c r="G94" s="250"/>
      <c r="H94" s="236"/>
      <c r="I94" s="130"/>
      <c r="J94" s="235" t="s">
        <v>79</v>
      </c>
      <c r="K94" s="236"/>
      <c r="L94" s="130"/>
      <c r="M94" s="235" t="s">
        <v>21</v>
      </c>
      <c r="N94" s="236"/>
      <c r="O94" s="129"/>
      <c r="P94" s="246">
        <v>685</v>
      </c>
      <c r="Q94" s="247"/>
      <c r="R94" s="129"/>
      <c r="S94" s="243"/>
      <c r="T94" s="244"/>
      <c r="U94" s="244"/>
      <c r="V94" s="244"/>
      <c r="W94" s="245"/>
      <c r="X94" s="7"/>
      <c r="AX94" s="105">
        <v>45620</v>
      </c>
      <c r="AZ94" s="105">
        <f t="shared" si="9"/>
        <v>45626</v>
      </c>
      <c r="BA94" s="1" t="str">
        <f t="shared" si="10"/>
        <v>Despesas</v>
      </c>
      <c r="BB94" s="106">
        <f t="shared" si="11"/>
        <v>685</v>
      </c>
      <c r="BC94" s="1">
        <f t="shared" si="12"/>
        <v>0</v>
      </c>
      <c r="BD94" s="1">
        <f t="shared" si="13"/>
        <v>0</v>
      </c>
      <c r="BE94" s="1">
        <f t="shared" si="14"/>
        <v>200</v>
      </c>
    </row>
    <row r="95" spans="2:57" ht="14.4" thickBot="1" x14ac:dyDescent="0.3">
      <c r="B95" s="4"/>
      <c r="C95" s="128">
        <v>45627</v>
      </c>
      <c r="D95" s="132"/>
      <c r="E95" s="235"/>
      <c r="F95" s="250"/>
      <c r="G95" s="250"/>
      <c r="H95" s="236"/>
      <c r="I95" s="130"/>
      <c r="J95" s="235" t="s">
        <v>79</v>
      </c>
      <c r="K95" s="236"/>
      <c r="L95" s="130"/>
      <c r="M95" s="235" t="s">
        <v>12</v>
      </c>
      <c r="N95" s="236"/>
      <c r="O95" s="129"/>
      <c r="P95" s="246">
        <v>48</v>
      </c>
      <c r="Q95" s="247"/>
      <c r="R95" s="129"/>
      <c r="S95" s="243"/>
      <c r="T95" s="244"/>
      <c r="U95" s="244"/>
      <c r="V95" s="244"/>
      <c r="W95" s="245"/>
      <c r="X95" s="7"/>
      <c r="AX95" s="105">
        <v>45621</v>
      </c>
      <c r="AZ95" s="105">
        <f t="shared" si="9"/>
        <v>45627</v>
      </c>
      <c r="BA95" s="1" t="str">
        <f t="shared" si="10"/>
        <v>Despesas</v>
      </c>
      <c r="BB95" s="106">
        <f t="shared" si="11"/>
        <v>48</v>
      </c>
      <c r="BC95" s="1">
        <f t="shared" si="12"/>
        <v>0</v>
      </c>
      <c r="BD95" s="1">
        <f t="shared" si="13"/>
        <v>300</v>
      </c>
      <c r="BE95" s="1">
        <f t="shared" si="14"/>
        <v>0</v>
      </c>
    </row>
    <row r="96" spans="2:57" ht="14.4" thickBot="1" x14ac:dyDescent="0.3">
      <c r="B96" s="4"/>
      <c r="C96" s="128">
        <v>45628</v>
      </c>
      <c r="D96" s="132"/>
      <c r="E96" s="235"/>
      <c r="F96" s="250"/>
      <c r="G96" s="250"/>
      <c r="H96" s="236"/>
      <c r="I96" s="130"/>
      <c r="J96" s="235" t="s">
        <v>15</v>
      </c>
      <c r="K96" s="236"/>
      <c r="L96" s="130"/>
      <c r="M96" s="235" t="s">
        <v>17</v>
      </c>
      <c r="N96" s="236"/>
      <c r="O96" s="129"/>
      <c r="P96" s="246">
        <v>2000</v>
      </c>
      <c r="Q96" s="247"/>
      <c r="R96" s="129"/>
      <c r="S96" s="243"/>
      <c r="T96" s="244"/>
      <c r="U96" s="244"/>
      <c r="V96" s="244"/>
      <c r="W96" s="245"/>
      <c r="X96" s="7"/>
      <c r="AX96" s="105">
        <v>45622</v>
      </c>
      <c r="AZ96" s="105">
        <f t="shared" si="9"/>
        <v>45628</v>
      </c>
      <c r="BA96" s="1" t="str">
        <f t="shared" si="10"/>
        <v>Receitas</v>
      </c>
      <c r="BB96" s="106">
        <f t="shared" si="11"/>
        <v>2000</v>
      </c>
      <c r="BC96" s="1">
        <f t="shared" si="12"/>
        <v>1000</v>
      </c>
      <c r="BD96" s="1">
        <f t="shared" si="13"/>
        <v>0</v>
      </c>
      <c r="BE96" s="1">
        <f t="shared" si="14"/>
        <v>0</v>
      </c>
    </row>
    <row r="97" spans="2:57" ht="14.4" thickBot="1" x14ac:dyDescent="0.3">
      <c r="B97" s="4"/>
      <c r="C97" s="131"/>
      <c r="D97" s="132"/>
      <c r="E97" s="235"/>
      <c r="F97" s="250"/>
      <c r="G97" s="250"/>
      <c r="H97" s="236"/>
      <c r="I97" s="130"/>
      <c r="J97" s="235"/>
      <c r="K97" s="236"/>
      <c r="L97" s="130"/>
      <c r="M97" s="235"/>
      <c r="N97" s="236"/>
      <c r="O97" s="129"/>
      <c r="P97" s="246">
        <v>0</v>
      </c>
      <c r="Q97" s="247"/>
      <c r="R97" s="129"/>
      <c r="S97" s="243"/>
      <c r="T97" s="244"/>
      <c r="U97" s="244"/>
      <c r="V97" s="244"/>
      <c r="W97" s="245"/>
      <c r="X97" s="7"/>
      <c r="AX97" s="105">
        <v>45623</v>
      </c>
      <c r="AZ97" s="105">
        <f t="shared" si="9"/>
        <v>0</v>
      </c>
      <c r="BA97" s="1">
        <f t="shared" si="10"/>
        <v>0</v>
      </c>
      <c r="BB97" s="106">
        <f t="shared" si="11"/>
        <v>0</v>
      </c>
      <c r="BC97" s="1">
        <f t="shared" si="12"/>
        <v>95</v>
      </c>
      <c r="BD97" s="1">
        <f t="shared" si="13"/>
        <v>0</v>
      </c>
      <c r="BE97" s="1">
        <f t="shared" si="14"/>
        <v>0</v>
      </c>
    </row>
    <row r="98" spans="2:57" ht="14.4" thickBot="1" x14ac:dyDescent="0.3">
      <c r="B98" s="4"/>
      <c r="C98" s="131"/>
      <c r="D98" s="132"/>
      <c r="E98" s="235"/>
      <c r="F98" s="250"/>
      <c r="G98" s="250"/>
      <c r="H98" s="236"/>
      <c r="I98" s="130"/>
      <c r="J98" s="235"/>
      <c r="K98" s="236"/>
      <c r="L98" s="130"/>
      <c r="M98" s="235"/>
      <c r="N98" s="236"/>
      <c r="O98" s="129"/>
      <c r="P98" s="246">
        <v>0</v>
      </c>
      <c r="Q98" s="247"/>
      <c r="R98" s="129"/>
      <c r="S98" s="243"/>
      <c r="T98" s="244"/>
      <c r="U98" s="244"/>
      <c r="V98" s="244"/>
      <c r="W98" s="245"/>
      <c r="X98" s="7"/>
      <c r="AX98" s="105">
        <v>45624</v>
      </c>
      <c r="AZ98" s="105">
        <f t="shared" si="9"/>
        <v>0</v>
      </c>
      <c r="BA98" s="1">
        <f t="shared" si="10"/>
        <v>0</v>
      </c>
      <c r="BB98" s="106">
        <f t="shared" si="11"/>
        <v>0</v>
      </c>
      <c r="BC98" s="1">
        <f t="shared" si="12"/>
        <v>0</v>
      </c>
      <c r="BD98" s="1">
        <f t="shared" si="13"/>
        <v>600</v>
      </c>
      <c r="BE98" s="1">
        <f t="shared" si="14"/>
        <v>0</v>
      </c>
    </row>
    <row r="99" spans="2:57" ht="14.4" thickBot="1" x14ac:dyDescent="0.3">
      <c r="B99" s="4"/>
      <c r="C99" s="131"/>
      <c r="D99" s="132"/>
      <c r="E99" s="235"/>
      <c r="F99" s="250"/>
      <c r="G99" s="250"/>
      <c r="H99" s="236"/>
      <c r="I99" s="130"/>
      <c r="J99" s="235"/>
      <c r="K99" s="236"/>
      <c r="L99" s="130"/>
      <c r="M99" s="235"/>
      <c r="N99" s="236"/>
      <c r="O99" s="129"/>
      <c r="P99" s="246">
        <v>0</v>
      </c>
      <c r="Q99" s="247"/>
      <c r="R99" s="129"/>
      <c r="S99" s="243"/>
      <c r="T99" s="244"/>
      <c r="U99" s="244"/>
      <c r="V99" s="244"/>
      <c r="W99" s="245"/>
      <c r="X99" s="7"/>
      <c r="AX99" s="105">
        <v>45625</v>
      </c>
      <c r="AZ99" s="105">
        <f t="shared" si="9"/>
        <v>0</v>
      </c>
      <c r="BA99" s="1">
        <f t="shared" si="10"/>
        <v>0</v>
      </c>
      <c r="BB99" s="106">
        <f t="shared" si="11"/>
        <v>0</v>
      </c>
      <c r="BC99" s="1">
        <f t="shared" si="12"/>
        <v>0</v>
      </c>
      <c r="BD99" s="1">
        <f t="shared" si="13"/>
        <v>0</v>
      </c>
      <c r="BE99" s="1">
        <f t="shared" si="14"/>
        <v>1300</v>
      </c>
    </row>
    <row r="100" spans="2:57" ht="14.4" thickBot="1" x14ac:dyDescent="0.3">
      <c r="B100" s="4"/>
      <c r="C100" s="131"/>
      <c r="D100" s="132"/>
      <c r="E100" s="235"/>
      <c r="F100" s="250"/>
      <c r="G100" s="250"/>
      <c r="H100" s="236"/>
      <c r="I100" s="130"/>
      <c r="J100" s="235"/>
      <c r="K100" s="236"/>
      <c r="L100" s="130"/>
      <c r="M100" s="235"/>
      <c r="N100" s="236"/>
      <c r="O100" s="129"/>
      <c r="P100" s="246">
        <v>0</v>
      </c>
      <c r="Q100" s="247"/>
      <c r="R100" s="129"/>
      <c r="S100" s="243"/>
      <c r="T100" s="244"/>
      <c r="U100" s="244"/>
      <c r="V100" s="244"/>
      <c r="W100" s="245"/>
      <c r="X100" s="7"/>
      <c r="AX100" s="105">
        <v>45626</v>
      </c>
      <c r="AZ100" s="105">
        <f t="shared" si="9"/>
        <v>0</v>
      </c>
      <c r="BA100" s="1">
        <f t="shared" si="10"/>
        <v>0</v>
      </c>
      <c r="BB100" s="106">
        <f t="shared" si="11"/>
        <v>0</v>
      </c>
      <c r="BC100" s="1">
        <f t="shared" si="12"/>
        <v>685</v>
      </c>
      <c r="BD100" s="1">
        <f t="shared" si="13"/>
        <v>0</v>
      </c>
      <c r="BE100" s="1">
        <f t="shared" si="14"/>
        <v>0</v>
      </c>
    </row>
    <row r="101" spans="2:57" ht="14.4" thickBot="1" x14ac:dyDescent="0.3">
      <c r="B101" s="4"/>
      <c r="C101" s="131"/>
      <c r="D101" s="132"/>
      <c r="E101" s="235"/>
      <c r="F101" s="250"/>
      <c r="G101" s="250"/>
      <c r="H101" s="236"/>
      <c r="I101" s="130"/>
      <c r="J101" s="235"/>
      <c r="K101" s="236"/>
      <c r="L101" s="130"/>
      <c r="M101" s="235"/>
      <c r="N101" s="236"/>
      <c r="O101" s="129"/>
      <c r="P101" s="246">
        <v>0</v>
      </c>
      <c r="Q101" s="247"/>
      <c r="R101" s="129"/>
      <c r="S101" s="243"/>
      <c r="T101" s="244"/>
      <c r="U101" s="244"/>
      <c r="V101" s="244"/>
      <c r="W101" s="245"/>
      <c r="X101" s="7"/>
      <c r="AX101" s="105">
        <v>45627</v>
      </c>
      <c r="AZ101" s="105">
        <f t="shared" si="9"/>
        <v>0</v>
      </c>
      <c r="BA101" s="1">
        <f t="shared" si="10"/>
        <v>0</v>
      </c>
      <c r="BB101" s="106">
        <f t="shared" si="11"/>
        <v>0</v>
      </c>
      <c r="BC101" s="1">
        <f t="shared" si="12"/>
        <v>48</v>
      </c>
      <c r="BD101" s="1">
        <f t="shared" si="13"/>
        <v>0</v>
      </c>
      <c r="BE101" s="1">
        <f t="shared" si="14"/>
        <v>0</v>
      </c>
    </row>
    <row r="102" spans="2:57" ht="14.4" thickBot="1" x14ac:dyDescent="0.3">
      <c r="B102" s="4"/>
      <c r="C102" s="131"/>
      <c r="D102" s="132"/>
      <c r="E102" s="235"/>
      <c r="F102" s="250"/>
      <c r="G102" s="250"/>
      <c r="H102" s="236"/>
      <c r="I102" s="130"/>
      <c r="J102" s="235"/>
      <c r="K102" s="236"/>
      <c r="L102" s="130"/>
      <c r="M102" s="235"/>
      <c r="N102" s="236"/>
      <c r="O102" s="129"/>
      <c r="P102" s="246">
        <v>0</v>
      </c>
      <c r="Q102" s="247"/>
      <c r="R102" s="129"/>
      <c r="S102" s="243"/>
      <c r="T102" s="244"/>
      <c r="U102" s="244"/>
      <c r="V102" s="244"/>
      <c r="W102" s="245"/>
      <c r="X102" s="7"/>
      <c r="AX102" s="105"/>
      <c r="AZ102" s="105">
        <f t="shared" si="9"/>
        <v>0</v>
      </c>
      <c r="BA102" s="1">
        <f t="shared" si="10"/>
        <v>0</v>
      </c>
      <c r="BB102" s="106">
        <f t="shared" si="11"/>
        <v>0</v>
      </c>
      <c r="BC102" s="1">
        <f t="shared" si="12"/>
        <v>0</v>
      </c>
      <c r="BD102" s="1">
        <f t="shared" si="13"/>
        <v>0</v>
      </c>
      <c r="BE102" s="1">
        <f t="shared" si="14"/>
        <v>0</v>
      </c>
    </row>
    <row r="103" spans="2:57" ht="14.4" thickBot="1" x14ac:dyDescent="0.3">
      <c r="B103" s="4"/>
      <c r="C103" s="131"/>
      <c r="D103" s="132"/>
      <c r="E103" s="235"/>
      <c r="F103" s="250"/>
      <c r="G103" s="250"/>
      <c r="H103" s="236"/>
      <c r="I103" s="130"/>
      <c r="J103" s="235"/>
      <c r="K103" s="236"/>
      <c r="L103" s="130"/>
      <c r="M103" s="235"/>
      <c r="N103" s="236"/>
      <c r="O103" s="129"/>
      <c r="P103" s="246">
        <v>0</v>
      </c>
      <c r="Q103" s="247"/>
      <c r="R103" s="129"/>
      <c r="S103" s="243"/>
      <c r="T103" s="244"/>
      <c r="U103" s="244"/>
      <c r="V103" s="244"/>
      <c r="W103" s="245"/>
      <c r="X103" s="7"/>
      <c r="AZ103" s="105">
        <f t="shared" si="9"/>
        <v>0</v>
      </c>
      <c r="BA103" s="1">
        <f t="shared" si="10"/>
        <v>0</v>
      </c>
      <c r="BB103" s="106">
        <f t="shared" si="11"/>
        <v>0</v>
      </c>
      <c r="BC103" s="1">
        <f t="shared" si="12"/>
        <v>0</v>
      </c>
      <c r="BD103" s="1">
        <f t="shared" si="13"/>
        <v>0</v>
      </c>
      <c r="BE103" s="1">
        <f t="shared" si="14"/>
        <v>0</v>
      </c>
    </row>
    <row r="104" spans="2:57" ht="14.4" thickBot="1" x14ac:dyDescent="0.3">
      <c r="B104" s="4"/>
      <c r="C104" s="131"/>
      <c r="D104" s="132"/>
      <c r="E104" s="235"/>
      <c r="F104" s="250"/>
      <c r="G104" s="250"/>
      <c r="H104" s="236"/>
      <c r="I104" s="130"/>
      <c r="J104" s="235"/>
      <c r="K104" s="236"/>
      <c r="L104" s="130"/>
      <c r="M104" s="235"/>
      <c r="N104" s="236"/>
      <c r="O104" s="129"/>
      <c r="P104" s="246">
        <v>0</v>
      </c>
      <c r="Q104" s="247"/>
      <c r="R104" s="129"/>
      <c r="S104" s="243"/>
      <c r="T104" s="244"/>
      <c r="U104" s="244"/>
      <c r="V104" s="244"/>
      <c r="W104" s="245"/>
      <c r="X104" s="7"/>
      <c r="AX104" s="101"/>
      <c r="AY104" s="101"/>
      <c r="AZ104" s="102">
        <f t="shared" si="9"/>
        <v>0</v>
      </c>
      <c r="BA104" s="101">
        <f t="shared" si="10"/>
        <v>0</v>
      </c>
      <c r="BB104" s="103">
        <f t="shared" si="11"/>
        <v>0</v>
      </c>
      <c r="BC104" s="1">
        <f t="shared" si="12"/>
        <v>0</v>
      </c>
      <c r="BD104" s="1">
        <f t="shared" si="13"/>
        <v>0</v>
      </c>
      <c r="BE104" s="1">
        <f t="shared" si="14"/>
        <v>0</v>
      </c>
    </row>
    <row r="105" spans="2:57" ht="14.4" thickBot="1" x14ac:dyDescent="0.3">
      <c r="B105" s="4"/>
      <c r="C105" s="131"/>
      <c r="D105" s="132"/>
      <c r="E105" s="235"/>
      <c r="F105" s="250"/>
      <c r="G105" s="250"/>
      <c r="H105" s="236"/>
      <c r="I105" s="130"/>
      <c r="J105" s="235"/>
      <c r="K105" s="236"/>
      <c r="L105" s="130"/>
      <c r="M105" s="235"/>
      <c r="N105" s="236"/>
      <c r="O105" s="129"/>
      <c r="P105" s="246">
        <v>0</v>
      </c>
      <c r="Q105" s="247"/>
      <c r="R105" s="129"/>
      <c r="S105" s="243"/>
      <c r="T105" s="244"/>
      <c r="U105" s="244"/>
      <c r="V105" s="244"/>
      <c r="W105" s="245"/>
      <c r="X105" s="7"/>
      <c r="AX105" s="101"/>
      <c r="AY105" s="101"/>
      <c r="AZ105" s="102">
        <f t="shared" si="9"/>
        <v>0</v>
      </c>
      <c r="BA105" s="101">
        <f t="shared" si="10"/>
        <v>0</v>
      </c>
      <c r="BB105" s="103">
        <f t="shared" si="11"/>
        <v>0</v>
      </c>
      <c r="BC105" s="1">
        <f t="shared" si="12"/>
        <v>0</v>
      </c>
      <c r="BD105" s="1">
        <f t="shared" si="13"/>
        <v>0</v>
      </c>
      <c r="BE105" s="1">
        <f t="shared" si="14"/>
        <v>0</v>
      </c>
    </row>
    <row r="106" spans="2:57" ht="14.4" thickBot="1" x14ac:dyDescent="0.3">
      <c r="B106" s="4"/>
      <c r="C106" s="131"/>
      <c r="D106" s="132"/>
      <c r="E106" s="235"/>
      <c r="F106" s="250"/>
      <c r="G106" s="250"/>
      <c r="H106" s="236"/>
      <c r="I106" s="130"/>
      <c r="J106" s="235"/>
      <c r="K106" s="236"/>
      <c r="L106" s="130"/>
      <c r="M106" s="235"/>
      <c r="N106" s="236"/>
      <c r="O106" s="129"/>
      <c r="P106" s="246">
        <v>0</v>
      </c>
      <c r="Q106" s="247"/>
      <c r="R106" s="129"/>
      <c r="S106" s="243"/>
      <c r="T106" s="244"/>
      <c r="U106" s="244"/>
      <c r="V106" s="244"/>
      <c r="W106" s="245"/>
      <c r="X106" s="7"/>
      <c r="AX106" s="101"/>
      <c r="AY106" s="101"/>
      <c r="AZ106" s="102">
        <f t="shared" si="9"/>
        <v>0</v>
      </c>
      <c r="BA106" s="101">
        <f t="shared" si="10"/>
        <v>0</v>
      </c>
      <c r="BB106" s="103">
        <f t="shared" si="11"/>
        <v>0</v>
      </c>
      <c r="BC106" s="1">
        <f t="shared" si="12"/>
        <v>0</v>
      </c>
      <c r="BD106" s="1">
        <f t="shared" si="13"/>
        <v>0</v>
      </c>
      <c r="BE106" s="1">
        <f t="shared" si="14"/>
        <v>0</v>
      </c>
    </row>
    <row r="107" spans="2:57" ht="14.4" thickBot="1" x14ac:dyDescent="0.3">
      <c r="B107" s="4"/>
      <c r="C107" s="131"/>
      <c r="D107" s="132"/>
      <c r="E107" s="235"/>
      <c r="F107" s="250"/>
      <c r="G107" s="250"/>
      <c r="H107" s="236"/>
      <c r="I107" s="130"/>
      <c r="J107" s="235"/>
      <c r="K107" s="236"/>
      <c r="L107" s="130"/>
      <c r="M107" s="235"/>
      <c r="N107" s="236"/>
      <c r="O107" s="129"/>
      <c r="P107" s="246">
        <v>0</v>
      </c>
      <c r="Q107" s="247"/>
      <c r="R107" s="129"/>
      <c r="S107" s="243"/>
      <c r="T107" s="244"/>
      <c r="U107" s="244"/>
      <c r="V107" s="244"/>
      <c r="W107" s="245"/>
      <c r="X107" s="7"/>
      <c r="AX107" s="101"/>
      <c r="AY107" s="101"/>
      <c r="AZ107" s="102">
        <f t="shared" si="9"/>
        <v>0</v>
      </c>
      <c r="BA107" s="101">
        <f t="shared" si="10"/>
        <v>0</v>
      </c>
      <c r="BB107" s="103">
        <f t="shared" si="11"/>
        <v>0</v>
      </c>
      <c r="BC107" s="1">
        <f t="shared" si="12"/>
        <v>0</v>
      </c>
      <c r="BD107" s="1">
        <f t="shared" si="13"/>
        <v>0</v>
      </c>
      <c r="BE107" s="1">
        <f t="shared" si="14"/>
        <v>0</v>
      </c>
    </row>
    <row r="108" spans="2:57" ht="14.4" thickBot="1" x14ac:dyDescent="0.3">
      <c r="B108" s="4"/>
      <c r="C108" s="131"/>
      <c r="D108" s="132"/>
      <c r="E108" s="235"/>
      <c r="F108" s="250"/>
      <c r="G108" s="250"/>
      <c r="H108" s="236"/>
      <c r="I108" s="130"/>
      <c r="J108" s="235"/>
      <c r="K108" s="236"/>
      <c r="L108" s="130"/>
      <c r="M108" s="235"/>
      <c r="N108" s="236"/>
      <c r="O108" s="129"/>
      <c r="P108" s="246">
        <v>0</v>
      </c>
      <c r="Q108" s="247"/>
      <c r="R108" s="129"/>
      <c r="S108" s="243"/>
      <c r="T108" s="244"/>
      <c r="U108" s="244"/>
      <c r="V108" s="244"/>
      <c r="W108" s="245"/>
      <c r="X108" s="7"/>
      <c r="AX108" s="101"/>
      <c r="AY108" s="101"/>
      <c r="AZ108" s="102">
        <f t="shared" si="9"/>
        <v>0</v>
      </c>
      <c r="BA108" s="101">
        <f t="shared" si="10"/>
        <v>0</v>
      </c>
      <c r="BB108" s="103">
        <f t="shared" si="11"/>
        <v>0</v>
      </c>
      <c r="BC108" s="1">
        <f t="shared" si="12"/>
        <v>0</v>
      </c>
      <c r="BD108" s="1">
        <f t="shared" si="13"/>
        <v>0</v>
      </c>
      <c r="BE108" s="1">
        <f t="shared" si="14"/>
        <v>0</v>
      </c>
    </row>
    <row r="109" spans="2:57" ht="14.4" thickBot="1" x14ac:dyDescent="0.3">
      <c r="B109" s="4"/>
      <c r="C109" s="131"/>
      <c r="D109" s="132"/>
      <c r="E109" s="235"/>
      <c r="F109" s="250"/>
      <c r="G109" s="250"/>
      <c r="H109" s="236"/>
      <c r="I109" s="130"/>
      <c r="J109" s="235"/>
      <c r="K109" s="236"/>
      <c r="L109" s="130"/>
      <c r="M109" s="235"/>
      <c r="N109" s="236"/>
      <c r="O109" s="129"/>
      <c r="P109" s="246">
        <v>0</v>
      </c>
      <c r="Q109" s="247"/>
      <c r="R109" s="129"/>
      <c r="S109" s="243"/>
      <c r="T109" s="244"/>
      <c r="U109" s="244"/>
      <c r="V109" s="244"/>
      <c r="W109" s="245"/>
      <c r="X109" s="7"/>
      <c r="AX109" s="101"/>
      <c r="AY109" s="101"/>
      <c r="AZ109" s="102">
        <f t="shared" si="9"/>
        <v>0</v>
      </c>
      <c r="BA109" s="101">
        <f t="shared" si="10"/>
        <v>0</v>
      </c>
      <c r="BB109" s="103">
        <f t="shared" si="11"/>
        <v>0</v>
      </c>
      <c r="BC109" s="1">
        <f t="shared" si="12"/>
        <v>0</v>
      </c>
      <c r="BD109" s="1">
        <f t="shared" si="13"/>
        <v>0</v>
      </c>
      <c r="BE109" s="1">
        <f t="shared" si="14"/>
        <v>0</v>
      </c>
    </row>
    <row r="110" spans="2:57" ht="14.4" thickBot="1" x14ac:dyDescent="0.3">
      <c r="B110" s="4"/>
      <c r="C110" s="131"/>
      <c r="D110" s="132"/>
      <c r="E110" s="235"/>
      <c r="F110" s="250"/>
      <c r="G110" s="250"/>
      <c r="H110" s="236"/>
      <c r="I110" s="130"/>
      <c r="J110" s="235"/>
      <c r="K110" s="236"/>
      <c r="L110" s="130"/>
      <c r="M110" s="235"/>
      <c r="N110" s="236"/>
      <c r="O110" s="129"/>
      <c r="P110" s="246">
        <v>0</v>
      </c>
      <c r="Q110" s="247"/>
      <c r="R110" s="129"/>
      <c r="S110" s="243"/>
      <c r="T110" s="244"/>
      <c r="U110" s="244"/>
      <c r="V110" s="244"/>
      <c r="W110" s="245"/>
      <c r="X110" s="7"/>
      <c r="AX110" s="101"/>
      <c r="AY110" s="101"/>
      <c r="AZ110" s="102">
        <f t="shared" si="9"/>
        <v>0</v>
      </c>
      <c r="BA110" s="101">
        <f t="shared" si="10"/>
        <v>0</v>
      </c>
      <c r="BB110" s="103">
        <f t="shared" si="11"/>
        <v>0</v>
      </c>
      <c r="BC110" s="1">
        <f t="shared" si="12"/>
        <v>0</v>
      </c>
      <c r="BD110" s="1">
        <f t="shared" si="13"/>
        <v>0</v>
      </c>
      <c r="BE110" s="1">
        <f t="shared" si="14"/>
        <v>0</v>
      </c>
    </row>
    <row r="111" spans="2:57" ht="14.4" thickBot="1" x14ac:dyDescent="0.3">
      <c r="B111" s="4"/>
      <c r="C111" s="131"/>
      <c r="D111" s="132"/>
      <c r="E111" s="235"/>
      <c r="F111" s="250"/>
      <c r="G111" s="250"/>
      <c r="H111" s="236"/>
      <c r="I111" s="130"/>
      <c r="J111" s="235"/>
      <c r="K111" s="236"/>
      <c r="L111" s="130"/>
      <c r="M111" s="235"/>
      <c r="N111" s="236"/>
      <c r="O111" s="129"/>
      <c r="P111" s="246">
        <v>0</v>
      </c>
      <c r="Q111" s="247"/>
      <c r="R111" s="129"/>
      <c r="S111" s="243"/>
      <c r="T111" s="244"/>
      <c r="U111" s="244"/>
      <c r="V111" s="244"/>
      <c r="W111" s="245"/>
      <c r="X111" s="7"/>
      <c r="AX111" s="101"/>
      <c r="AY111" s="101"/>
      <c r="AZ111" s="102">
        <f t="shared" si="9"/>
        <v>0</v>
      </c>
      <c r="BA111" s="101">
        <f t="shared" si="10"/>
        <v>0</v>
      </c>
      <c r="BB111" s="103">
        <f t="shared" si="11"/>
        <v>0</v>
      </c>
      <c r="BC111" s="1">
        <f t="shared" si="12"/>
        <v>0</v>
      </c>
      <c r="BD111" s="1">
        <f t="shared" si="13"/>
        <v>0</v>
      </c>
      <c r="BE111" s="1">
        <f t="shared" si="14"/>
        <v>0</v>
      </c>
    </row>
    <row r="112" spans="2:57" ht="14.4" thickBot="1" x14ac:dyDescent="0.3">
      <c r="B112" s="4"/>
      <c r="C112" s="131"/>
      <c r="D112" s="132"/>
      <c r="E112" s="235"/>
      <c r="F112" s="250"/>
      <c r="G112" s="250"/>
      <c r="H112" s="236"/>
      <c r="I112" s="130"/>
      <c r="J112" s="235"/>
      <c r="K112" s="236"/>
      <c r="L112" s="130"/>
      <c r="M112" s="235"/>
      <c r="N112" s="236"/>
      <c r="O112" s="129"/>
      <c r="P112" s="246">
        <v>0</v>
      </c>
      <c r="Q112" s="247"/>
      <c r="R112" s="129"/>
      <c r="S112" s="243"/>
      <c r="T112" s="244"/>
      <c r="U112" s="244"/>
      <c r="V112" s="244"/>
      <c r="W112" s="245"/>
      <c r="X112" s="7"/>
      <c r="AX112" s="101"/>
      <c r="AY112" s="101"/>
      <c r="AZ112" s="102">
        <f t="shared" si="9"/>
        <v>0</v>
      </c>
      <c r="BA112" s="101">
        <f t="shared" si="10"/>
        <v>0</v>
      </c>
      <c r="BB112" s="103">
        <f t="shared" si="11"/>
        <v>0</v>
      </c>
      <c r="BC112" s="1">
        <f t="shared" si="12"/>
        <v>0</v>
      </c>
      <c r="BD112" s="1">
        <f t="shared" si="13"/>
        <v>0</v>
      </c>
      <c r="BE112" s="1">
        <f t="shared" si="14"/>
        <v>0</v>
      </c>
    </row>
    <row r="113" spans="2:57" ht="14.4" thickBot="1" x14ac:dyDescent="0.3">
      <c r="B113" s="4"/>
      <c r="C113" s="131"/>
      <c r="D113" s="132"/>
      <c r="E113" s="235"/>
      <c r="F113" s="250"/>
      <c r="G113" s="250"/>
      <c r="H113" s="236"/>
      <c r="I113" s="130"/>
      <c r="J113" s="235"/>
      <c r="K113" s="236"/>
      <c r="L113" s="130"/>
      <c r="M113" s="235"/>
      <c r="N113" s="236"/>
      <c r="O113" s="129"/>
      <c r="P113" s="246">
        <v>0</v>
      </c>
      <c r="Q113" s="247"/>
      <c r="R113" s="129"/>
      <c r="S113" s="243"/>
      <c r="T113" s="244"/>
      <c r="U113" s="244"/>
      <c r="V113" s="244"/>
      <c r="W113" s="245"/>
      <c r="X113" s="7"/>
      <c r="AX113" s="101"/>
      <c r="AY113" s="101"/>
      <c r="AZ113" s="102">
        <f t="shared" si="9"/>
        <v>0</v>
      </c>
      <c r="BA113" s="101">
        <f t="shared" si="10"/>
        <v>0</v>
      </c>
      <c r="BB113" s="103">
        <f t="shared" si="11"/>
        <v>0</v>
      </c>
      <c r="BC113" s="1">
        <f t="shared" si="12"/>
        <v>0</v>
      </c>
      <c r="BD113" s="1">
        <f t="shared" si="13"/>
        <v>0</v>
      </c>
      <c r="BE113" s="1">
        <f t="shared" si="14"/>
        <v>0</v>
      </c>
    </row>
    <row r="114" spans="2:57" ht="14.4" thickBot="1" x14ac:dyDescent="0.3">
      <c r="B114" s="4"/>
      <c r="C114" s="131"/>
      <c r="D114" s="132"/>
      <c r="E114" s="235"/>
      <c r="F114" s="250"/>
      <c r="G114" s="250"/>
      <c r="H114" s="236"/>
      <c r="I114" s="130"/>
      <c r="J114" s="235"/>
      <c r="K114" s="236"/>
      <c r="L114" s="130"/>
      <c r="M114" s="235"/>
      <c r="N114" s="236"/>
      <c r="O114" s="129"/>
      <c r="P114" s="246">
        <v>0</v>
      </c>
      <c r="Q114" s="247"/>
      <c r="R114" s="129"/>
      <c r="S114" s="243"/>
      <c r="T114" s="244"/>
      <c r="U114" s="244"/>
      <c r="V114" s="244"/>
      <c r="W114" s="245"/>
      <c r="X114" s="7"/>
      <c r="AX114" s="101"/>
      <c r="AY114" s="101"/>
      <c r="AZ114" s="102">
        <f t="shared" si="9"/>
        <v>0</v>
      </c>
      <c r="BA114" s="101">
        <f t="shared" si="10"/>
        <v>0</v>
      </c>
      <c r="BB114" s="103">
        <f t="shared" si="11"/>
        <v>0</v>
      </c>
      <c r="BC114" s="1">
        <f t="shared" si="12"/>
        <v>0</v>
      </c>
      <c r="BD114" s="1">
        <f t="shared" si="13"/>
        <v>0</v>
      </c>
      <c r="BE114" s="1">
        <f t="shared" si="14"/>
        <v>0</v>
      </c>
    </row>
    <row r="115" spans="2:57" ht="14.4" thickBot="1" x14ac:dyDescent="0.3">
      <c r="B115" s="4"/>
      <c r="C115" s="131"/>
      <c r="D115" s="132"/>
      <c r="E115" s="235"/>
      <c r="F115" s="250"/>
      <c r="G115" s="250"/>
      <c r="H115" s="236"/>
      <c r="I115" s="130"/>
      <c r="J115" s="235"/>
      <c r="K115" s="236"/>
      <c r="L115" s="130"/>
      <c r="M115" s="235"/>
      <c r="N115" s="236"/>
      <c r="O115" s="129"/>
      <c r="P115" s="246">
        <v>0</v>
      </c>
      <c r="Q115" s="247"/>
      <c r="R115" s="129"/>
      <c r="S115" s="243"/>
      <c r="T115" s="244"/>
      <c r="U115" s="244"/>
      <c r="V115" s="244"/>
      <c r="W115" s="245"/>
      <c r="X115" s="7"/>
      <c r="AX115" s="101"/>
      <c r="AY115" s="101"/>
      <c r="AZ115" s="102">
        <f t="shared" si="9"/>
        <v>0</v>
      </c>
      <c r="BA115" s="101">
        <f t="shared" si="10"/>
        <v>0</v>
      </c>
      <c r="BB115" s="103">
        <f t="shared" si="11"/>
        <v>0</v>
      </c>
      <c r="BC115" s="1">
        <f t="shared" si="12"/>
        <v>0</v>
      </c>
      <c r="BD115" s="1">
        <f t="shared" si="13"/>
        <v>0</v>
      </c>
      <c r="BE115" s="1">
        <f t="shared" si="14"/>
        <v>0</v>
      </c>
    </row>
    <row r="116" spans="2:57" ht="14.4" thickBot="1" x14ac:dyDescent="0.3">
      <c r="B116" s="4"/>
      <c r="C116" s="131"/>
      <c r="D116" s="132"/>
      <c r="E116" s="235"/>
      <c r="F116" s="250"/>
      <c r="G116" s="250"/>
      <c r="H116" s="236"/>
      <c r="I116" s="130"/>
      <c r="J116" s="235"/>
      <c r="K116" s="236"/>
      <c r="L116" s="130"/>
      <c r="M116" s="235"/>
      <c r="N116" s="236"/>
      <c r="O116" s="129"/>
      <c r="P116" s="246">
        <v>0</v>
      </c>
      <c r="Q116" s="247"/>
      <c r="R116" s="129"/>
      <c r="S116" s="243"/>
      <c r="T116" s="244"/>
      <c r="U116" s="244"/>
      <c r="V116" s="244"/>
      <c r="W116" s="245"/>
      <c r="X116" s="7"/>
      <c r="AX116" s="101"/>
      <c r="AY116" s="101"/>
      <c r="AZ116" s="102">
        <f t="shared" si="9"/>
        <v>0</v>
      </c>
      <c r="BA116" s="101">
        <f t="shared" si="10"/>
        <v>0</v>
      </c>
      <c r="BB116" s="103">
        <f t="shared" si="11"/>
        <v>0</v>
      </c>
      <c r="BC116" s="1">
        <f t="shared" si="12"/>
        <v>0</v>
      </c>
      <c r="BD116" s="1">
        <f t="shared" si="13"/>
        <v>0</v>
      </c>
      <c r="BE116" s="1">
        <f t="shared" si="14"/>
        <v>0</v>
      </c>
    </row>
    <row r="117" spans="2:57" ht="14.4" thickBot="1" x14ac:dyDescent="0.3">
      <c r="B117" s="4"/>
      <c r="C117" s="131"/>
      <c r="D117" s="132"/>
      <c r="E117" s="235"/>
      <c r="F117" s="250"/>
      <c r="G117" s="250"/>
      <c r="H117" s="236"/>
      <c r="I117" s="130"/>
      <c r="J117" s="235"/>
      <c r="K117" s="236"/>
      <c r="L117" s="130"/>
      <c r="M117" s="235"/>
      <c r="N117" s="236"/>
      <c r="O117" s="129"/>
      <c r="P117" s="246">
        <v>0</v>
      </c>
      <c r="Q117" s="247"/>
      <c r="R117" s="129"/>
      <c r="S117" s="243"/>
      <c r="T117" s="244"/>
      <c r="U117" s="244"/>
      <c r="V117" s="244"/>
      <c r="W117" s="245"/>
      <c r="X117" s="7"/>
      <c r="AX117" s="101"/>
      <c r="AY117" s="101"/>
      <c r="AZ117" s="102">
        <f t="shared" si="9"/>
        <v>0</v>
      </c>
      <c r="BA117" s="101">
        <f t="shared" si="10"/>
        <v>0</v>
      </c>
      <c r="BB117" s="103">
        <f t="shared" si="11"/>
        <v>0</v>
      </c>
      <c r="BC117" s="1">
        <f t="shared" si="12"/>
        <v>0</v>
      </c>
      <c r="BD117" s="1">
        <f t="shared" si="13"/>
        <v>0</v>
      </c>
      <c r="BE117" s="1">
        <f t="shared" si="14"/>
        <v>0</v>
      </c>
    </row>
    <row r="118" spans="2:57" ht="14.4" thickBot="1" x14ac:dyDescent="0.3">
      <c r="B118" s="4"/>
      <c r="C118" s="131"/>
      <c r="D118" s="132"/>
      <c r="E118" s="235"/>
      <c r="F118" s="250"/>
      <c r="G118" s="250"/>
      <c r="H118" s="236"/>
      <c r="I118" s="130"/>
      <c r="J118" s="235"/>
      <c r="K118" s="236"/>
      <c r="L118" s="130"/>
      <c r="M118" s="235"/>
      <c r="N118" s="236"/>
      <c r="O118" s="129"/>
      <c r="P118" s="246">
        <v>0</v>
      </c>
      <c r="Q118" s="247"/>
      <c r="R118" s="129"/>
      <c r="S118" s="243"/>
      <c r="T118" s="244"/>
      <c r="U118" s="244"/>
      <c r="V118" s="244"/>
      <c r="W118" s="245"/>
      <c r="X118" s="7"/>
      <c r="AX118" s="101"/>
      <c r="AY118" s="101"/>
      <c r="AZ118" s="102">
        <f t="shared" si="9"/>
        <v>0</v>
      </c>
      <c r="BA118" s="101">
        <f t="shared" si="10"/>
        <v>0</v>
      </c>
      <c r="BB118" s="103">
        <f t="shared" si="11"/>
        <v>0</v>
      </c>
      <c r="BC118" s="1">
        <f t="shared" si="12"/>
        <v>0</v>
      </c>
      <c r="BD118" s="1">
        <f t="shared" si="13"/>
        <v>0</v>
      </c>
      <c r="BE118" s="1">
        <f t="shared" si="14"/>
        <v>0</v>
      </c>
    </row>
    <row r="119" spans="2:57" ht="14.4" thickBot="1" x14ac:dyDescent="0.3">
      <c r="B119" s="4"/>
      <c r="C119" s="131"/>
      <c r="D119" s="132"/>
      <c r="E119" s="235"/>
      <c r="F119" s="250"/>
      <c r="G119" s="250"/>
      <c r="H119" s="236"/>
      <c r="I119" s="130"/>
      <c r="J119" s="235"/>
      <c r="K119" s="236"/>
      <c r="L119" s="130"/>
      <c r="M119" s="235"/>
      <c r="N119" s="236"/>
      <c r="O119" s="129"/>
      <c r="P119" s="246">
        <v>0</v>
      </c>
      <c r="Q119" s="247"/>
      <c r="R119" s="129"/>
      <c r="S119" s="243"/>
      <c r="T119" s="244"/>
      <c r="U119" s="244"/>
      <c r="V119" s="244"/>
      <c r="W119" s="245"/>
      <c r="X119" s="7"/>
      <c r="AX119" s="101"/>
      <c r="AY119" s="101"/>
      <c r="AZ119" s="102">
        <f t="shared" si="9"/>
        <v>0</v>
      </c>
      <c r="BA119" s="101">
        <f t="shared" si="10"/>
        <v>0</v>
      </c>
      <c r="BB119" s="103">
        <f t="shared" si="11"/>
        <v>0</v>
      </c>
      <c r="BC119" s="1">
        <f t="shared" si="12"/>
        <v>0</v>
      </c>
      <c r="BD119" s="1">
        <f t="shared" si="13"/>
        <v>0</v>
      </c>
      <c r="BE119" s="1">
        <f t="shared" si="14"/>
        <v>0</v>
      </c>
    </row>
    <row r="120" spans="2:57" ht="14.4" thickBot="1" x14ac:dyDescent="0.3">
      <c r="B120" s="4"/>
      <c r="C120" s="131"/>
      <c r="D120" s="132"/>
      <c r="E120" s="235"/>
      <c r="F120" s="250"/>
      <c r="G120" s="250"/>
      <c r="H120" s="236"/>
      <c r="I120" s="130"/>
      <c r="J120" s="235"/>
      <c r="K120" s="236"/>
      <c r="L120" s="130"/>
      <c r="M120" s="235"/>
      <c r="N120" s="236"/>
      <c r="O120" s="129"/>
      <c r="P120" s="246">
        <v>0</v>
      </c>
      <c r="Q120" s="247"/>
      <c r="R120" s="129"/>
      <c r="S120" s="243"/>
      <c r="T120" s="244"/>
      <c r="U120" s="244"/>
      <c r="V120" s="244"/>
      <c r="W120" s="245"/>
      <c r="X120" s="7"/>
      <c r="AX120" s="101"/>
      <c r="AY120" s="101"/>
      <c r="AZ120" s="102">
        <f t="shared" si="9"/>
        <v>0</v>
      </c>
      <c r="BA120" s="101">
        <f t="shared" si="10"/>
        <v>0</v>
      </c>
      <c r="BB120" s="103">
        <f t="shared" si="11"/>
        <v>0</v>
      </c>
      <c r="BC120" s="1">
        <f t="shared" si="12"/>
        <v>0</v>
      </c>
      <c r="BD120" s="1">
        <f t="shared" si="13"/>
        <v>0</v>
      </c>
      <c r="BE120" s="1">
        <f t="shared" si="14"/>
        <v>0</v>
      </c>
    </row>
    <row r="121" spans="2:57" ht="14.4" thickBot="1" x14ac:dyDescent="0.3">
      <c r="B121" s="4"/>
      <c r="C121" s="131"/>
      <c r="D121" s="132"/>
      <c r="E121" s="235"/>
      <c r="F121" s="250"/>
      <c r="G121" s="250"/>
      <c r="H121" s="236"/>
      <c r="I121" s="130"/>
      <c r="J121" s="235"/>
      <c r="K121" s="236"/>
      <c r="L121" s="130"/>
      <c r="M121" s="235"/>
      <c r="N121" s="236"/>
      <c r="O121" s="129"/>
      <c r="P121" s="246">
        <v>0</v>
      </c>
      <c r="Q121" s="247"/>
      <c r="R121" s="129"/>
      <c r="S121" s="243"/>
      <c r="T121" s="244"/>
      <c r="U121" s="244"/>
      <c r="V121" s="244"/>
      <c r="W121" s="245"/>
      <c r="X121" s="7"/>
      <c r="AX121" s="101"/>
      <c r="AY121" s="101"/>
      <c r="AZ121" s="102">
        <f t="shared" si="9"/>
        <v>0</v>
      </c>
      <c r="BA121" s="101">
        <f t="shared" si="10"/>
        <v>0</v>
      </c>
      <c r="BB121" s="103">
        <f t="shared" si="11"/>
        <v>0</v>
      </c>
      <c r="BC121" s="1">
        <f t="shared" si="12"/>
        <v>0</v>
      </c>
      <c r="BD121" s="1">
        <f t="shared" si="13"/>
        <v>0</v>
      </c>
      <c r="BE121" s="1">
        <f t="shared" si="14"/>
        <v>0</v>
      </c>
    </row>
    <row r="122" spans="2:57" ht="14.4" thickBot="1" x14ac:dyDescent="0.3">
      <c r="B122" s="4"/>
      <c r="C122" s="131"/>
      <c r="D122" s="132"/>
      <c r="E122" s="235"/>
      <c r="F122" s="250"/>
      <c r="G122" s="250"/>
      <c r="H122" s="236"/>
      <c r="I122" s="130"/>
      <c r="J122" s="235"/>
      <c r="K122" s="236"/>
      <c r="L122" s="130"/>
      <c r="M122" s="235"/>
      <c r="N122" s="236"/>
      <c r="O122" s="129"/>
      <c r="P122" s="246">
        <v>0</v>
      </c>
      <c r="Q122" s="247"/>
      <c r="R122" s="129"/>
      <c r="S122" s="243"/>
      <c r="T122" s="244"/>
      <c r="U122" s="244"/>
      <c r="V122" s="244"/>
      <c r="W122" s="245"/>
      <c r="X122" s="7"/>
      <c r="AX122" s="101"/>
      <c r="AY122" s="101"/>
      <c r="AZ122" s="102">
        <f t="shared" si="9"/>
        <v>0</v>
      </c>
      <c r="BA122" s="101">
        <f t="shared" si="10"/>
        <v>0</v>
      </c>
      <c r="BB122" s="103">
        <f t="shared" si="11"/>
        <v>0</v>
      </c>
      <c r="BC122" s="1">
        <f t="shared" si="12"/>
        <v>0</v>
      </c>
      <c r="BD122" s="1">
        <f t="shared" si="13"/>
        <v>0</v>
      </c>
      <c r="BE122" s="1">
        <f t="shared" si="14"/>
        <v>0</v>
      </c>
    </row>
    <row r="123" spans="2:57" ht="14.4" thickBot="1" x14ac:dyDescent="0.3">
      <c r="B123" s="4"/>
      <c r="C123" s="131"/>
      <c r="D123" s="132"/>
      <c r="E123" s="235"/>
      <c r="F123" s="250"/>
      <c r="G123" s="250"/>
      <c r="H123" s="236"/>
      <c r="I123" s="130"/>
      <c r="J123" s="235"/>
      <c r="K123" s="236"/>
      <c r="L123" s="130"/>
      <c r="M123" s="235"/>
      <c r="N123" s="236"/>
      <c r="O123" s="129"/>
      <c r="P123" s="246">
        <v>0</v>
      </c>
      <c r="Q123" s="247"/>
      <c r="R123" s="129"/>
      <c r="S123" s="243"/>
      <c r="T123" s="244"/>
      <c r="U123" s="244"/>
      <c r="V123" s="244"/>
      <c r="W123" s="245"/>
      <c r="X123" s="7"/>
      <c r="AX123" s="101"/>
      <c r="AY123" s="101"/>
      <c r="AZ123" s="102">
        <f t="shared" si="9"/>
        <v>0</v>
      </c>
      <c r="BA123" s="101">
        <f t="shared" si="10"/>
        <v>0</v>
      </c>
      <c r="BB123" s="103">
        <f t="shared" si="11"/>
        <v>0</v>
      </c>
      <c r="BC123" s="1">
        <f t="shared" si="12"/>
        <v>0</v>
      </c>
      <c r="BD123" s="1">
        <f t="shared" si="13"/>
        <v>0</v>
      </c>
      <c r="BE123" s="1">
        <f t="shared" si="14"/>
        <v>0</v>
      </c>
    </row>
    <row r="124" spans="2:57" ht="14.4" thickBot="1" x14ac:dyDescent="0.3">
      <c r="B124" s="4"/>
      <c r="C124" s="131"/>
      <c r="D124" s="132"/>
      <c r="E124" s="235"/>
      <c r="F124" s="250"/>
      <c r="G124" s="250"/>
      <c r="H124" s="236"/>
      <c r="I124" s="130"/>
      <c r="J124" s="235"/>
      <c r="K124" s="236"/>
      <c r="L124" s="130"/>
      <c r="M124" s="235"/>
      <c r="N124" s="236"/>
      <c r="O124" s="129"/>
      <c r="P124" s="246">
        <v>0</v>
      </c>
      <c r="Q124" s="247"/>
      <c r="R124" s="129"/>
      <c r="S124" s="243"/>
      <c r="T124" s="244"/>
      <c r="U124" s="244"/>
      <c r="V124" s="244"/>
      <c r="W124" s="245"/>
      <c r="X124" s="7"/>
      <c r="AX124" s="101"/>
      <c r="AY124" s="101"/>
      <c r="AZ124" s="102">
        <f t="shared" si="9"/>
        <v>0</v>
      </c>
      <c r="BA124" s="101">
        <f t="shared" si="10"/>
        <v>0</v>
      </c>
      <c r="BB124" s="103">
        <f t="shared" si="11"/>
        <v>0</v>
      </c>
      <c r="BC124" s="1">
        <f t="shared" si="12"/>
        <v>0</v>
      </c>
      <c r="BD124" s="1">
        <f t="shared" si="13"/>
        <v>0</v>
      </c>
      <c r="BE124" s="1">
        <f t="shared" si="14"/>
        <v>0</v>
      </c>
    </row>
    <row r="125" spans="2:57" ht="14.4" thickBot="1" x14ac:dyDescent="0.3">
      <c r="B125" s="4"/>
      <c r="C125" s="131"/>
      <c r="D125" s="132"/>
      <c r="E125" s="235"/>
      <c r="F125" s="250"/>
      <c r="G125" s="250"/>
      <c r="H125" s="236"/>
      <c r="I125" s="130"/>
      <c r="J125" s="235"/>
      <c r="K125" s="236"/>
      <c r="L125" s="130"/>
      <c r="M125" s="235"/>
      <c r="N125" s="236"/>
      <c r="O125" s="129"/>
      <c r="P125" s="246">
        <v>0</v>
      </c>
      <c r="Q125" s="247"/>
      <c r="R125" s="129"/>
      <c r="S125" s="243"/>
      <c r="T125" s="244"/>
      <c r="U125" s="244"/>
      <c r="V125" s="244"/>
      <c r="W125" s="245"/>
      <c r="X125" s="7"/>
      <c r="AX125" s="101"/>
      <c r="AY125" s="101"/>
      <c r="AZ125" s="102">
        <f t="shared" si="9"/>
        <v>0</v>
      </c>
      <c r="BA125" s="101">
        <f t="shared" si="10"/>
        <v>0</v>
      </c>
      <c r="BB125" s="103">
        <f t="shared" si="11"/>
        <v>0</v>
      </c>
      <c r="BC125" s="1">
        <f t="shared" si="12"/>
        <v>0</v>
      </c>
      <c r="BD125" s="1">
        <f t="shared" si="13"/>
        <v>0</v>
      </c>
      <c r="BE125" s="1">
        <f t="shared" si="14"/>
        <v>0</v>
      </c>
    </row>
    <row r="126" spans="2:57" ht="14.4" thickBot="1" x14ac:dyDescent="0.3">
      <c r="B126" s="4"/>
      <c r="C126" s="131"/>
      <c r="D126" s="132"/>
      <c r="E126" s="235"/>
      <c r="F126" s="250"/>
      <c r="G126" s="250"/>
      <c r="H126" s="236"/>
      <c r="I126" s="130"/>
      <c r="J126" s="235"/>
      <c r="K126" s="236"/>
      <c r="L126" s="130"/>
      <c r="M126" s="235"/>
      <c r="N126" s="236"/>
      <c r="O126" s="129"/>
      <c r="P126" s="246">
        <v>0</v>
      </c>
      <c r="Q126" s="247"/>
      <c r="R126" s="129"/>
      <c r="S126" s="243"/>
      <c r="T126" s="244"/>
      <c r="U126" s="244"/>
      <c r="V126" s="244"/>
      <c r="W126" s="245"/>
      <c r="X126" s="7"/>
      <c r="AX126" s="101"/>
      <c r="AY126" s="101"/>
      <c r="AZ126" s="102">
        <f t="shared" si="9"/>
        <v>0</v>
      </c>
      <c r="BA126" s="101">
        <f t="shared" si="10"/>
        <v>0</v>
      </c>
      <c r="BB126" s="103">
        <f t="shared" si="11"/>
        <v>0</v>
      </c>
      <c r="BC126" s="1">
        <f t="shared" si="12"/>
        <v>0</v>
      </c>
      <c r="BD126" s="1">
        <f t="shared" si="13"/>
        <v>0</v>
      </c>
      <c r="BE126" s="1">
        <f t="shared" si="14"/>
        <v>0</v>
      </c>
    </row>
    <row r="127" spans="2:57" ht="14.4" thickBot="1" x14ac:dyDescent="0.3">
      <c r="B127" s="4"/>
      <c r="C127" s="131"/>
      <c r="D127" s="132"/>
      <c r="E127" s="235"/>
      <c r="F127" s="250"/>
      <c r="G127" s="250"/>
      <c r="H127" s="236"/>
      <c r="I127" s="130"/>
      <c r="J127" s="235"/>
      <c r="K127" s="236"/>
      <c r="L127" s="130"/>
      <c r="M127" s="235"/>
      <c r="N127" s="236"/>
      <c r="O127" s="129"/>
      <c r="P127" s="246">
        <v>0</v>
      </c>
      <c r="Q127" s="247"/>
      <c r="R127" s="129"/>
      <c r="S127" s="243"/>
      <c r="T127" s="244"/>
      <c r="U127" s="244"/>
      <c r="V127" s="244"/>
      <c r="W127" s="245"/>
      <c r="X127" s="7"/>
      <c r="AX127" s="101"/>
      <c r="AY127" s="101"/>
      <c r="AZ127" s="102">
        <f t="shared" si="9"/>
        <v>0</v>
      </c>
      <c r="BA127" s="101">
        <f t="shared" si="10"/>
        <v>0</v>
      </c>
      <c r="BB127" s="103">
        <f t="shared" si="11"/>
        <v>0</v>
      </c>
      <c r="BC127" s="1">
        <f t="shared" si="12"/>
        <v>0</v>
      </c>
      <c r="BD127" s="1">
        <f t="shared" si="13"/>
        <v>0</v>
      </c>
      <c r="BE127" s="1">
        <f t="shared" si="14"/>
        <v>0</v>
      </c>
    </row>
    <row r="128" spans="2:57" ht="14.4" thickBot="1" x14ac:dyDescent="0.3">
      <c r="B128" s="4"/>
      <c r="C128" s="131"/>
      <c r="D128" s="132"/>
      <c r="E128" s="235"/>
      <c r="F128" s="250"/>
      <c r="G128" s="250"/>
      <c r="H128" s="236"/>
      <c r="I128" s="130"/>
      <c r="J128" s="235"/>
      <c r="K128" s="236"/>
      <c r="L128" s="130"/>
      <c r="M128" s="235"/>
      <c r="N128" s="236"/>
      <c r="O128" s="129"/>
      <c r="P128" s="246">
        <v>0</v>
      </c>
      <c r="Q128" s="247"/>
      <c r="R128" s="129"/>
      <c r="S128" s="243"/>
      <c r="T128" s="244"/>
      <c r="U128" s="244"/>
      <c r="V128" s="244"/>
      <c r="W128" s="245"/>
      <c r="X128" s="7"/>
      <c r="AX128" s="101"/>
      <c r="AY128" s="101"/>
      <c r="AZ128" s="102">
        <f t="shared" si="9"/>
        <v>0</v>
      </c>
      <c r="BA128" s="101">
        <f t="shared" si="10"/>
        <v>0</v>
      </c>
      <c r="BB128" s="103">
        <f t="shared" si="11"/>
        <v>0</v>
      </c>
      <c r="BC128" s="1">
        <f t="shared" si="12"/>
        <v>0</v>
      </c>
      <c r="BD128" s="1">
        <f t="shared" si="13"/>
        <v>0</v>
      </c>
      <c r="BE128" s="1">
        <f t="shared" si="14"/>
        <v>0</v>
      </c>
    </row>
    <row r="129" spans="2:57" ht="14.4" thickBot="1" x14ac:dyDescent="0.3">
      <c r="B129" s="4"/>
      <c r="C129" s="131"/>
      <c r="D129" s="132"/>
      <c r="E129" s="235"/>
      <c r="F129" s="250"/>
      <c r="G129" s="250"/>
      <c r="H129" s="236"/>
      <c r="I129" s="130"/>
      <c r="J129" s="235"/>
      <c r="K129" s="236"/>
      <c r="L129" s="130"/>
      <c r="M129" s="235"/>
      <c r="N129" s="236"/>
      <c r="O129" s="129"/>
      <c r="P129" s="246">
        <v>0</v>
      </c>
      <c r="Q129" s="247"/>
      <c r="R129" s="129"/>
      <c r="S129" s="243"/>
      <c r="T129" s="244"/>
      <c r="U129" s="244"/>
      <c r="V129" s="244"/>
      <c r="W129" s="245"/>
      <c r="X129" s="7"/>
      <c r="AX129" s="101"/>
      <c r="AY129" s="101"/>
      <c r="AZ129" s="102">
        <f t="shared" si="9"/>
        <v>0</v>
      </c>
      <c r="BA129" s="101">
        <f t="shared" si="10"/>
        <v>0</v>
      </c>
      <c r="BB129" s="103">
        <f t="shared" si="11"/>
        <v>0</v>
      </c>
      <c r="BC129" s="1">
        <f t="shared" si="12"/>
        <v>0</v>
      </c>
      <c r="BD129" s="1">
        <f t="shared" si="13"/>
        <v>0</v>
      </c>
      <c r="BE129" s="1">
        <f t="shared" si="14"/>
        <v>0</v>
      </c>
    </row>
    <row r="130" spans="2:57" ht="14.4" thickBot="1" x14ac:dyDescent="0.3">
      <c r="B130" s="4"/>
      <c r="C130" s="131"/>
      <c r="D130" s="132"/>
      <c r="E130" s="235"/>
      <c r="F130" s="250"/>
      <c r="G130" s="250"/>
      <c r="H130" s="236"/>
      <c r="I130" s="130"/>
      <c r="J130" s="235"/>
      <c r="K130" s="236"/>
      <c r="L130" s="130"/>
      <c r="M130" s="235"/>
      <c r="N130" s="236"/>
      <c r="O130" s="129"/>
      <c r="P130" s="246">
        <v>0</v>
      </c>
      <c r="Q130" s="247"/>
      <c r="R130" s="129"/>
      <c r="S130" s="243"/>
      <c r="T130" s="244"/>
      <c r="U130" s="244"/>
      <c r="V130" s="244"/>
      <c r="W130" s="245"/>
      <c r="X130" s="7"/>
      <c r="AX130" s="101"/>
      <c r="AY130" s="101"/>
      <c r="AZ130" s="102">
        <f t="shared" si="9"/>
        <v>0</v>
      </c>
      <c r="BA130" s="101">
        <f t="shared" si="10"/>
        <v>0</v>
      </c>
      <c r="BB130" s="103">
        <f t="shared" si="11"/>
        <v>0</v>
      </c>
      <c r="BC130" s="1">
        <f t="shared" si="12"/>
        <v>0</v>
      </c>
      <c r="BD130" s="1">
        <f t="shared" si="13"/>
        <v>0</v>
      </c>
      <c r="BE130" s="1">
        <f t="shared" si="14"/>
        <v>0</v>
      </c>
    </row>
    <row r="131" spans="2:57" ht="14.4" thickBot="1" x14ac:dyDescent="0.3">
      <c r="B131" s="4"/>
      <c r="C131" s="131"/>
      <c r="D131" s="132"/>
      <c r="E131" s="235"/>
      <c r="F131" s="250"/>
      <c r="G131" s="250"/>
      <c r="H131" s="236"/>
      <c r="I131" s="130"/>
      <c r="J131" s="235"/>
      <c r="K131" s="236"/>
      <c r="L131" s="130"/>
      <c r="M131" s="235"/>
      <c r="N131" s="236"/>
      <c r="O131" s="129"/>
      <c r="P131" s="246">
        <v>0</v>
      </c>
      <c r="Q131" s="247"/>
      <c r="R131" s="129"/>
      <c r="S131" s="243"/>
      <c r="T131" s="244"/>
      <c r="U131" s="244"/>
      <c r="V131" s="244"/>
      <c r="W131" s="245"/>
      <c r="X131" s="7"/>
      <c r="AX131" s="101"/>
      <c r="AY131" s="101"/>
      <c r="AZ131" s="102">
        <f t="shared" si="9"/>
        <v>0</v>
      </c>
      <c r="BA131" s="101">
        <f t="shared" si="10"/>
        <v>0</v>
      </c>
      <c r="BB131" s="103">
        <f t="shared" si="11"/>
        <v>0</v>
      </c>
      <c r="BC131" s="1">
        <f t="shared" si="12"/>
        <v>0</v>
      </c>
      <c r="BD131" s="1">
        <f t="shared" si="13"/>
        <v>0</v>
      </c>
      <c r="BE131" s="1">
        <f t="shared" si="14"/>
        <v>0</v>
      </c>
    </row>
    <row r="132" spans="2:57" ht="14.4" thickBot="1" x14ac:dyDescent="0.3">
      <c r="B132" s="4"/>
      <c r="C132" s="131"/>
      <c r="D132" s="132"/>
      <c r="E132" s="235"/>
      <c r="F132" s="250"/>
      <c r="G132" s="250"/>
      <c r="H132" s="236"/>
      <c r="I132" s="130"/>
      <c r="J132" s="235"/>
      <c r="K132" s="236"/>
      <c r="L132" s="130"/>
      <c r="M132" s="235"/>
      <c r="N132" s="236"/>
      <c r="O132" s="129"/>
      <c r="P132" s="246">
        <v>0</v>
      </c>
      <c r="Q132" s="247"/>
      <c r="R132" s="129"/>
      <c r="S132" s="243"/>
      <c r="T132" s="244"/>
      <c r="U132" s="244"/>
      <c r="V132" s="244"/>
      <c r="W132" s="245"/>
      <c r="X132" s="7"/>
      <c r="AX132" s="101"/>
      <c r="AY132" s="101"/>
      <c r="AZ132" s="102">
        <f t="shared" si="9"/>
        <v>0</v>
      </c>
      <c r="BA132" s="101">
        <f t="shared" si="10"/>
        <v>0</v>
      </c>
      <c r="BB132" s="103">
        <f t="shared" si="11"/>
        <v>0</v>
      </c>
      <c r="BC132" s="1">
        <f t="shared" si="12"/>
        <v>0</v>
      </c>
      <c r="BD132" s="1">
        <f t="shared" si="13"/>
        <v>0</v>
      </c>
      <c r="BE132" s="1">
        <f t="shared" si="14"/>
        <v>0</v>
      </c>
    </row>
    <row r="133" spans="2:57" ht="14.4" thickBot="1" x14ac:dyDescent="0.3">
      <c r="B133" s="4"/>
      <c r="C133" s="131"/>
      <c r="D133" s="132"/>
      <c r="E133" s="235"/>
      <c r="F133" s="250"/>
      <c r="G133" s="250"/>
      <c r="H133" s="236"/>
      <c r="I133" s="130"/>
      <c r="J133" s="235"/>
      <c r="K133" s="236"/>
      <c r="L133" s="130"/>
      <c r="M133" s="235"/>
      <c r="N133" s="236"/>
      <c r="O133" s="129"/>
      <c r="P133" s="246">
        <v>0</v>
      </c>
      <c r="Q133" s="247"/>
      <c r="R133" s="129"/>
      <c r="S133" s="243"/>
      <c r="T133" s="244"/>
      <c r="U133" s="244"/>
      <c r="V133" s="244"/>
      <c r="W133" s="245"/>
      <c r="X133" s="7"/>
      <c r="AX133" s="101"/>
      <c r="AY133" s="101"/>
      <c r="AZ133" s="102">
        <f t="shared" si="9"/>
        <v>0</v>
      </c>
      <c r="BA133" s="101">
        <f t="shared" si="10"/>
        <v>0</v>
      </c>
      <c r="BB133" s="103">
        <f t="shared" si="11"/>
        <v>0</v>
      </c>
      <c r="BC133" s="1">
        <f t="shared" si="12"/>
        <v>0</v>
      </c>
      <c r="BD133" s="1">
        <f t="shared" si="13"/>
        <v>0</v>
      </c>
      <c r="BE133" s="1">
        <f t="shared" si="14"/>
        <v>0</v>
      </c>
    </row>
    <row r="134" spans="2:57" ht="14.4" thickBot="1" x14ac:dyDescent="0.3">
      <c r="B134" s="4"/>
      <c r="C134" s="131"/>
      <c r="D134" s="132"/>
      <c r="E134" s="235"/>
      <c r="F134" s="250"/>
      <c r="G134" s="250"/>
      <c r="H134" s="236"/>
      <c r="I134" s="130"/>
      <c r="J134" s="235"/>
      <c r="K134" s="236"/>
      <c r="L134" s="130"/>
      <c r="M134" s="235"/>
      <c r="N134" s="236"/>
      <c r="O134" s="129"/>
      <c r="P134" s="246">
        <v>0</v>
      </c>
      <c r="Q134" s="247"/>
      <c r="R134" s="129"/>
      <c r="S134" s="243"/>
      <c r="T134" s="244"/>
      <c r="U134" s="244"/>
      <c r="V134" s="244"/>
      <c r="W134" s="245"/>
      <c r="X134" s="7"/>
      <c r="AX134" s="101"/>
      <c r="AY134" s="101"/>
      <c r="AZ134" s="102">
        <f t="shared" si="9"/>
        <v>0</v>
      </c>
      <c r="BA134" s="101">
        <f t="shared" si="10"/>
        <v>0</v>
      </c>
      <c r="BB134" s="103">
        <f t="shared" si="11"/>
        <v>0</v>
      </c>
      <c r="BC134" s="1">
        <f t="shared" si="12"/>
        <v>0</v>
      </c>
      <c r="BD134" s="1">
        <f t="shared" si="13"/>
        <v>0</v>
      </c>
      <c r="BE134" s="1">
        <f t="shared" si="14"/>
        <v>0</v>
      </c>
    </row>
    <row r="135" spans="2:57" ht="14.4" thickBot="1" x14ac:dyDescent="0.3">
      <c r="B135" s="4"/>
      <c r="C135" s="131"/>
      <c r="D135" s="132"/>
      <c r="E135" s="235"/>
      <c r="F135" s="250"/>
      <c r="G135" s="250"/>
      <c r="H135" s="236"/>
      <c r="I135" s="130"/>
      <c r="J135" s="235"/>
      <c r="K135" s="236"/>
      <c r="L135" s="130"/>
      <c r="M135" s="235"/>
      <c r="N135" s="236"/>
      <c r="O135" s="129"/>
      <c r="P135" s="246">
        <v>0</v>
      </c>
      <c r="Q135" s="247"/>
      <c r="R135" s="129"/>
      <c r="S135" s="243"/>
      <c r="T135" s="244"/>
      <c r="U135" s="244"/>
      <c r="V135" s="244"/>
      <c r="W135" s="245"/>
      <c r="X135" s="7"/>
      <c r="AX135" s="101"/>
      <c r="AY135" s="101"/>
      <c r="AZ135" s="102">
        <f t="shared" si="9"/>
        <v>0</v>
      </c>
      <c r="BA135" s="101">
        <f t="shared" si="10"/>
        <v>0</v>
      </c>
      <c r="BB135" s="103">
        <f t="shared" si="11"/>
        <v>0</v>
      </c>
      <c r="BC135" s="1">
        <f t="shared" si="12"/>
        <v>0</v>
      </c>
      <c r="BD135" s="1">
        <f t="shared" si="13"/>
        <v>0</v>
      </c>
      <c r="BE135" s="1">
        <f t="shared" si="14"/>
        <v>0</v>
      </c>
    </row>
    <row r="136" spans="2:57" ht="14.4" thickBot="1" x14ac:dyDescent="0.3">
      <c r="B136" s="4"/>
      <c r="C136" s="131"/>
      <c r="D136" s="132"/>
      <c r="E136" s="235"/>
      <c r="F136" s="250"/>
      <c r="G136" s="250"/>
      <c r="H136" s="236"/>
      <c r="I136" s="130"/>
      <c r="J136" s="235"/>
      <c r="K136" s="236"/>
      <c r="L136" s="130"/>
      <c r="M136" s="235"/>
      <c r="N136" s="236"/>
      <c r="O136" s="129"/>
      <c r="P136" s="246">
        <v>0</v>
      </c>
      <c r="Q136" s="247"/>
      <c r="R136" s="129"/>
      <c r="S136" s="243"/>
      <c r="T136" s="244"/>
      <c r="U136" s="244"/>
      <c r="V136" s="244"/>
      <c r="W136" s="245"/>
      <c r="X136" s="7"/>
      <c r="AX136" s="101"/>
      <c r="AY136" s="101"/>
      <c r="AZ136" s="102">
        <f t="shared" ref="AZ136:AZ199" si="15">+C136</f>
        <v>0</v>
      </c>
      <c r="BA136" s="101">
        <f t="shared" ref="BA136:BA199" si="16">+J136</f>
        <v>0</v>
      </c>
      <c r="BB136" s="103">
        <f t="shared" ref="BB136:BB199" si="17">+P136</f>
        <v>0</v>
      </c>
      <c r="BC136" s="1">
        <f t="shared" ref="BC136:BC199" si="18">SUMIFS($BB$71:$BB$371,$AZ$71:$AZ$371,$AX136,$BA$71:$BA$371,"Despesas")</f>
        <v>0</v>
      </c>
      <c r="BD136" s="1">
        <f t="shared" ref="BD136:BD199" si="19">SUMIFS($BB$71:$BB$371,$AZ$71:$AZ$371,$AX136,$BA$71:$BA$371,"Dívidas")</f>
        <v>0</v>
      </c>
      <c r="BE136" s="1">
        <f t="shared" ref="BE136:BE199" si="20">SUMIFS($BB$71:$BB$371,$AZ$71:$AZ$371,$AX136,$BA$71:$BA$371,"Investimentos")</f>
        <v>0</v>
      </c>
    </row>
    <row r="137" spans="2:57" ht="14.4" thickBot="1" x14ac:dyDescent="0.3">
      <c r="B137" s="4"/>
      <c r="C137" s="131"/>
      <c r="D137" s="132"/>
      <c r="E137" s="235"/>
      <c r="F137" s="250"/>
      <c r="G137" s="250"/>
      <c r="H137" s="236"/>
      <c r="I137" s="130"/>
      <c r="J137" s="235"/>
      <c r="K137" s="236"/>
      <c r="L137" s="130"/>
      <c r="M137" s="235"/>
      <c r="N137" s="236"/>
      <c r="O137" s="129"/>
      <c r="P137" s="246">
        <v>0</v>
      </c>
      <c r="Q137" s="247"/>
      <c r="R137" s="129"/>
      <c r="S137" s="243"/>
      <c r="T137" s="244"/>
      <c r="U137" s="244"/>
      <c r="V137" s="244"/>
      <c r="W137" s="245"/>
      <c r="X137" s="7"/>
      <c r="AX137" s="101"/>
      <c r="AY137" s="101"/>
      <c r="AZ137" s="102">
        <f t="shared" si="15"/>
        <v>0</v>
      </c>
      <c r="BA137" s="101">
        <f t="shared" si="16"/>
        <v>0</v>
      </c>
      <c r="BB137" s="103">
        <f t="shared" si="17"/>
        <v>0</v>
      </c>
      <c r="BC137" s="1">
        <f t="shared" si="18"/>
        <v>0</v>
      </c>
      <c r="BD137" s="1">
        <f t="shared" si="19"/>
        <v>0</v>
      </c>
      <c r="BE137" s="1">
        <f t="shared" si="20"/>
        <v>0</v>
      </c>
    </row>
    <row r="138" spans="2:57" ht="14.4" thickBot="1" x14ac:dyDescent="0.3">
      <c r="B138" s="4"/>
      <c r="C138" s="131"/>
      <c r="D138" s="132"/>
      <c r="E138" s="235"/>
      <c r="F138" s="250"/>
      <c r="G138" s="250"/>
      <c r="H138" s="236"/>
      <c r="I138" s="130"/>
      <c r="J138" s="235"/>
      <c r="K138" s="236"/>
      <c r="L138" s="130"/>
      <c r="M138" s="235"/>
      <c r="N138" s="236"/>
      <c r="O138" s="129"/>
      <c r="P138" s="246">
        <v>0</v>
      </c>
      <c r="Q138" s="247"/>
      <c r="R138" s="129"/>
      <c r="S138" s="243"/>
      <c r="T138" s="244"/>
      <c r="U138" s="244"/>
      <c r="V138" s="244"/>
      <c r="W138" s="245"/>
      <c r="X138" s="7"/>
      <c r="AX138" s="101"/>
      <c r="AY138" s="101"/>
      <c r="AZ138" s="102">
        <f t="shared" si="15"/>
        <v>0</v>
      </c>
      <c r="BA138" s="101">
        <f t="shared" si="16"/>
        <v>0</v>
      </c>
      <c r="BB138" s="103">
        <f t="shared" si="17"/>
        <v>0</v>
      </c>
      <c r="BC138" s="1">
        <f t="shared" si="18"/>
        <v>0</v>
      </c>
      <c r="BD138" s="1">
        <f t="shared" si="19"/>
        <v>0</v>
      </c>
      <c r="BE138" s="1">
        <f t="shared" si="20"/>
        <v>0</v>
      </c>
    </row>
    <row r="139" spans="2:57" ht="14.4" thickBot="1" x14ac:dyDescent="0.3">
      <c r="B139" s="4"/>
      <c r="C139" s="131"/>
      <c r="D139" s="132"/>
      <c r="E139" s="235"/>
      <c r="F139" s="250"/>
      <c r="G139" s="250"/>
      <c r="H139" s="236"/>
      <c r="I139" s="130"/>
      <c r="J139" s="235"/>
      <c r="K139" s="236"/>
      <c r="L139" s="130"/>
      <c r="M139" s="235"/>
      <c r="N139" s="236"/>
      <c r="O139" s="129"/>
      <c r="P139" s="246">
        <v>0</v>
      </c>
      <c r="Q139" s="247"/>
      <c r="R139" s="129"/>
      <c r="S139" s="243"/>
      <c r="T139" s="244"/>
      <c r="U139" s="244"/>
      <c r="V139" s="244"/>
      <c r="W139" s="245"/>
      <c r="X139" s="7"/>
      <c r="AX139" s="101"/>
      <c r="AY139" s="101"/>
      <c r="AZ139" s="102">
        <f t="shared" si="15"/>
        <v>0</v>
      </c>
      <c r="BA139" s="101">
        <f t="shared" si="16"/>
        <v>0</v>
      </c>
      <c r="BB139" s="103">
        <f t="shared" si="17"/>
        <v>0</v>
      </c>
      <c r="BC139" s="1">
        <f t="shared" si="18"/>
        <v>0</v>
      </c>
      <c r="BD139" s="1">
        <f t="shared" si="19"/>
        <v>0</v>
      </c>
      <c r="BE139" s="1">
        <f t="shared" si="20"/>
        <v>0</v>
      </c>
    </row>
    <row r="140" spans="2:57" ht="14.4" thickBot="1" x14ac:dyDescent="0.3">
      <c r="B140" s="4"/>
      <c r="C140" s="131"/>
      <c r="D140" s="132"/>
      <c r="E140" s="235"/>
      <c r="F140" s="250"/>
      <c r="G140" s="250"/>
      <c r="H140" s="236"/>
      <c r="I140" s="130"/>
      <c r="J140" s="235"/>
      <c r="K140" s="236"/>
      <c r="L140" s="130"/>
      <c r="M140" s="235"/>
      <c r="N140" s="236"/>
      <c r="O140" s="129"/>
      <c r="P140" s="246">
        <v>0</v>
      </c>
      <c r="Q140" s="247"/>
      <c r="R140" s="129"/>
      <c r="S140" s="243"/>
      <c r="T140" s="244"/>
      <c r="U140" s="244"/>
      <c r="V140" s="244"/>
      <c r="W140" s="245"/>
      <c r="X140" s="7"/>
      <c r="AX140" s="101"/>
      <c r="AY140" s="101"/>
      <c r="AZ140" s="102">
        <f t="shared" si="15"/>
        <v>0</v>
      </c>
      <c r="BA140" s="101">
        <f t="shared" si="16"/>
        <v>0</v>
      </c>
      <c r="BB140" s="103">
        <f t="shared" si="17"/>
        <v>0</v>
      </c>
      <c r="BC140" s="1">
        <f t="shared" si="18"/>
        <v>0</v>
      </c>
      <c r="BD140" s="1">
        <f t="shared" si="19"/>
        <v>0</v>
      </c>
      <c r="BE140" s="1">
        <f t="shared" si="20"/>
        <v>0</v>
      </c>
    </row>
    <row r="141" spans="2:57" ht="14.4" thickBot="1" x14ac:dyDescent="0.3">
      <c r="B141" s="4"/>
      <c r="C141" s="131"/>
      <c r="D141" s="132"/>
      <c r="E141" s="235"/>
      <c r="F141" s="250"/>
      <c r="G141" s="250"/>
      <c r="H141" s="236"/>
      <c r="I141" s="130"/>
      <c r="J141" s="235"/>
      <c r="K141" s="236"/>
      <c r="L141" s="130"/>
      <c r="M141" s="235"/>
      <c r="N141" s="236"/>
      <c r="O141" s="129"/>
      <c r="P141" s="246">
        <v>0</v>
      </c>
      <c r="Q141" s="247"/>
      <c r="R141" s="129"/>
      <c r="S141" s="243"/>
      <c r="T141" s="244"/>
      <c r="U141" s="244"/>
      <c r="V141" s="244"/>
      <c r="W141" s="245"/>
      <c r="X141" s="7"/>
      <c r="AX141" s="101"/>
      <c r="AY141" s="101"/>
      <c r="AZ141" s="102">
        <f t="shared" si="15"/>
        <v>0</v>
      </c>
      <c r="BA141" s="101">
        <f t="shared" si="16"/>
        <v>0</v>
      </c>
      <c r="BB141" s="103">
        <f t="shared" si="17"/>
        <v>0</v>
      </c>
      <c r="BC141" s="1">
        <f t="shared" si="18"/>
        <v>0</v>
      </c>
      <c r="BD141" s="1">
        <f t="shared" si="19"/>
        <v>0</v>
      </c>
      <c r="BE141" s="1">
        <f t="shared" si="20"/>
        <v>0</v>
      </c>
    </row>
    <row r="142" spans="2:57" ht="14.4" thickBot="1" x14ac:dyDescent="0.3">
      <c r="B142" s="4"/>
      <c r="C142" s="131"/>
      <c r="D142" s="132"/>
      <c r="E142" s="235"/>
      <c r="F142" s="250"/>
      <c r="G142" s="250"/>
      <c r="H142" s="236"/>
      <c r="I142" s="130"/>
      <c r="J142" s="235"/>
      <c r="K142" s="236"/>
      <c r="L142" s="130"/>
      <c r="M142" s="235"/>
      <c r="N142" s="236"/>
      <c r="O142" s="129"/>
      <c r="P142" s="246">
        <v>0</v>
      </c>
      <c r="Q142" s="247"/>
      <c r="R142" s="129"/>
      <c r="S142" s="243"/>
      <c r="T142" s="244"/>
      <c r="U142" s="244"/>
      <c r="V142" s="244"/>
      <c r="W142" s="245"/>
      <c r="X142" s="7"/>
      <c r="AX142" s="101"/>
      <c r="AY142" s="101"/>
      <c r="AZ142" s="102">
        <f t="shared" si="15"/>
        <v>0</v>
      </c>
      <c r="BA142" s="101">
        <f t="shared" si="16"/>
        <v>0</v>
      </c>
      <c r="BB142" s="103">
        <f t="shared" si="17"/>
        <v>0</v>
      </c>
      <c r="BC142" s="1">
        <f t="shared" si="18"/>
        <v>0</v>
      </c>
      <c r="BD142" s="1">
        <f t="shared" si="19"/>
        <v>0</v>
      </c>
      <c r="BE142" s="1">
        <f t="shared" si="20"/>
        <v>0</v>
      </c>
    </row>
    <row r="143" spans="2:57" ht="14.4" thickBot="1" x14ac:dyDescent="0.3">
      <c r="B143" s="4"/>
      <c r="C143" s="131"/>
      <c r="D143" s="132"/>
      <c r="E143" s="235"/>
      <c r="F143" s="250"/>
      <c r="G143" s="250"/>
      <c r="H143" s="236"/>
      <c r="I143" s="130"/>
      <c r="J143" s="235"/>
      <c r="K143" s="236"/>
      <c r="L143" s="130"/>
      <c r="M143" s="235"/>
      <c r="N143" s="236"/>
      <c r="O143" s="129"/>
      <c r="P143" s="246">
        <v>0</v>
      </c>
      <c r="Q143" s="247"/>
      <c r="R143" s="129"/>
      <c r="S143" s="243"/>
      <c r="T143" s="244"/>
      <c r="U143" s="244"/>
      <c r="V143" s="244"/>
      <c r="W143" s="245"/>
      <c r="X143" s="7"/>
      <c r="AX143" s="101"/>
      <c r="AY143" s="101"/>
      <c r="AZ143" s="102">
        <f t="shared" si="15"/>
        <v>0</v>
      </c>
      <c r="BA143" s="101">
        <f t="shared" si="16"/>
        <v>0</v>
      </c>
      <c r="BB143" s="103">
        <f t="shared" si="17"/>
        <v>0</v>
      </c>
      <c r="BC143" s="1">
        <f t="shared" si="18"/>
        <v>0</v>
      </c>
      <c r="BD143" s="1">
        <f t="shared" si="19"/>
        <v>0</v>
      </c>
      <c r="BE143" s="1">
        <f t="shared" si="20"/>
        <v>0</v>
      </c>
    </row>
    <row r="144" spans="2:57" ht="14.4" thickBot="1" x14ac:dyDescent="0.3">
      <c r="B144" s="4"/>
      <c r="C144" s="131"/>
      <c r="D144" s="132"/>
      <c r="E144" s="235"/>
      <c r="F144" s="250"/>
      <c r="G144" s="250"/>
      <c r="H144" s="236"/>
      <c r="I144" s="130"/>
      <c r="J144" s="235"/>
      <c r="K144" s="236"/>
      <c r="L144" s="130"/>
      <c r="M144" s="235"/>
      <c r="N144" s="236"/>
      <c r="O144" s="129"/>
      <c r="P144" s="246">
        <v>0</v>
      </c>
      <c r="Q144" s="247"/>
      <c r="R144" s="129"/>
      <c r="S144" s="243"/>
      <c r="T144" s="244"/>
      <c r="U144" s="244"/>
      <c r="V144" s="244"/>
      <c r="W144" s="245"/>
      <c r="X144" s="7"/>
      <c r="AX144" s="101"/>
      <c r="AY144" s="101"/>
      <c r="AZ144" s="102">
        <f t="shared" si="15"/>
        <v>0</v>
      </c>
      <c r="BA144" s="101">
        <f t="shared" si="16"/>
        <v>0</v>
      </c>
      <c r="BB144" s="103">
        <f t="shared" si="17"/>
        <v>0</v>
      </c>
      <c r="BC144" s="1">
        <f t="shared" si="18"/>
        <v>0</v>
      </c>
      <c r="BD144" s="1">
        <f t="shared" si="19"/>
        <v>0</v>
      </c>
      <c r="BE144" s="1">
        <f t="shared" si="20"/>
        <v>0</v>
      </c>
    </row>
    <row r="145" spans="2:57" ht="14.4" thickBot="1" x14ac:dyDescent="0.3">
      <c r="B145" s="4"/>
      <c r="C145" s="131"/>
      <c r="D145" s="132"/>
      <c r="E145" s="235"/>
      <c r="F145" s="250"/>
      <c r="G145" s="250"/>
      <c r="H145" s="236"/>
      <c r="I145" s="130"/>
      <c r="J145" s="235"/>
      <c r="K145" s="236"/>
      <c r="L145" s="130"/>
      <c r="M145" s="235"/>
      <c r="N145" s="236"/>
      <c r="O145" s="129"/>
      <c r="P145" s="246">
        <v>0</v>
      </c>
      <c r="Q145" s="247"/>
      <c r="R145" s="129"/>
      <c r="S145" s="243"/>
      <c r="T145" s="244"/>
      <c r="U145" s="244"/>
      <c r="V145" s="244"/>
      <c r="W145" s="245"/>
      <c r="X145" s="7"/>
      <c r="AX145" s="101"/>
      <c r="AY145" s="101"/>
      <c r="AZ145" s="102">
        <f t="shared" si="15"/>
        <v>0</v>
      </c>
      <c r="BA145" s="101">
        <f t="shared" si="16"/>
        <v>0</v>
      </c>
      <c r="BB145" s="103">
        <f t="shared" si="17"/>
        <v>0</v>
      </c>
      <c r="BC145" s="1">
        <f t="shared" si="18"/>
        <v>0</v>
      </c>
      <c r="BD145" s="1">
        <f t="shared" si="19"/>
        <v>0</v>
      </c>
      <c r="BE145" s="1">
        <f t="shared" si="20"/>
        <v>0</v>
      </c>
    </row>
    <row r="146" spans="2:57" ht="14.4" thickBot="1" x14ac:dyDescent="0.3">
      <c r="B146" s="4"/>
      <c r="C146" s="131"/>
      <c r="D146" s="132"/>
      <c r="E146" s="235"/>
      <c r="F146" s="250"/>
      <c r="G146" s="250"/>
      <c r="H146" s="236"/>
      <c r="I146" s="130"/>
      <c r="J146" s="235"/>
      <c r="K146" s="236"/>
      <c r="L146" s="130"/>
      <c r="M146" s="235"/>
      <c r="N146" s="236"/>
      <c r="O146" s="129"/>
      <c r="P146" s="246">
        <v>0</v>
      </c>
      <c r="Q146" s="247"/>
      <c r="R146" s="129"/>
      <c r="S146" s="243"/>
      <c r="T146" s="244"/>
      <c r="U146" s="244"/>
      <c r="V146" s="244"/>
      <c r="W146" s="245"/>
      <c r="X146" s="7"/>
      <c r="AX146" s="101"/>
      <c r="AY146" s="101"/>
      <c r="AZ146" s="102">
        <f t="shared" si="15"/>
        <v>0</v>
      </c>
      <c r="BA146" s="101">
        <f t="shared" si="16"/>
        <v>0</v>
      </c>
      <c r="BB146" s="103">
        <f t="shared" si="17"/>
        <v>0</v>
      </c>
      <c r="BC146" s="1">
        <f t="shared" si="18"/>
        <v>0</v>
      </c>
      <c r="BD146" s="1">
        <f t="shared" si="19"/>
        <v>0</v>
      </c>
      <c r="BE146" s="1">
        <f t="shared" si="20"/>
        <v>0</v>
      </c>
    </row>
    <row r="147" spans="2:57" ht="14.4" thickBot="1" x14ac:dyDescent="0.3">
      <c r="B147" s="4"/>
      <c r="C147" s="131"/>
      <c r="D147" s="132"/>
      <c r="E147" s="235"/>
      <c r="F147" s="250"/>
      <c r="G147" s="250"/>
      <c r="H147" s="236"/>
      <c r="I147" s="130"/>
      <c r="J147" s="235"/>
      <c r="K147" s="236"/>
      <c r="L147" s="130"/>
      <c r="M147" s="235"/>
      <c r="N147" s="236"/>
      <c r="O147" s="129"/>
      <c r="P147" s="246">
        <v>0</v>
      </c>
      <c r="Q147" s="247"/>
      <c r="R147" s="129"/>
      <c r="S147" s="243"/>
      <c r="T147" s="244"/>
      <c r="U147" s="244"/>
      <c r="V147" s="244"/>
      <c r="W147" s="245"/>
      <c r="X147" s="7"/>
      <c r="AX147" s="101"/>
      <c r="AY147" s="101"/>
      <c r="AZ147" s="102">
        <f t="shared" si="15"/>
        <v>0</v>
      </c>
      <c r="BA147" s="101">
        <f t="shared" si="16"/>
        <v>0</v>
      </c>
      <c r="BB147" s="103">
        <f t="shared" si="17"/>
        <v>0</v>
      </c>
      <c r="BC147" s="1">
        <f t="shared" si="18"/>
        <v>0</v>
      </c>
      <c r="BD147" s="1">
        <f t="shared" si="19"/>
        <v>0</v>
      </c>
      <c r="BE147" s="1">
        <f t="shared" si="20"/>
        <v>0</v>
      </c>
    </row>
    <row r="148" spans="2:57" ht="14.4" thickBot="1" x14ac:dyDescent="0.3">
      <c r="B148" s="4"/>
      <c r="C148" s="131"/>
      <c r="D148" s="132"/>
      <c r="E148" s="235"/>
      <c r="F148" s="250"/>
      <c r="G148" s="250"/>
      <c r="H148" s="236"/>
      <c r="I148" s="130"/>
      <c r="J148" s="235"/>
      <c r="K148" s="236"/>
      <c r="L148" s="130"/>
      <c r="M148" s="235"/>
      <c r="N148" s="236"/>
      <c r="O148" s="129"/>
      <c r="P148" s="246">
        <v>0</v>
      </c>
      <c r="Q148" s="247"/>
      <c r="R148" s="129"/>
      <c r="S148" s="243"/>
      <c r="T148" s="244"/>
      <c r="U148" s="244"/>
      <c r="V148" s="244"/>
      <c r="W148" s="245"/>
      <c r="X148" s="7"/>
      <c r="AX148" s="101"/>
      <c r="AY148" s="101"/>
      <c r="AZ148" s="102">
        <f t="shared" si="15"/>
        <v>0</v>
      </c>
      <c r="BA148" s="101">
        <f t="shared" si="16"/>
        <v>0</v>
      </c>
      <c r="BB148" s="103">
        <f t="shared" si="17"/>
        <v>0</v>
      </c>
      <c r="BC148" s="1">
        <f t="shared" si="18"/>
        <v>0</v>
      </c>
      <c r="BD148" s="1">
        <f t="shared" si="19"/>
        <v>0</v>
      </c>
      <c r="BE148" s="1">
        <f t="shared" si="20"/>
        <v>0</v>
      </c>
    </row>
    <row r="149" spans="2:57" ht="14.4" thickBot="1" x14ac:dyDescent="0.3">
      <c r="B149" s="4"/>
      <c r="C149" s="131"/>
      <c r="D149" s="132"/>
      <c r="E149" s="235"/>
      <c r="F149" s="250"/>
      <c r="G149" s="250"/>
      <c r="H149" s="236"/>
      <c r="I149" s="130"/>
      <c r="J149" s="235"/>
      <c r="K149" s="236"/>
      <c r="L149" s="130"/>
      <c r="M149" s="235"/>
      <c r="N149" s="236"/>
      <c r="O149" s="129"/>
      <c r="P149" s="246">
        <v>0</v>
      </c>
      <c r="Q149" s="247"/>
      <c r="R149" s="129"/>
      <c r="S149" s="243"/>
      <c r="T149" s="244"/>
      <c r="U149" s="244"/>
      <c r="V149" s="244"/>
      <c r="W149" s="245"/>
      <c r="X149" s="7"/>
      <c r="AX149" s="101"/>
      <c r="AY149" s="101"/>
      <c r="AZ149" s="102">
        <f t="shared" si="15"/>
        <v>0</v>
      </c>
      <c r="BA149" s="101">
        <f t="shared" si="16"/>
        <v>0</v>
      </c>
      <c r="BB149" s="103">
        <f t="shared" si="17"/>
        <v>0</v>
      </c>
      <c r="BC149" s="1">
        <f t="shared" si="18"/>
        <v>0</v>
      </c>
      <c r="BD149" s="1">
        <f t="shared" si="19"/>
        <v>0</v>
      </c>
      <c r="BE149" s="1">
        <f t="shared" si="20"/>
        <v>0</v>
      </c>
    </row>
    <row r="150" spans="2:57" ht="14.4" thickBot="1" x14ac:dyDescent="0.3">
      <c r="B150" s="4"/>
      <c r="C150" s="131"/>
      <c r="D150" s="132"/>
      <c r="E150" s="235"/>
      <c r="F150" s="250"/>
      <c r="G150" s="250"/>
      <c r="H150" s="236"/>
      <c r="I150" s="130"/>
      <c r="J150" s="235"/>
      <c r="K150" s="236"/>
      <c r="L150" s="130"/>
      <c r="M150" s="235"/>
      <c r="N150" s="236"/>
      <c r="O150" s="129"/>
      <c r="P150" s="246">
        <v>0</v>
      </c>
      <c r="Q150" s="247"/>
      <c r="R150" s="129"/>
      <c r="S150" s="243"/>
      <c r="T150" s="244"/>
      <c r="U150" s="244"/>
      <c r="V150" s="244"/>
      <c r="W150" s="245"/>
      <c r="X150" s="7"/>
      <c r="AX150" s="101"/>
      <c r="AY150" s="101"/>
      <c r="AZ150" s="102">
        <f t="shared" si="15"/>
        <v>0</v>
      </c>
      <c r="BA150" s="101">
        <f t="shared" si="16"/>
        <v>0</v>
      </c>
      <c r="BB150" s="103">
        <f t="shared" si="17"/>
        <v>0</v>
      </c>
      <c r="BC150" s="1">
        <f t="shared" si="18"/>
        <v>0</v>
      </c>
      <c r="BD150" s="1">
        <f t="shared" si="19"/>
        <v>0</v>
      </c>
      <c r="BE150" s="1">
        <f t="shared" si="20"/>
        <v>0</v>
      </c>
    </row>
    <row r="151" spans="2:57" ht="14.4" thickBot="1" x14ac:dyDescent="0.3">
      <c r="B151" s="4"/>
      <c r="C151" s="131"/>
      <c r="D151" s="132"/>
      <c r="E151" s="235"/>
      <c r="F151" s="250"/>
      <c r="G151" s="250"/>
      <c r="H151" s="236"/>
      <c r="I151" s="130"/>
      <c r="J151" s="235"/>
      <c r="K151" s="236"/>
      <c r="L151" s="130"/>
      <c r="M151" s="235"/>
      <c r="N151" s="236"/>
      <c r="O151" s="129"/>
      <c r="P151" s="246">
        <v>0</v>
      </c>
      <c r="Q151" s="247"/>
      <c r="R151" s="129"/>
      <c r="S151" s="243"/>
      <c r="T151" s="244"/>
      <c r="U151" s="244"/>
      <c r="V151" s="244"/>
      <c r="W151" s="245"/>
      <c r="X151" s="7"/>
      <c r="AX151" s="101"/>
      <c r="AY151" s="101"/>
      <c r="AZ151" s="102">
        <f t="shared" si="15"/>
        <v>0</v>
      </c>
      <c r="BA151" s="101">
        <f t="shared" si="16"/>
        <v>0</v>
      </c>
      <c r="BB151" s="103">
        <f t="shared" si="17"/>
        <v>0</v>
      </c>
      <c r="BC151" s="1">
        <f t="shared" si="18"/>
        <v>0</v>
      </c>
      <c r="BD151" s="1">
        <f t="shared" si="19"/>
        <v>0</v>
      </c>
      <c r="BE151" s="1">
        <f t="shared" si="20"/>
        <v>0</v>
      </c>
    </row>
    <row r="152" spans="2:57" ht="14.4" thickBot="1" x14ac:dyDescent="0.3">
      <c r="B152" s="4"/>
      <c r="C152" s="131"/>
      <c r="D152" s="132"/>
      <c r="E152" s="235"/>
      <c r="F152" s="250"/>
      <c r="G152" s="250"/>
      <c r="H152" s="236"/>
      <c r="I152" s="130"/>
      <c r="J152" s="235"/>
      <c r="K152" s="236"/>
      <c r="L152" s="130"/>
      <c r="M152" s="235"/>
      <c r="N152" s="236"/>
      <c r="O152" s="129"/>
      <c r="P152" s="246">
        <v>0</v>
      </c>
      <c r="Q152" s="247"/>
      <c r="R152" s="129"/>
      <c r="S152" s="243"/>
      <c r="T152" s="244"/>
      <c r="U152" s="244"/>
      <c r="V152" s="244"/>
      <c r="W152" s="245"/>
      <c r="X152" s="7"/>
      <c r="AX152" s="101"/>
      <c r="AY152" s="101"/>
      <c r="AZ152" s="102">
        <f t="shared" si="15"/>
        <v>0</v>
      </c>
      <c r="BA152" s="101">
        <f t="shared" si="16"/>
        <v>0</v>
      </c>
      <c r="BB152" s="103">
        <f t="shared" si="17"/>
        <v>0</v>
      </c>
      <c r="BC152" s="1">
        <f t="shared" si="18"/>
        <v>0</v>
      </c>
      <c r="BD152" s="1">
        <f t="shared" si="19"/>
        <v>0</v>
      </c>
      <c r="BE152" s="1">
        <f t="shared" si="20"/>
        <v>0</v>
      </c>
    </row>
    <row r="153" spans="2:57" ht="14.4" thickBot="1" x14ac:dyDescent="0.3">
      <c r="B153" s="4"/>
      <c r="C153" s="131"/>
      <c r="D153" s="132"/>
      <c r="E153" s="235"/>
      <c r="F153" s="250"/>
      <c r="G153" s="250"/>
      <c r="H153" s="236"/>
      <c r="I153" s="130"/>
      <c r="J153" s="235"/>
      <c r="K153" s="236"/>
      <c r="L153" s="130"/>
      <c r="M153" s="235"/>
      <c r="N153" s="236"/>
      <c r="O153" s="129"/>
      <c r="P153" s="246">
        <v>0</v>
      </c>
      <c r="Q153" s="247"/>
      <c r="R153" s="129"/>
      <c r="S153" s="243"/>
      <c r="T153" s="244"/>
      <c r="U153" s="244"/>
      <c r="V153" s="244"/>
      <c r="W153" s="245"/>
      <c r="X153" s="7"/>
      <c r="AX153" s="101"/>
      <c r="AY153" s="101"/>
      <c r="AZ153" s="102">
        <f t="shared" si="15"/>
        <v>0</v>
      </c>
      <c r="BA153" s="101">
        <f t="shared" si="16"/>
        <v>0</v>
      </c>
      <c r="BB153" s="103">
        <f t="shared" si="17"/>
        <v>0</v>
      </c>
      <c r="BC153" s="1">
        <f t="shared" si="18"/>
        <v>0</v>
      </c>
      <c r="BD153" s="1">
        <f t="shared" si="19"/>
        <v>0</v>
      </c>
      <c r="BE153" s="1">
        <f t="shared" si="20"/>
        <v>0</v>
      </c>
    </row>
    <row r="154" spans="2:57" ht="14.4" thickBot="1" x14ac:dyDescent="0.3">
      <c r="B154" s="4"/>
      <c r="C154" s="131"/>
      <c r="D154" s="132"/>
      <c r="E154" s="235"/>
      <c r="F154" s="250"/>
      <c r="G154" s="250"/>
      <c r="H154" s="236"/>
      <c r="I154" s="130"/>
      <c r="J154" s="235"/>
      <c r="K154" s="236"/>
      <c r="L154" s="130"/>
      <c r="M154" s="235"/>
      <c r="N154" s="236"/>
      <c r="O154" s="129"/>
      <c r="P154" s="246">
        <v>0</v>
      </c>
      <c r="Q154" s="247"/>
      <c r="R154" s="129"/>
      <c r="S154" s="243"/>
      <c r="T154" s="244"/>
      <c r="U154" s="244"/>
      <c r="V154" s="244"/>
      <c r="W154" s="245"/>
      <c r="X154" s="7"/>
      <c r="AX154" s="101"/>
      <c r="AY154" s="101"/>
      <c r="AZ154" s="102">
        <f t="shared" si="15"/>
        <v>0</v>
      </c>
      <c r="BA154" s="101">
        <f t="shared" si="16"/>
        <v>0</v>
      </c>
      <c r="BB154" s="103">
        <f t="shared" si="17"/>
        <v>0</v>
      </c>
      <c r="BC154" s="1">
        <f t="shared" si="18"/>
        <v>0</v>
      </c>
      <c r="BD154" s="1">
        <f t="shared" si="19"/>
        <v>0</v>
      </c>
      <c r="BE154" s="1">
        <f t="shared" si="20"/>
        <v>0</v>
      </c>
    </row>
    <row r="155" spans="2:57" ht="14.4" thickBot="1" x14ac:dyDescent="0.3">
      <c r="B155" s="4"/>
      <c r="C155" s="131"/>
      <c r="D155" s="132"/>
      <c r="E155" s="235"/>
      <c r="F155" s="250"/>
      <c r="G155" s="250"/>
      <c r="H155" s="236"/>
      <c r="I155" s="130"/>
      <c r="J155" s="235"/>
      <c r="K155" s="236"/>
      <c r="L155" s="130"/>
      <c r="M155" s="235"/>
      <c r="N155" s="236"/>
      <c r="O155" s="129"/>
      <c r="P155" s="246">
        <v>0</v>
      </c>
      <c r="Q155" s="247"/>
      <c r="R155" s="129"/>
      <c r="S155" s="243"/>
      <c r="T155" s="244"/>
      <c r="U155" s="244"/>
      <c r="V155" s="244"/>
      <c r="W155" s="245"/>
      <c r="X155" s="7"/>
      <c r="AX155" s="101"/>
      <c r="AY155" s="101"/>
      <c r="AZ155" s="102">
        <f t="shared" si="15"/>
        <v>0</v>
      </c>
      <c r="BA155" s="101">
        <f t="shared" si="16"/>
        <v>0</v>
      </c>
      <c r="BB155" s="103">
        <f t="shared" si="17"/>
        <v>0</v>
      </c>
      <c r="BC155" s="1">
        <f t="shared" si="18"/>
        <v>0</v>
      </c>
      <c r="BD155" s="1">
        <f t="shared" si="19"/>
        <v>0</v>
      </c>
      <c r="BE155" s="1">
        <f t="shared" si="20"/>
        <v>0</v>
      </c>
    </row>
    <row r="156" spans="2:57" ht="14.4" thickBot="1" x14ac:dyDescent="0.3">
      <c r="B156" s="4"/>
      <c r="C156" s="131"/>
      <c r="D156" s="132"/>
      <c r="E156" s="235"/>
      <c r="F156" s="250"/>
      <c r="G156" s="250"/>
      <c r="H156" s="236"/>
      <c r="I156" s="130"/>
      <c r="J156" s="235"/>
      <c r="K156" s="236"/>
      <c r="L156" s="130"/>
      <c r="M156" s="235"/>
      <c r="N156" s="236"/>
      <c r="O156" s="129"/>
      <c r="P156" s="246">
        <v>0</v>
      </c>
      <c r="Q156" s="247"/>
      <c r="R156" s="129"/>
      <c r="S156" s="243"/>
      <c r="T156" s="244"/>
      <c r="U156" s="244"/>
      <c r="V156" s="244"/>
      <c r="W156" s="245"/>
      <c r="X156" s="7"/>
      <c r="AX156" s="101"/>
      <c r="AY156" s="101"/>
      <c r="AZ156" s="102">
        <f t="shared" si="15"/>
        <v>0</v>
      </c>
      <c r="BA156" s="101">
        <f t="shared" si="16"/>
        <v>0</v>
      </c>
      <c r="BB156" s="103">
        <f t="shared" si="17"/>
        <v>0</v>
      </c>
      <c r="BC156" s="1">
        <f t="shared" si="18"/>
        <v>0</v>
      </c>
      <c r="BD156" s="1">
        <f t="shared" si="19"/>
        <v>0</v>
      </c>
      <c r="BE156" s="1">
        <f t="shared" si="20"/>
        <v>0</v>
      </c>
    </row>
    <row r="157" spans="2:57" ht="14.4" thickBot="1" x14ac:dyDescent="0.3">
      <c r="B157" s="4"/>
      <c r="C157" s="131"/>
      <c r="D157" s="132"/>
      <c r="E157" s="235"/>
      <c r="F157" s="250"/>
      <c r="G157" s="250"/>
      <c r="H157" s="236"/>
      <c r="I157" s="130"/>
      <c r="J157" s="235"/>
      <c r="K157" s="236"/>
      <c r="L157" s="130"/>
      <c r="M157" s="235"/>
      <c r="N157" s="236"/>
      <c r="O157" s="129"/>
      <c r="P157" s="246">
        <v>0</v>
      </c>
      <c r="Q157" s="247"/>
      <c r="R157" s="129"/>
      <c r="S157" s="243"/>
      <c r="T157" s="244"/>
      <c r="U157" s="244"/>
      <c r="V157" s="244"/>
      <c r="W157" s="245"/>
      <c r="X157" s="7"/>
      <c r="AX157" s="101"/>
      <c r="AY157" s="101"/>
      <c r="AZ157" s="102">
        <f t="shared" si="15"/>
        <v>0</v>
      </c>
      <c r="BA157" s="101">
        <f t="shared" si="16"/>
        <v>0</v>
      </c>
      <c r="BB157" s="103">
        <f t="shared" si="17"/>
        <v>0</v>
      </c>
      <c r="BC157" s="1">
        <f t="shared" si="18"/>
        <v>0</v>
      </c>
      <c r="BD157" s="1">
        <f t="shared" si="19"/>
        <v>0</v>
      </c>
      <c r="BE157" s="1">
        <f t="shared" si="20"/>
        <v>0</v>
      </c>
    </row>
    <row r="158" spans="2:57" ht="14.4" thickBot="1" x14ac:dyDescent="0.3">
      <c r="B158" s="4"/>
      <c r="C158" s="131"/>
      <c r="D158" s="132"/>
      <c r="E158" s="235"/>
      <c r="F158" s="250"/>
      <c r="G158" s="250"/>
      <c r="H158" s="236"/>
      <c r="I158" s="130"/>
      <c r="J158" s="235"/>
      <c r="K158" s="236"/>
      <c r="L158" s="130"/>
      <c r="M158" s="235"/>
      <c r="N158" s="236"/>
      <c r="O158" s="129"/>
      <c r="P158" s="246">
        <v>0</v>
      </c>
      <c r="Q158" s="247"/>
      <c r="R158" s="129"/>
      <c r="S158" s="243"/>
      <c r="T158" s="244"/>
      <c r="U158" s="244"/>
      <c r="V158" s="244"/>
      <c r="W158" s="245"/>
      <c r="X158" s="7"/>
      <c r="AX158" s="101"/>
      <c r="AY158" s="101"/>
      <c r="AZ158" s="102">
        <f t="shared" si="15"/>
        <v>0</v>
      </c>
      <c r="BA158" s="101">
        <f t="shared" si="16"/>
        <v>0</v>
      </c>
      <c r="BB158" s="103">
        <f t="shared" si="17"/>
        <v>0</v>
      </c>
      <c r="BC158" s="1">
        <f t="shared" si="18"/>
        <v>0</v>
      </c>
      <c r="BD158" s="1">
        <f t="shared" si="19"/>
        <v>0</v>
      </c>
      <c r="BE158" s="1">
        <f t="shared" si="20"/>
        <v>0</v>
      </c>
    </row>
    <row r="159" spans="2:57" ht="14.4" thickBot="1" x14ac:dyDescent="0.3">
      <c r="B159" s="4"/>
      <c r="C159" s="131"/>
      <c r="D159" s="132"/>
      <c r="E159" s="235"/>
      <c r="F159" s="250"/>
      <c r="G159" s="250"/>
      <c r="H159" s="236"/>
      <c r="I159" s="130"/>
      <c r="J159" s="235"/>
      <c r="K159" s="236"/>
      <c r="L159" s="130"/>
      <c r="M159" s="235"/>
      <c r="N159" s="236"/>
      <c r="O159" s="129"/>
      <c r="P159" s="246">
        <v>0</v>
      </c>
      <c r="Q159" s="247"/>
      <c r="R159" s="129"/>
      <c r="S159" s="243"/>
      <c r="T159" s="244"/>
      <c r="U159" s="244"/>
      <c r="V159" s="244"/>
      <c r="W159" s="245"/>
      <c r="X159" s="7"/>
      <c r="AX159" s="101"/>
      <c r="AY159" s="101"/>
      <c r="AZ159" s="102">
        <f t="shared" si="15"/>
        <v>0</v>
      </c>
      <c r="BA159" s="101">
        <f t="shared" si="16"/>
        <v>0</v>
      </c>
      <c r="BB159" s="103">
        <f t="shared" si="17"/>
        <v>0</v>
      </c>
      <c r="BC159" s="1">
        <f t="shared" si="18"/>
        <v>0</v>
      </c>
      <c r="BD159" s="1">
        <f t="shared" si="19"/>
        <v>0</v>
      </c>
      <c r="BE159" s="1">
        <f t="shared" si="20"/>
        <v>0</v>
      </c>
    </row>
    <row r="160" spans="2:57" ht="14.4" thickBot="1" x14ac:dyDescent="0.3">
      <c r="B160" s="4"/>
      <c r="C160" s="131"/>
      <c r="D160" s="132"/>
      <c r="E160" s="235"/>
      <c r="F160" s="250"/>
      <c r="G160" s="250"/>
      <c r="H160" s="236"/>
      <c r="I160" s="130"/>
      <c r="J160" s="235"/>
      <c r="K160" s="236"/>
      <c r="L160" s="130"/>
      <c r="M160" s="235"/>
      <c r="N160" s="236"/>
      <c r="O160" s="129"/>
      <c r="P160" s="246">
        <v>0</v>
      </c>
      <c r="Q160" s="247"/>
      <c r="R160" s="129"/>
      <c r="S160" s="243"/>
      <c r="T160" s="244"/>
      <c r="U160" s="244"/>
      <c r="V160" s="244"/>
      <c r="W160" s="245"/>
      <c r="X160" s="7"/>
      <c r="AX160" s="101"/>
      <c r="AY160" s="101"/>
      <c r="AZ160" s="102">
        <f t="shared" si="15"/>
        <v>0</v>
      </c>
      <c r="BA160" s="101">
        <f t="shared" si="16"/>
        <v>0</v>
      </c>
      <c r="BB160" s="103">
        <f t="shared" si="17"/>
        <v>0</v>
      </c>
      <c r="BC160" s="1">
        <f t="shared" si="18"/>
        <v>0</v>
      </c>
      <c r="BD160" s="1">
        <f t="shared" si="19"/>
        <v>0</v>
      </c>
      <c r="BE160" s="1">
        <f t="shared" si="20"/>
        <v>0</v>
      </c>
    </row>
    <row r="161" spans="2:57" ht="14.4" thickBot="1" x14ac:dyDescent="0.3">
      <c r="B161" s="4"/>
      <c r="C161" s="131"/>
      <c r="D161" s="132"/>
      <c r="E161" s="235"/>
      <c r="F161" s="250"/>
      <c r="G161" s="250"/>
      <c r="H161" s="236"/>
      <c r="I161" s="130"/>
      <c r="J161" s="235"/>
      <c r="K161" s="236"/>
      <c r="L161" s="130"/>
      <c r="M161" s="235"/>
      <c r="N161" s="236"/>
      <c r="O161" s="129"/>
      <c r="P161" s="246">
        <v>0</v>
      </c>
      <c r="Q161" s="247"/>
      <c r="R161" s="129"/>
      <c r="S161" s="243"/>
      <c r="T161" s="244"/>
      <c r="U161" s="244"/>
      <c r="V161" s="244"/>
      <c r="W161" s="245"/>
      <c r="X161" s="7"/>
      <c r="AX161" s="101"/>
      <c r="AY161" s="101"/>
      <c r="AZ161" s="102">
        <f t="shared" si="15"/>
        <v>0</v>
      </c>
      <c r="BA161" s="101">
        <f t="shared" si="16"/>
        <v>0</v>
      </c>
      <c r="BB161" s="103">
        <f t="shared" si="17"/>
        <v>0</v>
      </c>
      <c r="BC161" s="1">
        <f t="shared" si="18"/>
        <v>0</v>
      </c>
      <c r="BD161" s="1">
        <f t="shared" si="19"/>
        <v>0</v>
      </c>
      <c r="BE161" s="1">
        <f t="shared" si="20"/>
        <v>0</v>
      </c>
    </row>
    <row r="162" spans="2:57" ht="14.4" thickBot="1" x14ac:dyDescent="0.3">
      <c r="B162" s="4"/>
      <c r="C162" s="131"/>
      <c r="D162" s="132"/>
      <c r="E162" s="235"/>
      <c r="F162" s="250"/>
      <c r="G162" s="250"/>
      <c r="H162" s="236"/>
      <c r="I162" s="130"/>
      <c r="J162" s="235"/>
      <c r="K162" s="236"/>
      <c r="L162" s="130"/>
      <c r="M162" s="235"/>
      <c r="N162" s="236"/>
      <c r="O162" s="129"/>
      <c r="P162" s="246">
        <v>0</v>
      </c>
      <c r="Q162" s="247"/>
      <c r="R162" s="129"/>
      <c r="S162" s="243"/>
      <c r="T162" s="244"/>
      <c r="U162" s="244"/>
      <c r="V162" s="244"/>
      <c r="W162" s="245"/>
      <c r="X162" s="7"/>
      <c r="AX162" s="101"/>
      <c r="AY162" s="101"/>
      <c r="AZ162" s="102">
        <f t="shared" si="15"/>
        <v>0</v>
      </c>
      <c r="BA162" s="101">
        <f t="shared" si="16"/>
        <v>0</v>
      </c>
      <c r="BB162" s="103">
        <f t="shared" si="17"/>
        <v>0</v>
      </c>
      <c r="BC162" s="1">
        <f t="shared" si="18"/>
        <v>0</v>
      </c>
      <c r="BD162" s="1">
        <f t="shared" si="19"/>
        <v>0</v>
      </c>
      <c r="BE162" s="1">
        <f t="shared" si="20"/>
        <v>0</v>
      </c>
    </row>
    <row r="163" spans="2:57" ht="14.4" thickBot="1" x14ac:dyDescent="0.3">
      <c r="B163" s="4"/>
      <c r="C163" s="131"/>
      <c r="D163" s="132"/>
      <c r="E163" s="235"/>
      <c r="F163" s="250"/>
      <c r="G163" s="250"/>
      <c r="H163" s="236"/>
      <c r="I163" s="130"/>
      <c r="J163" s="235"/>
      <c r="K163" s="236"/>
      <c r="L163" s="130"/>
      <c r="M163" s="235"/>
      <c r="N163" s="236"/>
      <c r="O163" s="129"/>
      <c r="P163" s="246">
        <v>0</v>
      </c>
      <c r="Q163" s="247"/>
      <c r="R163" s="129"/>
      <c r="S163" s="243"/>
      <c r="T163" s="244"/>
      <c r="U163" s="244"/>
      <c r="V163" s="244"/>
      <c r="W163" s="245"/>
      <c r="X163" s="7"/>
      <c r="AX163" s="101"/>
      <c r="AY163" s="101"/>
      <c r="AZ163" s="102">
        <f t="shared" si="15"/>
        <v>0</v>
      </c>
      <c r="BA163" s="101">
        <f t="shared" si="16"/>
        <v>0</v>
      </c>
      <c r="BB163" s="103">
        <f t="shared" si="17"/>
        <v>0</v>
      </c>
      <c r="BC163" s="1">
        <f t="shared" si="18"/>
        <v>0</v>
      </c>
      <c r="BD163" s="1">
        <f t="shared" si="19"/>
        <v>0</v>
      </c>
      <c r="BE163" s="1">
        <f t="shared" si="20"/>
        <v>0</v>
      </c>
    </row>
    <row r="164" spans="2:57" ht="14.4" thickBot="1" x14ac:dyDescent="0.3">
      <c r="B164" s="4"/>
      <c r="C164" s="131"/>
      <c r="D164" s="132"/>
      <c r="E164" s="235"/>
      <c r="F164" s="250"/>
      <c r="G164" s="250"/>
      <c r="H164" s="236"/>
      <c r="I164" s="130"/>
      <c r="J164" s="235"/>
      <c r="K164" s="236"/>
      <c r="L164" s="130"/>
      <c r="M164" s="235"/>
      <c r="N164" s="236"/>
      <c r="O164" s="129"/>
      <c r="P164" s="246">
        <v>0</v>
      </c>
      <c r="Q164" s="247"/>
      <c r="R164" s="129"/>
      <c r="S164" s="243"/>
      <c r="T164" s="244"/>
      <c r="U164" s="244"/>
      <c r="V164" s="244"/>
      <c r="W164" s="245"/>
      <c r="X164" s="7"/>
      <c r="AX164" s="101"/>
      <c r="AY164" s="101"/>
      <c r="AZ164" s="102">
        <f t="shared" si="15"/>
        <v>0</v>
      </c>
      <c r="BA164" s="101">
        <f t="shared" si="16"/>
        <v>0</v>
      </c>
      <c r="BB164" s="103">
        <f t="shared" si="17"/>
        <v>0</v>
      </c>
      <c r="BC164" s="1">
        <f t="shared" si="18"/>
        <v>0</v>
      </c>
      <c r="BD164" s="1">
        <f t="shared" si="19"/>
        <v>0</v>
      </c>
      <c r="BE164" s="1">
        <f t="shared" si="20"/>
        <v>0</v>
      </c>
    </row>
    <row r="165" spans="2:57" ht="14.4" thickBot="1" x14ac:dyDescent="0.3">
      <c r="B165" s="4"/>
      <c r="C165" s="131"/>
      <c r="D165" s="132"/>
      <c r="E165" s="235"/>
      <c r="F165" s="250"/>
      <c r="G165" s="250"/>
      <c r="H165" s="236"/>
      <c r="I165" s="130"/>
      <c r="J165" s="235"/>
      <c r="K165" s="236"/>
      <c r="L165" s="130"/>
      <c r="M165" s="235"/>
      <c r="N165" s="236"/>
      <c r="O165" s="129"/>
      <c r="P165" s="246">
        <v>0</v>
      </c>
      <c r="Q165" s="247"/>
      <c r="R165" s="129"/>
      <c r="S165" s="243"/>
      <c r="T165" s="244"/>
      <c r="U165" s="244"/>
      <c r="V165" s="244"/>
      <c r="W165" s="245"/>
      <c r="X165" s="7"/>
      <c r="AX165" s="101"/>
      <c r="AY165" s="101"/>
      <c r="AZ165" s="102">
        <f t="shared" si="15"/>
        <v>0</v>
      </c>
      <c r="BA165" s="101">
        <f t="shared" si="16"/>
        <v>0</v>
      </c>
      <c r="BB165" s="103">
        <f t="shared" si="17"/>
        <v>0</v>
      </c>
      <c r="BC165" s="1">
        <f t="shared" si="18"/>
        <v>0</v>
      </c>
      <c r="BD165" s="1">
        <f t="shared" si="19"/>
        <v>0</v>
      </c>
      <c r="BE165" s="1">
        <f t="shared" si="20"/>
        <v>0</v>
      </c>
    </row>
    <row r="166" spans="2:57" ht="14.4" thickBot="1" x14ac:dyDescent="0.3">
      <c r="B166" s="4"/>
      <c r="C166" s="131"/>
      <c r="D166" s="132"/>
      <c r="E166" s="235"/>
      <c r="F166" s="250"/>
      <c r="G166" s="250"/>
      <c r="H166" s="236"/>
      <c r="I166" s="130"/>
      <c r="J166" s="235"/>
      <c r="K166" s="236"/>
      <c r="L166" s="130"/>
      <c r="M166" s="235"/>
      <c r="N166" s="236"/>
      <c r="O166" s="129"/>
      <c r="P166" s="246">
        <v>0</v>
      </c>
      <c r="Q166" s="247"/>
      <c r="R166" s="129"/>
      <c r="S166" s="243"/>
      <c r="T166" s="244"/>
      <c r="U166" s="244"/>
      <c r="V166" s="244"/>
      <c r="W166" s="245"/>
      <c r="X166" s="7"/>
      <c r="AX166" s="101"/>
      <c r="AY166" s="101"/>
      <c r="AZ166" s="102">
        <f t="shared" si="15"/>
        <v>0</v>
      </c>
      <c r="BA166" s="101">
        <f t="shared" si="16"/>
        <v>0</v>
      </c>
      <c r="BB166" s="103">
        <f t="shared" si="17"/>
        <v>0</v>
      </c>
      <c r="BC166" s="1">
        <f t="shared" si="18"/>
        <v>0</v>
      </c>
      <c r="BD166" s="1">
        <f t="shared" si="19"/>
        <v>0</v>
      </c>
      <c r="BE166" s="1">
        <f t="shared" si="20"/>
        <v>0</v>
      </c>
    </row>
    <row r="167" spans="2:57" ht="14.4" thickBot="1" x14ac:dyDescent="0.3">
      <c r="B167" s="4"/>
      <c r="C167" s="131"/>
      <c r="D167" s="132"/>
      <c r="E167" s="235"/>
      <c r="F167" s="250"/>
      <c r="G167" s="250"/>
      <c r="H167" s="236"/>
      <c r="I167" s="130"/>
      <c r="J167" s="235"/>
      <c r="K167" s="236"/>
      <c r="L167" s="130"/>
      <c r="M167" s="235"/>
      <c r="N167" s="236"/>
      <c r="O167" s="129"/>
      <c r="P167" s="246">
        <v>0</v>
      </c>
      <c r="Q167" s="247"/>
      <c r="R167" s="129"/>
      <c r="S167" s="243"/>
      <c r="T167" s="244"/>
      <c r="U167" s="244"/>
      <c r="V167" s="244"/>
      <c r="W167" s="245"/>
      <c r="X167" s="7"/>
      <c r="AX167" s="101"/>
      <c r="AY167" s="101"/>
      <c r="AZ167" s="102">
        <f t="shared" si="15"/>
        <v>0</v>
      </c>
      <c r="BA167" s="101">
        <f t="shared" si="16"/>
        <v>0</v>
      </c>
      <c r="BB167" s="103">
        <f t="shared" si="17"/>
        <v>0</v>
      </c>
      <c r="BC167" s="1">
        <f t="shared" si="18"/>
        <v>0</v>
      </c>
      <c r="BD167" s="1">
        <f t="shared" si="19"/>
        <v>0</v>
      </c>
      <c r="BE167" s="1">
        <f t="shared" si="20"/>
        <v>0</v>
      </c>
    </row>
    <row r="168" spans="2:57" ht="14.4" thickBot="1" x14ac:dyDescent="0.3">
      <c r="B168" s="4"/>
      <c r="C168" s="131"/>
      <c r="D168" s="132"/>
      <c r="E168" s="235"/>
      <c r="F168" s="250"/>
      <c r="G168" s="250"/>
      <c r="H168" s="236"/>
      <c r="I168" s="130"/>
      <c r="J168" s="235"/>
      <c r="K168" s="236"/>
      <c r="L168" s="130"/>
      <c r="M168" s="235"/>
      <c r="N168" s="236"/>
      <c r="O168" s="129"/>
      <c r="P168" s="246">
        <v>0</v>
      </c>
      <c r="Q168" s="247"/>
      <c r="R168" s="129"/>
      <c r="S168" s="243"/>
      <c r="T168" s="244"/>
      <c r="U168" s="244"/>
      <c r="V168" s="244"/>
      <c r="W168" s="245"/>
      <c r="X168" s="7"/>
      <c r="AX168" s="101"/>
      <c r="AY168" s="101"/>
      <c r="AZ168" s="102">
        <f t="shared" si="15"/>
        <v>0</v>
      </c>
      <c r="BA168" s="101">
        <f t="shared" si="16"/>
        <v>0</v>
      </c>
      <c r="BB168" s="103">
        <f t="shared" si="17"/>
        <v>0</v>
      </c>
      <c r="BC168" s="1">
        <f t="shared" si="18"/>
        <v>0</v>
      </c>
      <c r="BD168" s="1">
        <f t="shared" si="19"/>
        <v>0</v>
      </c>
      <c r="BE168" s="1">
        <f t="shared" si="20"/>
        <v>0</v>
      </c>
    </row>
    <row r="169" spans="2:57" ht="14.4" thickBot="1" x14ac:dyDescent="0.3">
      <c r="B169" s="4"/>
      <c r="C169" s="131"/>
      <c r="D169" s="132"/>
      <c r="E169" s="235"/>
      <c r="F169" s="250"/>
      <c r="G169" s="250"/>
      <c r="H169" s="236"/>
      <c r="I169" s="130"/>
      <c r="J169" s="235"/>
      <c r="K169" s="236"/>
      <c r="L169" s="130"/>
      <c r="M169" s="235"/>
      <c r="N169" s="236"/>
      <c r="O169" s="129"/>
      <c r="P169" s="246">
        <v>0</v>
      </c>
      <c r="Q169" s="247"/>
      <c r="R169" s="129"/>
      <c r="S169" s="243"/>
      <c r="T169" s="244"/>
      <c r="U169" s="244"/>
      <c r="V169" s="244"/>
      <c r="W169" s="245"/>
      <c r="X169" s="7"/>
      <c r="AX169" s="101"/>
      <c r="AY169" s="101"/>
      <c r="AZ169" s="102">
        <f t="shared" si="15"/>
        <v>0</v>
      </c>
      <c r="BA169" s="101">
        <f t="shared" si="16"/>
        <v>0</v>
      </c>
      <c r="BB169" s="103">
        <f t="shared" si="17"/>
        <v>0</v>
      </c>
      <c r="BC169" s="1">
        <f t="shared" si="18"/>
        <v>0</v>
      </c>
      <c r="BD169" s="1">
        <f t="shared" si="19"/>
        <v>0</v>
      </c>
      <c r="BE169" s="1">
        <f t="shared" si="20"/>
        <v>0</v>
      </c>
    </row>
    <row r="170" spans="2:57" ht="14.4" thickBot="1" x14ac:dyDescent="0.3">
      <c r="B170" s="4"/>
      <c r="C170" s="131"/>
      <c r="D170" s="132"/>
      <c r="E170" s="235"/>
      <c r="F170" s="250"/>
      <c r="G170" s="250"/>
      <c r="H170" s="236"/>
      <c r="I170" s="130"/>
      <c r="J170" s="235"/>
      <c r="K170" s="236"/>
      <c r="L170" s="130"/>
      <c r="M170" s="235"/>
      <c r="N170" s="236"/>
      <c r="O170" s="129"/>
      <c r="P170" s="246">
        <v>0</v>
      </c>
      <c r="Q170" s="247"/>
      <c r="R170" s="129"/>
      <c r="S170" s="243"/>
      <c r="T170" s="244"/>
      <c r="U170" s="244"/>
      <c r="V170" s="244"/>
      <c r="W170" s="245"/>
      <c r="X170" s="7"/>
      <c r="AX170" s="101"/>
      <c r="AY170" s="101"/>
      <c r="AZ170" s="102">
        <f t="shared" si="15"/>
        <v>0</v>
      </c>
      <c r="BA170" s="101">
        <f t="shared" si="16"/>
        <v>0</v>
      </c>
      <c r="BB170" s="103">
        <f t="shared" si="17"/>
        <v>0</v>
      </c>
      <c r="BC170" s="1">
        <f t="shared" si="18"/>
        <v>0</v>
      </c>
      <c r="BD170" s="1">
        <f t="shared" si="19"/>
        <v>0</v>
      </c>
      <c r="BE170" s="1">
        <f t="shared" si="20"/>
        <v>0</v>
      </c>
    </row>
    <row r="171" spans="2:57" ht="14.4" thickBot="1" x14ac:dyDescent="0.3">
      <c r="B171" s="4"/>
      <c r="C171" s="131"/>
      <c r="D171" s="132"/>
      <c r="E171" s="235"/>
      <c r="F171" s="250"/>
      <c r="G171" s="250"/>
      <c r="H171" s="236"/>
      <c r="I171" s="130"/>
      <c r="J171" s="235"/>
      <c r="K171" s="236"/>
      <c r="L171" s="130"/>
      <c r="M171" s="235"/>
      <c r="N171" s="236"/>
      <c r="O171" s="129"/>
      <c r="P171" s="246">
        <v>0</v>
      </c>
      <c r="Q171" s="247"/>
      <c r="R171" s="129"/>
      <c r="S171" s="243"/>
      <c r="T171" s="244"/>
      <c r="U171" s="244"/>
      <c r="V171" s="244"/>
      <c r="W171" s="245"/>
      <c r="X171" s="7"/>
      <c r="AX171" s="101"/>
      <c r="AY171" s="101"/>
      <c r="AZ171" s="102">
        <f t="shared" si="15"/>
        <v>0</v>
      </c>
      <c r="BA171" s="101">
        <f t="shared" si="16"/>
        <v>0</v>
      </c>
      <c r="BB171" s="103">
        <f t="shared" si="17"/>
        <v>0</v>
      </c>
      <c r="BC171" s="1">
        <f t="shared" si="18"/>
        <v>0</v>
      </c>
      <c r="BD171" s="1">
        <f t="shared" si="19"/>
        <v>0</v>
      </c>
      <c r="BE171" s="1">
        <f t="shared" si="20"/>
        <v>0</v>
      </c>
    </row>
    <row r="172" spans="2:57" ht="14.4" thickBot="1" x14ac:dyDescent="0.3">
      <c r="B172" s="4"/>
      <c r="C172" s="131"/>
      <c r="D172" s="132"/>
      <c r="E172" s="235"/>
      <c r="F172" s="250"/>
      <c r="G172" s="250"/>
      <c r="H172" s="236"/>
      <c r="I172" s="130"/>
      <c r="J172" s="235"/>
      <c r="K172" s="236"/>
      <c r="L172" s="130"/>
      <c r="M172" s="235"/>
      <c r="N172" s="236"/>
      <c r="O172" s="129"/>
      <c r="P172" s="246">
        <v>0</v>
      </c>
      <c r="Q172" s="247"/>
      <c r="R172" s="129"/>
      <c r="S172" s="243"/>
      <c r="T172" s="244"/>
      <c r="U172" s="244"/>
      <c r="V172" s="244"/>
      <c r="W172" s="245"/>
      <c r="X172" s="7"/>
      <c r="AX172" s="101"/>
      <c r="AY172" s="101"/>
      <c r="AZ172" s="102">
        <f t="shared" si="15"/>
        <v>0</v>
      </c>
      <c r="BA172" s="101">
        <f t="shared" si="16"/>
        <v>0</v>
      </c>
      <c r="BB172" s="103">
        <f t="shared" si="17"/>
        <v>0</v>
      </c>
      <c r="BC172" s="1">
        <f t="shared" si="18"/>
        <v>0</v>
      </c>
      <c r="BD172" s="1">
        <f t="shared" si="19"/>
        <v>0</v>
      </c>
      <c r="BE172" s="1">
        <f t="shared" si="20"/>
        <v>0</v>
      </c>
    </row>
    <row r="173" spans="2:57" ht="14.4" thickBot="1" x14ac:dyDescent="0.3">
      <c r="B173" s="4"/>
      <c r="C173" s="131"/>
      <c r="D173" s="132"/>
      <c r="E173" s="235"/>
      <c r="F173" s="250"/>
      <c r="G173" s="250"/>
      <c r="H173" s="236"/>
      <c r="I173" s="130"/>
      <c r="J173" s="235"/>
      <c r="K173" s="236"/>
      <c r="L173" s="130"/>
      <c r="M173" s="235"/>
      <c r="N173" s="236"/>
      <c r="O173" s="129"/>
      <c r="P173" s="246">
        <v>0</v>
      </c>
      <c r="Q173" s="247"/>
      <c r="R173" s="129"/>
      <c r="S173" s="243"/>
      <c r="T173" s="244"/>
      <c r="U173" s="244"/>
      <c r="V173" s="244"/>
      <c r="W173" s="245"/>
      <c r="X173" s="7"/>
      <c r="AX173" s="101"/>
      <c r="AY173" s="101"/>
      <c r="AZ173" s="102">
        <f t="shared" si="15"/>
        <v>0</v>
      </c>
      <c r="BA173" s="101">
        <f t="shared" si="16"/>
        <v>0</v>
      </c>
      <c r="BB173" s="103">
        <f t="shared" si="17"/>
        <v>0</v>
      </c>
      <c r="BC173" s="1">
        <f t="shared" si="18"/>
        <v>0</v>
      </c>
      <c r="BD173" s="1">
        <f t="shared" si="19"/>
        <v>0</v>
      </c>
      <c r="BE173" s="1">
        <f t="shared" si="20"/>
        <v>0</v>
      </c>
    </row>
    <row r="174" spans="2:57" ht="14.4" thickBot="1" x14ac:dyDescent="0.3">
      <c r="B174" s="4"/>
      <c r="C174" s="131"/>
      <c r="D174" s="132"/>
      <c r="E174" s="235"/>
      <c r="F174" s="250"/>
      <c r="G174" s="250"/>
      <c r="H174" s="236"/>
      <c r="I174" s="130"/>
      <c r="J174" s="235"/>
      <c r="K174" s="236"/>
      <c r="L174" s="130"/>
      <c r="M174" s="235"/>
      <c r="N174" s="236"/>
      <c r="O174" s="129"/>
      <c r="P174" s="246">
        <v>0</v>
      </c>
      <c r="Q174" s="247"/>
      <c r="R174" s="129"/>
      <c r="S174" s="243"/>
      <c r="T174" s="244"/>
      <c r="U174" s="244"/>
      <c r="V174" s="244"/>
      <c r="W174" s="245"/>
      <c r="X174" s="7"/>
      <c r="AX174" s="101"/>
      <c r="AY174" s="101"/>
      <c r="AZ174" s="102">
        <f t="shared" si="15"/>
        <v>0</v>
      </c>
      <c r="BA174" s="101">
        <f t="shared" si="16"/>
        <v>0</v>
      </c>
      <c r="BB174" s="103">
        <f t="shared" si="17"/>
        <v>0</v>
      </c>
      <c r="BC174" s="1">
        <f t="shared" si="18"/>
        <v>0</v>
      </c>
      <c r="BD174" s="1">
        <f t="shared" si="19"/>
        <v>0</v>
      </c>
      <c r="BE174" s="1">
        <f t="shared" si="20"/>
        <v>0</v>
      </c>
    </row>
    <row r="175" spans="2:57" ht="14.4" thickBot="1" x14ac:dyDescent="0.3">
      <c r="B175" s="4"/>
      <c r="C175" s="131"/>
      <c r="D175" s="132"/>
      <c r="E175" s="235"/>
      <c r="F175" s="250"/>
      <c r="G175" s="250"/>
      <c r="H175" s="236"/>
      <c r="I175" s="130"/>
      <c r="J175" s="235"/>
      <c r="K175" s="236"/>
      <c r="L175" s="130"/>
      <c r="M175" s="235"/>
      <c r="N175" s="236"/>
      <c r="O175" s="129"/>
      <c r="P175" s="246">
        <v>0</v>
      </c>
      <c r="Q175" s="247"/>
      <c r="R175" s="129"/>
      <c r="S175" s="243"/>
      <c r="T175" s="244"/>
      <c r="U175" s="244"/>
      <c r="V175" s="244"/>
      <c r="W175" s="245"/>
      <c r="X175" s="7"/>
      <c r="AX175" s="101"/>
      <c r="AY175" s="101"/>
      <c r="AZ175" s="102">
        <f t="shared" si="15"/>
        <v>0</v>
      </c>
      <c r="BA175" s="101">
        <f t="shared" si="16"/>
        <v>0</v>
      </c>
      <c r="BB175" s="103">
        <f t="shared" si="17"/>
        <v>0</v>
      </c>
      <c r="BC175" s="1">
        <f t="shared" si="18"/>
        <v>0</v>
      </c>
      <c r="BD175" s="1">
        <f t="shared" si="19"/>
        <v>0</v>
      </c>
      <c r="BE175" s="1">
        <f t="shared" si="20"/>
        <v>0</v>
      </c>
    </row>
    <row r="176" spans="2:57" ht="14.4" thickBot="1" x14ac:dyDescent="0.3">
      <c r="B176" s="4"/>
      <c r="C176" s="131"/>
      <c r="D176" s="132"/>
      <c r="E176" s="235"/>
      <c r="F176" s="250"/>
      <c r="G176" s="250"/>
      <c r="H176" s="236"/>
      <c r="I176" s="130"/>
      <c r="J176" s="235"/>
      <c r="K176" s="236"/>
      <c r="L176" s="130"/>
      <c r="M176" s="235"/>
      <c r="N176" s="236"/>
      <c r="O176" s="129"/>
      <c r="P176" s="246">
        <v>0</v>
      </c>
      <c r="Q176" s="247"/>
      <c r="R176" s="129"/>
      <c r="S176" s="243"/>
      <c r="T176" s="244"/>
      <c r="U176" s="244"/>
      <c r="V176" s="244"/>
      <c r="W176" s="245"/>
      <c r="X176" s="7"/>
      <c r="AX176" s="101"/>
      <c r="AY176" s="101"/>
      <c r="AZ176" s="102">
        <f t="shared" si="15"/>
        <v>0</v>
      </c>
      <c r="BA176" s="101">
        <f t="shared" si="16"/>
        <v>0</v>
      </c>
      <c r="BB176" s="103">
        <f t="shared" si="17"/>
        <v>0</v>
      </c>
      <c r="BC176" s="1">
        <f t="shared" si="18"/>
        <v>0</v>
      </c>
      <c r="BD176" s="1">
        <f t="shared" si="19"/>
        <v>0</v>
      </c>
      <c r="BE176" s="1">
        <f t="shared" si="20"/>
        <v>0</v>
      </c>
    </row>
    <row r="177" spans="2:57" ht="14.4" thickBot="1" x14ac:dyDescent="0.3">
      <c r="B177" s="4"/>
      <c r="C177" s="131"/>
      <c r="D177" s="132"/>
      <c r="E177" s="235"/>
      <c r="F177" s="250"/>
      <c r="G177" s="250"/>
      <c r="H177" s="236"/>
      <c r="I177" s="130"/>
      <c r="J177" s="235"/>
      <c r="K177" s="236"/>
      <c r="L177" s="130"/>
      <c r="M177" s="235"/>
      <c r="N177" s="236"/>
      <c r="O177" s="129"/>
      <c r="P177" s="246">
        <v>0</v>
      </c>
      <c r="Q177" s="247"/>
      <c r="R177" s="129"/>
      <c r="S177" s="243"/>
      <c r="T177" s="244"/>
      <c r="U177" s="244"/>
      <c r="V177" s="244"/>
      <c r="W177" s="245"/>
      <c r="X177" s="7"/>
      <c r="AX177" s="101"/>
      <c r="AY177" s="101"/>
      <c r="AZ177" s="102">
        <f t="shared" si="15"/>
        <v>0</v>
      </c>
      <c r="BA177" s="101">
        <f t="shared" si="16"/>
        <v>0</v>
      </c>
      <c r="BB177" s="103">
        <f t="shared" si="17"/>
        <v>0</v>
      </c>
      <c r="BC177" s="1">
        <f t="shared" si="18"/>
        <v>0</v>
      </c>
      <c r="BD177" s="1">
        <f t="shared" si="19"/>
        <v>0</v>
      </c>
      <c r="BE177" s="1">
        <f t="shared" si="20"/>
        <v>0</v>
      </c>
    </row>
    <row r="178" spans="2:57" ht="14.4" thickBot="1" x14ac:dyDescent="0.3">
      <c r="B178" s="4"/>
      <c r="C178" s="131"/>
      <c r="D178" s="132"/>
      <c r="E178" s="235"/>
      <c r="F178" s="250"/>
      <c r="G178" s="250"/>
      <c r="H178" s="236"/>
      <c r="I178" s="130"/>
      <c r="J178" s="235"/>
      <c r="K178" s="236"/>
      <c r="L178" s="130"/>
      <c r="M178" s="235"/>
      <c r="N178" s="236"/>
      <c r="O178" s="129"/>
      <c r="P178" s="246">
        <v>0</v>
      </c>
      <c r="Q178" s="247"/>
      <c r="R178" s="129"/>
      <c r="S178" s="243"/>
      <c r="T178" s="244"/>
      <c r="U178" s="244"/>
      <c r="V178" s="244"/>
      <c r="W178" s="245"/>
      <c r="X178" s="7"/>
      <c r="AX178" s="101"/>
      <c r="AY178" s="101"/>
      <c r="AZ178" s="102">
        <f t="shared" si="15"/>
        <v>0</v>
      </c>
      <c r="BA178" s="101">
        <f t="shared" si="16"/>
        <v>0</v>
      </c>
      <c r="BB178" s="103">
        <f t="shared" si="17"/>
        <v>0</v>
      </c>
      <c r="BC178" s="1">
        <f t="shared" si="18"/>
        <v>0</v>
      </c>
      <c r="BD178" s="1">
        <f t="shared" si="19"/>
        <v>0</v>
      </c>
      <c r="BE178" s="1">
        <f t="shared" si="20"/>
        <v>0</v>
      </c>
    </row>
    <row r="179" spans="2:57" ht="14.4" thickBot="1" x14ac:dyDescent="0.3">
      <c r="B179" s="4"/>
      <c r="C179" s="131"/>
      <c r="D179" s="132"/>
      <c r="E179" s="235"/>
      <c r="F179" s="250"/>
      <c r="G179" s="250"/>
      <c r="H179" s="236"/>
      <c r="I179" s="130"/>
      <c r="J179" s="235"/>
      <c r="K179" s="236"/>
      <c r="L179" s="130"/>
      <c r="M179" s="235"/>
      <c r="N179" s="236"/>
      <c r="O179" s="129"/>
      <c r="P179" s="246">
        <v>0</v>
      </c>
      <c r="Q179" s="247"/>
      <c r="R179" s="129"/>
      <c r="S179" s="243"/>
      <c r="T179" s="244"/>
      <c r="U179" s="244"/>
      <c r="V179" s="244"/>
      <c r="W179" s="245"/>
      <c r="X179" s="7"/>
      <c r="AX179" s="101"/>
      <c r="AY179" s="101"/>
      <c r="AZ179" s="102">
        <f t="shared" si="15"/>
        <v>0</v>
      </c>
      <c r="BA179" s="101">
        <f t="shared" si="16"/>
        <v>0</v>
      </c>
      <c r="BB179" s="103">
        <f t="shared" si="17"/>
        <v>0</v>
      </c>
      <c r="BC179" s="1">
        <f t="shared" si="18"/>
        <v>0</v>
      </c>
      <c r="BD179" s="1">
        <f t="shared" si="19"/>
        <v>0</v>
      </c>
      <c r="BE179" s="1">
        <f t="shared" si="20"/>
        <v>0</v>
      </c>
    </row>
    <row r="180" spans="2:57" ht="14.4" thickBot="1" x14ac:dyDescent="0.3">
      <c r="B180" s="4"/>
      <c r="C180" s="131"/>
      <c r="D180" s="132"/>
      <c r="E180" s="235"/>
      <c r="F180" s="250"/>
      <c r="G180" s="250"/>
      <c r="H180" s="236"/>
      <c r="I180" s="130"/>
      <c r="J180" s="235"/>
      <c r="K180" s="236"/>
      <c r="L180" s="130"/>
      <c r="M180" s="235"/>
      <c r="N180" s="236"/>
      <c r="O180" s="129"/>
      <c r="P180" s="246">
        <v>0</v>
      </c>
      <c r="Q180" s="247"/>
      <c r="R180" s="129"/>
      <c r="S180" s="243"/>
      <c r="T180" s="244"/>
      <c r="U180" s="244"/>
      <c r="V180" s="244"/>
      <c r="W180" s="245"/>
      <c r="X180" s="7"/>
      <c r="AX180" s="101"/>
      <c r="AY180" s="101"/>
      <c r="AZ180" s="102">
        <f t="shared" si="15"/>
        <v>0</v>
      </c>
      <c r="BA180" s="101">
        <f t="shared" si="16"/>
        <v>0</v>
      </c>
      <c r="BB180" s="103">
        <f t="shared" si="17"/>
        <v>0</v>
      </c>
      <c r="BC180" s="1">
        <f t="shared" si="18"/>
        <v>0</v>
      </c>
      <c r="BD180" s="1">
        <f t="shared" si="19"/>
        <v>0</v>
      </c>
      <c r="BE180" s="1">
        <f t="shared" si="20"/>
        <v>0</v>
      </c>
    </row>
    <row r="181" spans="2:57" ht="14.4" thickBot="1" x14ac:dyDescent="0.3">
      <c r="B181" s="4"/>
      <c r="C181" s="131"/>
      <c r="D181" s="132"/>
      <c r="E181" s="235"/>
      <c r="F181" s="250"/>
      <c r="G181" s="250"/>
      <c r="H181" s="236"/>
      <c r="I181" s="130"/>
      <c r="J181" s="235"/>
      <c r="K181" s="236"/>
      <c r="L181" s="130"/>
      <c r="M181" s="235"/>
      <c r="N181" s="236"/>
      <c r="O181" s="129"/>
      <c r="P181" s="246">
        <v>0</v>
      </c>
      <c r="Q181" s="247"/>
      <c r="R181" s="129"/>
      <c r="S181" s="243"/>
      <c r="T181" s="244"/>
      <c r="U181" s="244"/>
      <c r="V181" s="244"/>
      <c r="W181" s="245"/>
      <c r="X181" s="7"/>
      <c r="AX181" s="101"/>
      <c r="AY181" s="101"/>
      <c r="AZ181" s="102">
        <f t="shared" si="15"/>
        <v>0</v>
      </c>
      <c r="BA181" s="101">
        <f t="shared" si="16"/>
        <v>0</v>
      </c>
      <c r="BB181" s="103">
        <f t="shared" si="17"/>
        <v>0</v>
      </c>
      <c r="BC181" s="1">
        <f t="shared" si="18"/>
        <v>0</v>
      </c>
      <c r="BD181" s="1">
        <f t="shared" si="19"/>
        <v>0</v>
      </c>
      <c r="BE181" s="1">
        <f t="shared" si="20"/>
        <v>0</v>
      </c>
    </row>
    <row r="182" spans="2:57" ht="14.4" thickBot="1" x14ac:dyDescent="0.3">
      <c r="B182" s="4"/>
      <c r="C182" s="131"/>
      <c r="D182" s="132"/>
      <c r="E182" s="235"/>
      <c r="F182" s="250"/>
      <c r="G182" s="250"/>
      <c r="H182" s="236"/>
      <c r="I182" s="130"/>
      <c r="J182" s="235"/>
      <c r="K182" s="236"/>
      <c r="L182" s="130"/>
      <c r="M182" s="235"/>
      <c r="N182" s="236"/>
      <c r="O182" s="129"/>
      <c r="P182" s="246">
        <v>0</v>
      </c>
      <c r="Q182" s="247"/>
      <c r="R182" s="129"/>
      <c r="S182" s="243"/>
      <c r="T182" s="244"/>
      <c r="U182" s="244"/>
      <c r="V182" s="244"/>
      <c r="W182" s="245"/>
      <c r="X182" s="7"/>
      <c r="AX182" s="101"/>
      <c r="AY182" s="101"/>
      <c r="AZ182" s="102">
        <f t="shared" si="15"/>
        <v>0</v>
      </c>
      <c r="BA182" s="101">
        <f t="shared" si="16"/>
        <v>0</v>
      </c>
      <c r="BB182" s="103">
        <f t="shared" si="17"/>
        <v>0</v>
      </c>
      <c r="BC182" s="1">
        <f t="shared" si="18"/>
        <v>0</v>
      </c>
      <c r="BD182" s="1">
        <f t="shared" si="19"/>
        <v>0</v>
      </c>
      <c r="BE182" s="1">
        <f t="shared" si="20"/>
        <v>0</v>
      </c>
    </row>
    <row r="183" spans="2:57" ht="14.4" thickBot="1" x14ac:dyDescent="0.3">
      <c r="B183" s="4"/>
      <c r="C183" s="131"/>
      <c r="D183" s="132"/>
      <c r="E183" s="235"/>
      <c r="F183" s="250"/>
      <c r="G183" s="250"/>
      <c r="H183" s="236"/>
      <c r="I183" s="130"/>
      <c r="J183" s="235"/>
      <c r="K183" s="236"/>
      <c r="L183" s="130"/>
      <c r="M183" s="235"/>
      <c r="N183" s="236"/>
      <c r="O183" s="129"/>
      <c r="P183" s="246">
        <v>0</v>
      </c>
      <c r="Q183" s="247"/>
      <c r="R183" s="129"/>
      <c r="S183" s="243"/>
      <c r="T183" s="244"/>
      <c r="U183" s="244"/>
      <c r="V183" s="244"/>
      <c r="W183" s="245"/>
      <c r="X183" s="7"/>
      <c r="AX183" s="101"/>
      <c r="AY183" s="101"/>
      <c r="AZ183" s="102">
        <f t="shared" si="15"/>
        <v>0</v>
      </c>
      <c r="BA183" s="101">
        <f t="shared" si="16"/>
        <v>0</v>
      </c>
      <c r="BB183" s="103">
        <f t="shared" si="17"/>
        <v>0</v>
      </c>
      <c r="BC183" s="1">
        <f t="shared" si="18"/>
        <v>0</v>
      </c>
      <c r="BD183" s="1">
        <f t="shared" si="19"/>
        <v>0</v>
      </c>
      <c r="BE183" s="1">
        <f t="shared" si="20"/>
        <v>0</v>
      </c>
    </row>
    <row r="184" spans="2:57" ht="14.4" thickBot="1" x14ac:dyDescent="0.3">
      <c r="B184" s="4"/>
      <c r="C184" s="131"/>
      <c r="D184" s="132"/>
      <c r="E184" s="235"/>
      <c r="F184" s="250"/>
      <c r="G184" s="250"/>
      <c r="H184" s="236"/>
      <c r="I184" s="130"/>
      <c r="J184" s="235"/>
      <c r="K184" s="236"/>
      <c r="L184" s="130"/>
      <c r="M184" s="235"/>
      <c r="N184" s="236"/>
      <c r="O184" s="129"/>
      <c r="P184" s="246">
        <v>0</v>
      </c>
      <c r="Q184" s="247"/>
      <c r="R184" s="129"/>
      <c r="S184" s="243"/>
      <c r="T184" s="244"/>
      <c r="U184" s="244"/>
      <c r="V184" s="244"/>
      <c r="W184" s="245"/>
      <c r="X184" s="7"/>
      <c r="AX184" s="101"/>
      <c r="AY184" s="101"/>
      <c r="AZ184" s="102">
        <f t="shared" si="15"/>
        <v>0</v>
      </c>
      <c r="BA184" s="101">
        <f t="shared" si="16"/>
        <v>0</v>
      </c>
      <c r="BB184" s="103">
        <f t="shared" si="17"/>
        <v>0</v>
      </c>
      <c r="BC184" s="1">
        <f t="shared" si="18"/>
        <v>0</v>
      </c>
      <c r="BD184" s="1">
        <f t="shared" si="19"/>
        <v>0</v>
      </c>
      <c r="BE184" s="1">
        <f t="shared" si="20"/>
        <v>0</v>
      </c>
    </row>
    <row r="185" spans="2:57" ht="14.4" thickBot="1" x14ac:dyDescent="0.3">
      <c r="B185" s="4"/>
      <c r="C185" s="131"/>
      <c r="D185" s="132"/>
      <c r="E185" s="235"/>
      <c r="F185" s="250"/>
      <c r="G185" s="250"/>
      <c r="H185" s="236"/>
      <c r="I185" s="130"/>
      <c r="J185" s="235"/>
      <c r="K185" s="236"/>
      <c r="L185" s="130"/>
      <c r="M185" s="235"/>
      <c r="N185" s="236"/>
      <c r="O185" s="129"/>
      <c r="P185" s="246">
        <v>0</v>
      </c>
      <c r="Q185" s="247"/>
      <c r="R185" s="129"/>
      <c r="S185" s="243"/>
      <c r="T185" s="244"/>
      <c r="U185" s="244"/>
      <c r="V185" s="244"/>
      <c r="W185" s="245"/>
      <c r="X185" s="7"/>
      <c r="AX185" s="101"/>
      <c r="AY185" s="101"/>
      <c r="AZ185" s="102">
        <f t="shared" si="15"/>
        <v>0</v>
      </c>
      <c r="BA185" s="101">
        <f t="shared" si="16"/>
        <v>0</v>
      </c>
      <c r="BB185" s="103">
        <f t="shared" si="17"/>
        <v>0</v>
      </c>
      <c r="BC185" s="1">
        <f t="shared" si="18"/>
        <v>0</v>
      </c>
      <c r="BD185" s="1">
        <f t="shared" si="19"/>
        <v>0</v>
      </c>
      <c r="BE185" s="1">
        <f t="shared" si="20"/>
        <v>0</v>
      </c>
    </row>
    <row r="186" spans="2:57" ht="14.4" thickBot="1" x14ac:dyDescent="0.3">
      <c r="B186" s="4"/>
      <c r="C186" s="131"/>
      <c r="D186" s="132"/>
      <c r="E186" s="235"/>
      <c r="F186" s="250"/>
      <c r="G186" s="250"/>
      <c r="H186" s="236"/>
      <c r="I186" s="130"/>
      <c r="J186" s="235"/>
      <c r="K186" s="236"/>
      <c r="L186" s="130"/>
      <c r="M186" s="235"/>
      <c r="N186" s="236"/>
      <c r="O186" s="129"/>
      <c r="P186" s="246">
        <v>0</v>
      </c>
      <c r="Q186" s="247"/>
      <c r="R186" s="129"/>
      <c r="S186" s="243"/>
      <c r="T186" s="244"/>
      <c r="U186" s="244"/>
      <c r="V186" s="244"/>
      <c r="W186" s="245"/>
      <c r="X186" s="7"/>
      <c r="AX186" s="101"/>
      <c r="AY186" s="101"/>
      <c r="AZ186" s="102">
        <f t="shared" si="15"/>
        <v>0</v>
      </c>
      <c r="BA186" s="101">
        <f t="shared" si="16"/>
        <v>0</v>
      </c>
      <c r="BB186" s="103">
        <f t="shared" si="17"/>
        <v>0</v>
      </c>
      <c r="BC186" s="1">
        <f t="shared" si="18"/>
        <v>0</v>
      </c>
      <c r="BD186" s="1">
        <f t="shared" si="19"/>
        <v>0</v>
      </c>
      <c r="BE186" s="1">
        <f t="shared" si="20"/>
        <v>0</v>
      </c>
    </row>
    <row r="187" spans="2:57" ht="14.4" thickBot="1" x14ac:dyDescent="0.3">
      <c r="B187" s="4"/>
      <c r="C187" s="131"/>
      <c r="D187" s="132"/>
      <c r="E187" s="235"/>
      <c r="F187" s="250"/>
      <c r="G187" s="250"/>
      <c r="H187" s="236"/>
      <c r="I187" s="130"/>
      <c r="J187" s="235"/>
      <c r="K187" s="236"/>
      <c r="L187" s="130"/>
      <c r="M187" s="235"/>
      <c r="N187" s="236"/>
      <c r="O187" s="129"/>
      <c r="P187" s="246">
        <v>0</v>
      </c>
      <c r="Q187" s="247"/>
      <c r="R187" s="129"/>
      <c r="S187" s="243"/>
      <c r="T187" s="244"/>
      <c r="U187" s="244"/>
      <c r="V187" s="244"/>
      <c r="W187" s="245"/>
      <c r="X187" s="7"/>
      <c r="AX187" s="101"/>
      <c r="AY187" s="101"/>
      <c r="AZ187" s="102">
        <f t="shared" si="15"/>
        <v>0</v>
      </c>
      <c r="BA187" s="101">
        <f t="shared" si="16"/>
        <v>0</v>
      </c>
      <c r="BB187" s="103">
        <f t="shared" si="17"/>
        <v>0</v>
      </c>
      <c r="BC187" s="1">
        <f t="shared" si="18"/>
        <v>0</v>
      </c>
      <c r="BD187" s="1">
        <f t="shared" si="19"/>
        <v>0</v>
      </c>
      <c r="BE187" s="1">
        <f t="shared" si="20"/>
        <v>0</v>
      </c>
    </row>
    <row r="188" spans="2:57" ht="14.4" thickBot="1" x14ac:dyDescent="0.3">
      <c r="B188" s="4"/>
      <c r="C188" s="131"/>
      <c r="D188" s="132"/>
      <c r="E188" s="235"/>
      <c r="F188" s="250"/>
      <c r="G188" s="250"/>
      <c r="H188" s="236"/>
      <c r="I188" s="130"/>
      <c r="J188" s="235"/>
      <c r="K188" s="236"/>
      <c r="L188" s="130"/>
      <c r="M188" s="235"/>
      <c r="N188" s="236"/>
      <c r="O188" s="129"/>
      <c r="P188" s="246">
        <v>0</v>
      </c>
      <c r="Q188" s="247"/>
      <c r="R188" s="129"/>
      <c r="S188" s="243"/>
      <c r="T188" s="244"/>
      <c r="U188" s="244"/>
      <c r="V188" s="244"/>
      <c r="W188" s="245"/>
      <c r="X188" s="7"/>
      <c r="AX188" s="101"/>
      <c r="AY188" s="101"/>
      <c r="AZ188" s="102">
        <f t="shared" si="15"/>
        <v>0</v>
      </c>
      <c r="BA188" s="101">
        <f t="shared" si="16"/>
        <v>0</v>
      </c>
      <c r="BB188" s="103">
        <f t="shared" si="17"/>
        <v>0</v>
      </c>
      <c r="BC188" s="1">
        <f t="shared" si="18"/>
        <v>0</v>
      </c>
      <c r="BD188" s="1">
        <f t="shared" si="19"/>
        <v>0</v>
      </c>
      <c r="BE188" s="1">
        <f t="shared" si="20"/>
        <v>0</v>
      </c>
    </row>
    <row r="189" spans="2:57" ht="14.4" thickBot="1" x14ac:dyDescent="0.3">
      <c r="B189" s="4"/>
      <c r="C189" s="131"/>
      <c r="D189" s="132"/>
      <c r="E189" s="235"/>
      <c r="F189" s="250"/>
      <c r="G189" s="250"/>
      <c r="H189" s="236"/>
      <c r="I189" s="130"/>
      <c r="J189" s="235"/>
      <c r="K189" s="236"/>
      <c r="L189" s="130"/>
      <c r="M189" s="235"/>
      <c r="N189" s="236"/>
      <c r="O189" s="129"/>
      <c r="P189" s="246">
        <v>0</v>
      </c>
      <c r="Q189" s="247"/>
      <c r="R189" s="129"/>
      <c r="S189" s="243"/>
      <c r="T189" s="244"/>
      <c r="U189" s="244"/>
      <c r="V189" s="244"/>
      <c r="W189" s="245"/>
      <c r="X189" s="7"/>
      <c r="AX189" s="101"/>
      <c r="AY189" s="101"/>
      <c r="AZ189" s="102">
        <f t="shared" si="15"/>
        <v>0</v>
      </c>
      <c r="BA189" s="101">
        <f t="shared" si="16"/>
        <v>0</v>
      </c>
      <c r="BB189" s="103">
        <f t="shared" si="17"/>
        <v>0</v>
      </c>
      <c r="BC189" s="1">
        <f t="shared" si="18"/>
        <v>0</v>
      </c>
      <c r="BD189" s="1">
        <f t="shared" si="19"/>
        <v>0</v>
      </c>
      <c r="BE189" s="1">
        <f t="shared" si="20"/>
        <v>0</v>
      </c>
    </row>
    <row r="190" spans="2:57" ht="14.4" thickBot="1" x14ac:dyDescent="0.3">
      <c r="B190" s="4"/>
      <c r="C190" s="131"/>
      <c r="D190" s="132"/>
      <c r="E190" s="235"/>
      <c r="F190" s="250"/>
      <c r="G190" s="250"/>
      <c r="H190" s="236"/>
      <c r="I190" s="130"/>
      <c r="J190" s="235"/>
      <c r="K190" s="236"/>
      <c r="L190" s="130"/>
      <c r="M190" s="235"/>
      <c r="N190" s="236"/>
      <c r="O190" s="129"/>
      <c r="P190" s="246">
        <v>0</v>
      </c>
      <c r="Q190" s="247"/>
      <c r="R190" s="129"/>
      <c r="S190" s="243"/>
      <c r="T190" s="244"/>
      <c r="U190" s="244"/>
      <c r="V190" s="244"/>
      <c r="W190" s="245"/>
      <c r="X190" s="7"/>
      <c r="AX190" s="101"/>
      <c r="AY190" s="101"/>
      <c r="AZ190" s="102">
        <f t="shared" si="15"/>
        <v>0</v>
      </c>
      <c r="BA190" s="101">
        <f t="shared" si="16"/>
        <v>0</v>
      </c>
      <c r="BB190" s="103">
        <f t="shared" si="17"/>
        <v>0</v>
      </c>
      <c r="BC190" s="1">
        <f t="shared" si="18"/>
        <v>0</v>
      </c>
      <c r="BD190" s="1">
        <f t="shared" si="19"/>
        <v>0</v>
      </c>
      <c r="BE190" s="1">
        <f t="shared" si="20"/>
        <v>0</v>
      </c>
    </row>
    <row r="191" spans="2:57" ht="14.4" thickBot="1" x14ac:dyDescent="0.3">
      <c r="B191" s="4"/>
      <c r="C191" s="131"/>
      <c r="D191" s="132"/>
      <c r="E191" s="235"/>
      <c r="F191" s="250"/>
      <c r="G191" s="250"/>
      <c r="H191" s="236"/>
      <c r="I191" s="130"/>
      <c r="J191" s="235"/>
      <c r="K191" s="236"/>
      <c r="L191" s="130"/>
      <c r="M191" s="235"/>
      <c r="N191" s="236"/>
      <c r="O191" s="129"/>
      <c r="P191" s="246">
        <v>0</v>
      </c>
      <c r="Q191" s="247"/>
      <c r="R191" s="129"/>
      <c r="S191" s="243"/>
      <c r="T191" s="244"/>
      <c r="U191" s="244"/>
      <c r="V191" s="244"/>
      <c r="W191" s="245"/>
      <c r="X191" s="7"/>
      <c r="AX191" s="101"/>
      <c r="AY191" s="101"/>
      <c r="AZ191" s="102">
        <f t="shared" si="15"/>
        <v>0</v>
      </c>
      <c r="BA191" s="101">
        <f t="shared" si="16"/>
        <v>0</v>
      </c>
      <c r="BB191" s="103">
        <f t="shared" si="17"/>
        <v>0</v>
      </c>
      <c r="BC191" s="1">
        <f t="shared" si="18"/>
        <v>0</v>
      </c>
      <c r="BD191" s="1">
        <f t="shared" si="19"/>
        <v>0</v>
      </c>
      <c r="BE191" s="1">
        <f t="shared" si="20"/>
        <v>0</v>
      </c>
    </row>
    <row r="192" spans="2:57" ht="14.4" thickBot="1" x14ac:dyDescent="0.3">
      <c r="B192" s="4"/>
      <c r="C192" s="131"/>
      <c r="D192" s="132"/>
      <c r="E192" s="235"/>
      <c r="F192" s="250"/>
      <c r="G192" s="250"/>
      <c r="H192" s="236"/>
      <c r="I192" s="130"/>
      <c r="J192" s="235"/>
      <c r="K192" s="236"/>
      <c r="L192" s="130"/>
      <c r="M192" s="235"/>
      <c r="N192" s="236"/>
      <c r="O192" s="129"/>
      <c r="P192" s="246">
        <v>0</v>
      </c>
      <c r="Q192" s="247"/>
      <c r="R192" s="129"/>
      <c r="S192" s="243"/>
      <c r="T192" s="244"/>
      <c r="U192" s="244"/>
      <c r="V192" s="244"/>
      <c r="W192" s="245"/>
      <c r="X192" s="7"/>
      <c r="AX192" s="101"/>
      <c r="AY192" s="101"/>
      <c r="AZ192" s="102">
        <f t="shared" si="15"/>
        <v>0</v>
      </c>
      <c r="BA192" s="101">
        <f t="shared" si="16"/>
        <v>0</v>
      </c>
      <c r="BB192" s="103">
        <f t="shared" si="17"/>
        <v>0</v>
      </c>
      <c r="BC192" s="1">
        <f t="shared" si="18"/>
        <v>0</v>
      </c>
      <c r="BD192" s="1">
        <f t="shared" si="19"/>
        <v>0</v>
      </c>
      <c r="BE192" s="1">
        <f t="shared" si="20"/>
        <v>0</v>
      </c>
    </row>
    <row r="193" spans="2:57" ht="14.4" thickBot="1" x14ac:dyDescent="0.3">
      <c r="B193" s="4"/>
      <c r="C193" s="131"/>
      <c r="D193" s="132"/>
      <c r="E193" s="235"/>
      <c r="F193" s="250"/>
      <c r="G193" s="250"/>
      <c r="H193" s="236"/>
      <c r="I193" s="130"/>
      <c r="J193" s="235"/>
      <c r="K193" s="236"/>
      <c r="L193" s="130"/>
      <c r="M193" s="235"/>
      <c r="N193" s="236"/>
      <c r="O193" s="129"/>
      <c r="P193" s="246">
        <v>0</v>
      </c>
      <c r="Q193" s="247"/>
      <c r="R193" s="129"/>
      <c r="S193" s="243"/>
      <c r="T193" s="244"/>
      <c r="U193" s="244"/>
      <c r="V193" s="244"/>
      <c r="W193" s="245"/>
      <c r="X193" s="7"/>
      <c r="AX193" s="101"/>
      <c r="AY193" s="101"/>
      <c r="AZ193" s="102">
        <f t="shared" si="15"/>
        <v>0</v>
      </c>
      <c r="BA193" s="101">
        <f t="shared" si="16"/>
        <v>0</v>
      </c>
      <c r="BB193" s="103">
        <f t="shared" si="17"/>
        <v>0</v>
      </c>
      <c r="BC193" s="1">
        <f t="shared" si="18"/>
        <v>0</v>
      </c>
      <c r="BD193" s="1">
        <f t="shared" si="19"/>
        <v>0</v>
      </c>
      <c r="BE193" s="1">
        <f t="shared" si="20"/>
        <v>0</v>
      </c>
    </row>
    <row r="194" spans="2:57" ht="14.4" thickBot="1" x14ac:dyDescent="0.3">
      <c r="B194" s="4"/>
      <c r="C194" s="131"/>
      <c r="D194" s="132"/>
      <c r="E194" s="235"/>
      <c r="F194" s="250"/>
      <c r="G194" s="250"/>
      <c r="H194" s="236"/>
      <c r="I194" s="130"/>
      <c r="J194" s="235"/>
      <c r="K194" s="236"/>
      <c r="L194" s="130"/>
      <c r="M194" s="235"/>
      <c r="N194" s="236"/>
      <c r="O194" s="129"/>
      <c r="P194" s="246">
        <v>0</v>
      </c>
      <c r="Q194" s="247"/>
      <c r="R194" s="129"/>
      <c r="S194" s="243"/>
      <c r="T194" s="244"/>
      <c r="U194" s="244"/>
      <c r="V194" s="244"/>
      <c r="W194" s="245"/>
      <c r="X194" s="7"/>
      <c r="AX194" s="101"/>
      <c r="AY194" s="101"/>
      <c r="AZ194" s="102">
        <f t="shared" si="15"/>
        <v>0</v>
      </c>
      <c r="BA194" s="101">
        <f t="shared" si="16"/>
        <v>0</v>
      </c>
      <c r="BB194" s="103">
        <f t="shared" si="17"/>
        <v>0</v>
      </c>
      <c r="BC194" s="1">
        <f t="shared" si="18"/>
        <v>0</v>
      </c>
      <c r="BD194" s="1">
        <f t="shared" si="19"/>
        <v>0</v>
      </c>
      <c r="BE194" s="1">
        <f t="shared" si="20"/>
        <v>0</v>
      </c>
    </row>
    <row r="195" spans="2:57" ht="14.4" thickBot="1" x14ac:dyDescent="0.3">
      <c r="B195" s="4"/>
      <c r="C195" s="131"/>
      <c r="D195" s="132"/>
      <c r="E195" s="235"/>
      <c r="F195" s="250"/>
      <c r="G195" s="250"/>
      <c r="H195" s="236"/>
      <c r="I195" s="130"/>
      <c r="J195" s="235"/>
      <c r="K195" s="236"/>
      <c r="L195" s="130"/>
      <c r="M195" s="235"/>
      <c r="N195" s="236"/>
      <c r="O195" s="129"/>
      <c r="P195" s="246">
        <v>0</v>
      </c>
      <c r="Q195" s="247"/>
      <c r="R195" s="129"/>
      <c r="S195" s="243"/>
      <c r="T195" s="244"/>
      <c r="U195" s="244"/>
      <c r="V195" s="244"/>
      <c r="W195" s="245"/>
      <c r="X195" s="7"/>
      <c r="AX195" s="101"/>
      <c r="AY195" s="101"/>
      <c r="AZ195" s="102">
        <f t="shared" si="15"/>
        <v>0</v>
      </c>
      <c r="BA195" s="101">
        <f t="shared" si="16"/>
        <v>0</v>
      </c>
      <c r="BB195" s="103">
        <f t="shared" si="17"/>
        <v>0</v>
      </c>
      <c r="BC195" s="1">
        <f t="shared" si="18"/>
        <v>0</v>
      </c>
      <c r="BD195" s="1">
        <f t="shared" si="19"/>
        <v>0</v>
      </c>
      <c r="BE195" s="1">
        <f t="shared" si="20"/>
        <v>0</v>
      </c>
    </row>
    <row r="196" spans="2:57" ht="14.4" thickBot="1" x14ac:dyDescent="0.3">
      <c r="B196" s="4"/>
      <c r="C196" s="131"/>
      <c r="D196" s="132"/>
      <c r="E196" s="235"/>
      <c r="F196" s="250"/>
      <c r="G196" s="250"/>
      <c r="H196" s="236"/>
      <c r="I196" s="130"/>
      <c r="J196" s="235"/>
      <c r="K196" s="236"/>
      <c r="L196" s="130"/>
      <c r="M196" s="235"/>
      <c r="N196" s="236"/>
      <c r="O196" s="129"/>
      <c r="P196" s="246">
        <v>0</v>
      </c>
      <c r="Q196" s="247"/>
      <c r="R196" s="129"/>
      <c r="S196" s="243"/>
      <c r="T196" s="244"/>
      <c r="U196" s="244"/>
      <c r="V196" s="244"/>
      <c r="W196" s="245"/>
      <c r="X196" s="7"/>
      <c r="AX196" s="101"/>
      <c r="AY196" s="101"/>
      <c r="AZ196" s="102">
        <f t="shared" si="15"/>
        <v>0</v>
      </c>
      <c r="BA196" s="101">
        <f t="shared" si="16"/>
        <v>0</v>
      </c>
      <c r="BB196" s="103">
        <f t="shared" si="17"/>
        <v>0</v>
      </c>
      <c r="BC196" s="1">
        <f t="shared" si="18"/>
        <v>0</v>
      </c>
      <c r="BD196" s="1">
        <f t="shared" si="19"/>
        <v>0</v>
      </c>
      <c r="BE196" s="1">
        <f t="shared" si="20"/>
        <v>0</v>
      </c>
    </row>
    <row r="197" spans="2:57" ht="14.4" thickBot="1" x14ac:dyDescent="0.3">
      <c r="B197" s="4"/>
      <c r="C197" s="131"/>
      <c r="D197" s="132"/>
      <c r="E197" s="235"/>
      <c r="F197" s="250"/>
      <c r="G197" s="250"/>
      <c r="H197" s="236"/>
      <c r="I197" s="130"/>
      <c r="J197" s="235"/>
      <c r="K197" s="236"/>
      <c r="L197" s="130"/>
      <c r="M197" s="235"/>
      <c r="N197" s="236"/>
      <c r="O197" s="129"/>
      <c r="P197" s="246">
        <v>0</v>
      </c>
      <c r="Q197" s="247"/>
      <c r="R197" s="129"/>
      <c r="S197" s="243"/>
      <c r="T197" s="244"/>
      <c r="U197" s="244"/>
      <c r="V197" s="244"/>
      <c r="W197" s="245"/>
      <c r="X197" s="7"/>
      <c r="AX197" s="101"/>
      <c r="AY197" s="101"/>
      <c r="AZ197" s="102">
        <f t="shared" si="15"/>
        <v>0</v>
      </c>
      <c r="BA197" s="101">
        <f t="shared" si="16"/>
        <v>0</v>
      </c>
      <c r="BB197" s="103">
        <f t="shared" si="17"/>
        <v>0</v>
      </c>
      <c r="BC197" s="1">
        <f t="shared" si="18"/>
        <v>0</v>
      </c>
      <c r="BD197" s="1">
        <f t="shared" si="19"/>
        <v>0</v>
      </c>
      <c r="BE197" s="1">
        <f t="shared" si="20"/>
        <v>0</v>
      </c>
    </row>
    <row r="198" spans="2:57" ht="14.4" thickBot="1" x14ac:dyDescent="0.3">
      <c r="B198" s="4"/>
      <c r="C198" s="131"/>
      <c r="D198" s="132"/>
      <c r="E198" s="235"/>
      <c r="F198" s="250"/>
      <c r="G198" s="250"/>
      <c r="H198" s="236"/>
      <c r="I198" s="130"/>
      <c r="J198" s="235"/>
      <c r="K198" s="236"/>
      <c r="L198" s="130"/>
      <c r="M198" s="235"/>
      <c r="N198" s="236"/>
      <c r="O198" s="129"/>
      <c r="P198" s="246">
        <v>0</v>
      </c>
      <c r="Q198" s="247"/>
      <c r="R198" s="129"/>
      <c r="S198" s="243"/>
      <c r="T198" s="244"/>
      <c r="U198" s="244"/>
      <c r="V198" s="244"/>
      <c r="W198" s="245"/>
      <c r="X198" s="7"/>
      <c r="AX198" s="101"/>
      <c r="AY198" s="101"/>
      <c r="AZ198" s="102">
        <f t="shared" si="15"/>
        <v>0</v>
      </c>
      <c r="BA198" s="101">
        <f t="shared" si="16"/>
        <v>0</v>
      </c>
      <c r="BB198" s="103">
        <f t="shared" si="17"/>
        <v>0</v>
      </c>
      <c r="BC198" s="1">
        <f t="shared" si="18"/>
        <v>0</v>
      </c>
      <c r="BD198" s="1">
        <f t="shared" si="19"/>
        <v>0</v>
      </c>
      <c r="BE198" s="1">
        <f t="shared" si="20"/>
        <v>0</v>
      </c>
    </row>
    <row r="199" spans="2:57" ht="14.4" thickBot="1" x14ac:dyDescent="0.3">
      <c r="B199" s="4"/>
      <c r="C199" s="131"/>
      <c r="D199" s="132"/>
      <c r="E199" s="235"/>
      <c r="F199" s="250"/>
      <c r="G199" s="250"/>
      <c r="H199" s="236"/>
      <c r="I199" s="130"/>
      <c r="J199" s="235"/>
      <c r="K199" s="236"/>
      <c r="L199" s="130"/>
      <c r="M199" s="235"/>
      <c r="N199" s="236"/>
      <c r="O199" s="129"/>
      <c r="P199" s="246">
        <v>0</v>
      </c>
      <c r="Q199" s="247"/>
      <c r="R199" s="129"/>
      <c r="S199" s="243"/>
      <c r="T199" s="244"/>
      <c r="U199" s="244"/>
      <c r="V199" s="244"/>
      <c r="W199" s="245"/>
      <c r="X199" s="7"/>
      <c r="AX199" s="101"/>
      <c r="AY199" s="101"/>
      <c r="AZ199" s="102">
        <f t="shared" si="15"/>
        <v>0</v>
      </c>
      <c r="BA199" s="101">
        <f t="shared" si="16"/>
        <v>0</v>
      </c>
      <c r="BB199" s="103">
        <f t="shared" si="17"/>
        <v>0</v>
      </c>
      <c r="BC199" s="1">
        <f t="shared" si="18"/>
        <v>0</v>
      </c>
      <c r="BD199" s="1">
        <f t="shared" si="19"/>
        <v>0</v>
      </c>
      <c r="BE199" s="1">
        <f t="shared" si="20"/>
        <v>0</v>
      </c>
    </row>
    <row r="200" spans="2:57" ht="14.4" thickBot="1" x14ac:dyDescent="0.3">
      <c r="B200" s="4"/>
      <c r="C200" s="131"/>
      <c r="D200" s="132"/>
      <c r="E200" s="235"/>
      <c r="F200" s="250"/>
      <c r="G200" s="250"/>
      <c r="H200" s="236"/>
      <c r="I200" s="130"/>
      <c r="J200" s="235"/>
      <c r="K200" s="236"/>
      <c r="L200" s="130"/>
      <c r="M200" s="235"/>
      <c r="N200" s="236"/>
      <c r="O200" s="129"/>
      <c r="P200" s="246">
        <v>0</v>
      </c>
      <c r="Q200" s="247"/>
      <c r="R200" s="129"/>
      <c r="S200" s="243"/>
      <c r="T200" s="244"/>
      <c r="U200" s="244"/>
      <c r="V200" s="244"/>
      <c r="W200" s="245"/>
      <c r="X200" s="7"/>
      <c r="AX200" s="101"/>
      <c r="AY200" s="101"/>
      <c r="AZ200" s="102">
        <f t="shared" ref="AZ200:AZ263" si="21">+C200</f>
        <v>0</v>
      </c>
      <c r="BA200" s="101">
        <f t="shared" ref="BA200:BA263" si="22">+J200</f>
        <v>0</v>
      </c>
      <c r="BB200" s="103">
        <f t="shared" ref="BB200:BB263" si="23">+P200</f>
        <v>0</v>
      </c>
      <c r="BC200" s="1">
        <f t="shared" ref="BC200:BC263" si="24">SUMIFS($BB$71:$BB$371,$AZ$71:$AZ$371,$AX200,$BA$71:$BA$371,"Despesas")</f>
        <v>0</v>
      </c>
      <c r="BD200" s="1">
        <f t="shared" ref="BD200:BD263" si="25">SUMIFS($BB$71:$BB$371,$AZ$71:$AZ$371,$AX200,$BA$71:$BA$371,"Dívidas")</f>
        <v>0</v>
      </c>
      <c r="BE200" s="1">
        <f t="shared" ref="BE200:BE263" si="26">SUMIFS($BB$71:$BB$371,$AZ$71:$AZ$371,$AX200,$BA$71:$BA$371,"Investimentos")</f>
        <v>0</v>
      </c>
    </row>
    <row r="201" spans="2:57" ht="14.4" thickBot="1" x14ac:dyDescent="0.3">
      <c r="B201" s="4"/>
      <c r="C201" s="131"/>
      <c r="D201" s="132"/>
      <c r="E201" s="235"/>
      <c r="F201" s="250"/>
      <c r="G201" s="250"/>
      <c r="H201" s="236"/>
      <c r="I201" s="130"/>
      <c r="J201" s="235"/>
      <c r="K201" s="236"/>
      <c r="L201" s="130"/>
      <c r="M201" s="235"/>
      <c r="N201" s="236"/>
      <c r="O201" s="129"/>
      <c r="P201" s="246">
        <v>0</v>
      </c>
      <c r="Q201" s="247"/>
      <c r="R201" s="129"/>
      <c r="S201" s="243"/>
      <c r="T201" s="244"/>
      <c r="U201" s="244"/>
      <c r="V201" s="244"/>
      <c r="W201" s="245"/>
      <c r="X201" s="7"/>
      <c r="AX201" s="101"/>
      <c r="AY201" s="101"/>
      <c r="AZ201" s="102">
        <f t="shared" si="21"/>
        <v>0</v>
      </c>
      <c r="BA201" s="101">
        <f t="shared" si="22"/>
        <v>0</v>
      </c>
      <c r="BB201" s="103">
        <f t="shared" si="23"/>
        <v>0</v>
      </c>
      <c r="BC201" s="1">
        <f t="shared" si="24"/>
        <v>0</v>
      </c>
      <c r="BD201" s="1">
        <f t="shared" si="25"/>
        <v>0</v>
      </c>
      <c r="BE201" s="1">
        <f t="shared" si="26"/>
        <v>0</v>
      </c>
    </row>
    <row r="202" spans="2:57" ht="14.4" thickBot="1" x14ac:dyDescent="0.3">
      <c r="B202" s="4"/>
      <c r="C202" s="131"/>
      <c r="D202" s="132"/>
      <c r="E202" s="235"/>
      <c r="F202" s="250"/>
      <c r="G202" s="250"/>
      <c r="H202" s="236"/>
      <c r="I202" s="130"/>
      <c r="J202" s="235"/>
      <c r="K202" s="236"/>
      <c r="L202" s="130"/>
      <c r="M202" s="235"/>
      <c r="N202" s="236"/>
      <c r="O202" s="129"/>
      <c r="P202" s="246">
        <v>0</v>
      </c>
      <c r="Q202" s="247"/>
      <c r="R202" s="129"/>
      <c r="S202" s="243"/>
      <c r="T202" s="244"/>
      <c r="U202" s="244"/>
      <c r="V202" s="244"/>
      <c r="W202" s="245"/>
      <c r="X202" s="7"/>
      <c r="AX202" s="101"/>
      <c r="AY202" s="101"/>
      <c r="AZ202" s="102">
        <f t="shared" si="21"/>
        <v>0</v>
      </c>
      <c r="BA202" s="101">
        <f t="shared" si="22"/>
        <v>0</v>
      </c>
      <c r="BB202" s="103">
        <f t="shared" si="23"/>
        <v>0</v>
      </c>
      <c r="BC202" s="1">
        <f t="shared" si="24"/>
        <v>0</v>
      </c>
      <c r="BD202" s="1">
        <f t="shared" si="25"/>
        <v>0</v>
      </c>
      <c r="BE202" s="1">
        <f t="shared" si="26"/>
        <v>0</v>
      </c>
    </row>
    <row r="203" spans="2:57" ht="14.4" thickBot="1" x14ac:dyDescent="0.3">
      <c r="B203" s="4"/>
      <c r="C203" s="131"/>
      <c r="D203" s="132"/>
      <c r="E203" s="235"/>
      <c r="F203" s="250"/>
      <c r="G203" s="250"/>
      <c r="H203" s="236"/>
      <c r="I203" s="130"/>
      <c r="J203" s="235"/>
      <c r="K203" s="236"/>
      <c r="L203" s="130"/>
      <c r="M203" s="235"/>
      <c r="N203" s="236"/>
      <c r="O203" s="129"/>
      <c r="P203" s="246">
        <v>0</v>
      </c>
      <c r="Q203" s="247"/>
      <c r="R203" s="129"/>
      <c r="S203" s="243"/>
      <c r="T203" s="244"/>
      <c r="U203" s="244"/>
      <c r="V203" s="244"/>
      <c r="W203" s="245"/>
      <c r="X203" s="7"/>
      <c r="AX203" s="101"/>
      <c r="AY203" s="101"/>
      <c r="AZ203" s="102">
        <f t="shared" si="21"/>
        <v>0</v>
      </c>
      <c r="BA203" s="101">
        <f t="shared" si="22"/>
        <v>0</v>
      </c>
      <c r="BB203" s="103">
        <f t="shared" si="23"/>
        <v>0</v>
      </c>
      <c r="BC203" s="1">
        <f t="shared" si="24"/>
        <v>0</v>
      </c>
      <c r="BD203" s="1">
        <f t="shared" si="25"/>
        <v>0</v>
      </c>
      <c r="BE203" s="1">
        <f t="shared" si="26"/>
        <v>0</v>
      </c>
    </row>
    <row r="204" spans="2:57" ht="14.4" thickBot="1" x14ac:dyDescent="0.3">
      <c r="B204" s="4"/>
      <c r="C204" s="131"/>
      <c r="D204" s="132"/>
      <c r="E204" s="235"/>
      <c r="F204" s="250"/>
      <c r="G204" s="250"/>
      <c r="H204" s="236"/>
      <c r="I204" s="130"/>
      <c r="J204" s="235"/>
      <c r="K204" s="236"/>
      <c r="L204" s="130"/>
      <c r="M204" s="235"/>
      <c r="N204" s="236"/>
      <c r="O204" s="129"/>
      <c r="P204" s="246">
        <v>0</v>
      </c>
      <c r="Q204" s="247"/>
      <c r="R204" s="129"/>
      <c r="S204" s="243"/>
      <c r="T204" s="244"/>
      <c r="U204" s="244"/>
      <c r="V204" s="244"/>
      <c r="W204" s="245"/>
      <c r="X204" s="7"/>
      <c r="AX204" s="101"/>
      <c r="AY204" s="101"/>
      <c r="AZ204" s="102">
        <f t="shared" si="21"/>
        <v>0</v>
      </c>
      <c r="BA204" s="101">
        <f t="shared" si="22"/>
        <v>0</v>
      </c>
      <c r="BB204" s="103">
        <f t="shared" si="23"/>
        <v>0</v>
      </c>
      <c r="BC204" s="1">
        <f t="shared" si="24"/>
        <v>0</v>
      </c>
      <c r="BD204" s="1">
        <f t="shared" si="25"/>
        <v>0</v>
      </c>
      <c r="BE204" s="1">
        <f t="shared" si="26"/>
        <v>0</v>
      </c>
    </row>
    <row r="205" spans="2:57" ht="14.4" thickBot="1" x14ac:dyDescent="0.3">
      <c r="B205" s="4"/>
      <c r="C205" s="131"/>
      <c r="D205" s="132"/>
      <c r="E205" s="235"/>
      <c r="F205" s="250"/>
      <c r="G205" s="250"/>
      <c r="H205" s="236"/>
      <c r="I205" s="130"/>
      <c r="J205" s="235"/>
      <c r="K205" s="236"/>
      <c r="L205" s="130"/>
      <c r="M205" s="235"/>
      <c r="N205" s="236"/>
      <c r="O205" s="129"/>
      <c r="P205" s="246">
        <v>0</v>
      </c>
      <c r="Q205" s="247"/>
      <c r="R205" s="129"/>
      <c r="S205" s="243"/>
      <c r="T205" s="244"/>
      <c r="U205" s="244"/>
      <c r="V205" s="244"/>
      <c r="W205" s="245"/>
      <c r="X205" s="7"/>
      <c r="AX205" s="101"/>
      <c r="AY205" s="101"/>
      <c r="AZ205" s="102">
        <f t="shared" si="21"/>
        <v>0</v>
      </c>
      <c r="BA205" s="101">
        <f t="shared" si="22"/>
        <v>0</v>
      </c>
      <c r="BB205" s="103">
        <f t="shared" si="23"/>
        <v>0</v>
      </c>
      <c r="BC205" s="1">
        <f t="shared" si="24"/>
        <v>0</v>
      </c>
      <c r="BD205" s="1">
        <f t="shared" si="25"/>
        <v>0</v>
      </c>
      <c r="BE205" s="1">
        <f t="shared" si="26"/>
        <v>0</v>
      </c>
    </row>
    <row r="206" spans="2:57" ht="14.4" thickBot="1" x14ac:dyDescent="0.3">
      <c r="B206" s="4"/>
      <c r="C206" s="131"/>
      <c r="D206" s="132"/>
      <c r="E206" s="235"/>
      <c r="F206" s="250"/>
      <c r="G206" s="250"/>
      <c r="H206" s="236"/>
      <c r="I206" s="130"/>
      <c r="J206" s="235"/>
      <c r="K206" s="236"/>
      <c r="L206" s="130"/>
      <c r="M206" s="235"/>
      <c r="N206" s="236"/>
      <c r="O206" s="129"/>
      <c r="P206" s="246">
        <v>0</v>
      </c>
      <c r="Q206" s="247"/>
      <c r="R206" s="129"/>
      <c r="S206" s="243"/>
      <c r="T206" s="244"/>
      <c r="U206" s="244"/>
      <c r="V206" s="244"/>
      <c r="W206" s="245"/>
      <c r="X206" s="7"/>
      <c r="AX206" s="101"/>
      <c r="AY206" s="101"/>
      <c r="AZ206" s="102">
        <f t="shared" si="21"/>
        <v>0</v>
      </c>
      <c r="BA206" s="101">
        <f t="shared" si="22"/>
        <v>0</v>
      </c>
      <c r="BB206" s="103">
        <f t="shared" si="23"/>
        <v>0</v>
      </c>
      <c r="BC206" s="1">
        <f t="shared" si="24"/>
        <v>0</v>
      </c>
      <c r="BD206" s="1">
        <f t="shared" si="25"/>
        <v>0</v>
      </c>
      <c r="BE206" s="1">
        <f t="shared" si="26"/>
        <v>0</v>
      </c>
    </row>
    <row r="207" spans="2:57" ht="14.4" thickBot="1" x14ac:dyDescent="0.3">
      <c r="B207" s="4"/>
      <c r="C207" s="131"/>
      <c r="D207" s="132"/>
      <c r="E207" s="235"/>
      <c r="F207" s="250"/>
      <c r="G207" s="250"/>
      <c r="H207" s="236"/>
      <c r="I207" s="130"/>
      <c r="J207" s="235"/>
      <c r="K207" s="236"/>
      <c r="L207" s="130"/>
      <c r="M207" s="235"/>
      <c r="N207" s="236"/>
      <c r="O207" s="129"/>
      <c r="P207" s="246">
        <v>0</v>
      </c>
      <c r="Q207" s="247"/>
      <c r="R207" s="129"/>
      <c r="S207" s="243"/>
      <c r="T207" s="244"/>
      <c r="U207" s="244"/>
      <c r="V207" s="244"/>
      <c r="W207" s="245"/>
      <c r="X207" s="7"/>
      <c r="AX207" s="101"/>
      <c r="AY207" s="101"/>
      <c r="AZ207" s="102">
        <f t="shared" si="21"/>
        <v>0</v>
      </c>
      <c r="BA207" s="101">
        <f t="shared" si="22"/>
        <v>0</v>
      </c>
      <c r="BB207" s="103">
        <f t="shared" si="23"/>
        <v>0</v>
      </c>
      <c r="BC207" s="1">
        <f t="shared" si="24"/>
        <v>0</v>
      </c>
      <c r="BD207" s="1">
        <f t="shared" si="25"/>
        <v>0</v>
      </c>
      <c r="BE207" s="1">
        <f t="shared" si="26"/>
        <v>0</v>
      </c>
    </row>
    <row r="208" spans="2:57" ht="14.4" thickBot="1" x14ac:dyDescent="0.3">
      <c r="B208" s="4"/>
      <c r="C208" s="131"/>
      <c r="D208" s="132"/>
      <c r="E208" s="235"/>
      <c r="F208" s="250"/>
      <c r="G208" s="250"/>
      <c r="H208" s="236"/>
      <c r="I208" s="130"/>
      <c r="J208" s="235"/>
      <c r="K208" s="236"/>
      <c r="L208" s="130"/>
      <c r="M208" s="235"/>
      <c r="N208" s="236"/>
      <c r="O208" s="129"/>
      <c r="P208" s="246">
        <v>0</v>
      </c>
      <c r="Q208" s="247"/>
      <c r="R208" s="129"/>
      <c r="S208" s="243"/>
      <c r="T208" s="244"/>
      <c r="U208" s="244"/>
      <c r="V208" s="244"/>
      <c r="W208" s="245"/>
      <c r="X208" s="7"/>
      <c r="AX208" s="101"/>
      <c r="AY208" s="101"/>
      <c r="AZ208" s="102">
        <f t="shared" si="21"/>
        <v>0</v>
      </c>
      <c r="BA208" s="101">
        <f t="shared" si="22"/>
        <v>0</v>
      </c>
      <c r="BB208" s="103">
        <f t="shared" si="23"/>
        <v>0</v>
      </c>
      <c r="BC208" s="1">
        <f t="shared" si="24"/>
        <v>0</v>
      </c>
      <c r="BD208" s="1">
        <f t="shared" si="25"/>
        <v>0</v>
      </c>
      <c r="BE208" s="1">
        <f t="shared" si="26"/>
        <v>0</v>
      </c>
    </row>
    <row r="209" spans="2:57" ht="14.4" thickBot="1" x14ac:dyDescent="0.3">
      <c r="B209" s="4"/>
      <c r="C209" s="131"/>
      <c r="D209" s="132"/>
      <c r="E209" s="235"/>
      <c r="F209" s="250"/>
      <c r="G209" s="250"/>
      <c r="H209" s="236"/>
      <c r="I209" s="130"/>
      <c r="J209" s="235"/>
      <c r="K209" s="236"/>
      <c r="L209" s="130"/>
      <c r="M209" s="235"/>
      <c r="N209" s="236"/>
      <c r="O209" s="129"/>
      <c r="P209" s="246">
        <v>0</v>
      </c>
      <c r="Q209" s="247"/>
      <c r="R209" s="129"/>
      <c r="S209" s="243"/>
      <c r="T209" s="244"/>
      <c r="U209" s="244"/>
      <c r="V209" s="244"/>
      <c r="W209" s="245"/>
      <c r="X209" s="7"/>
      <c r="AX209" s="101"/>
      <c r="AY209" s="101"/>
      <c r="AZ209" s="102">
        <f t="shared" si="21"/>
        <v>0</v>
      </c>
      <c r="BA209" s="101">
        <f t="shared" si="22"/>
        <v>0</v>
      </c>
      <c r="BB209" s="103">
        <f t="shared" si="23"/>
        <v>0</v>
      </c>
      <c r="BC209" s="1">
        <f t="shared" si="24"/>
        <v>0</v>
      </c>
      <c r="BD209" s="1">
        <f t="shared" si="25"/>
        <v>0</v>
      </c>
      <c r="BE209" s="1">
        <f t="shared" si="26"/>
        <v>0</v>
      </c>
    </row>
    <row r="210" spans="2:57" ht="14.4" thickBot="1" x14ac:dyDescent="0.3">
      <c r="B210" s="4"/>
      <c r="C210" s="131"/>
      <c r="D210" s="132"/>
      <c r="E210" s="235"/>
      <c r="F210" s="250"/>
      <c r="G210" s="250"/>
      <c r="H210" s="236"/>
      <c r="I210" s="130"/>
      <c r="J210" s="235"/>
      <c r="K210" s="236"/>
      <c r="L210" s="130"/>
      <c r="M210" s="235"/>
      <c r="N210" s="236"/>
      <c r="O210" s="129"/>
      <c r="P210" s="246">
        <v>0</v>
      </c>
      <c r="Q210" s="247"/>
      <c r="R210" s="129"/>
      <c r="S210" s="243"/>
      <c r="T210" s="244"/>
      <c r="U210" s="244"/>
      <c r="V210" s="244"/>
      <c r="W210" s="245"/>
      <c r="X210" s="7"/>
      <c r="AX210" s="101"/>
      <c r="AY210" s="101"/>
      <c r="AZ210" s="102">
        <f t="shared" si="21"/>
        <v>0</v>
      </c>
      <c r="BA210" s="101">
        <f t="shared" si="22"/>
        <v>0</v>
      </c>
      <c r="BB210" s="103">
        <f t="shared" si="23"/>
        <v>0</v>
      </c>
      <c r="BC210" s="1">
        <f t="shared" si="24"/>
        <v>0</v>
      </c>
      <c r="BD210" s="1">
        <f t="shared" si="25"/>
        <v>0</v>
      </c>
      <c r="BE210" s="1">
        <f t="shared" si="26"/>
        <v>0</v>
      </c>
    </row>
    <row r="211" spans="2:57" ht="14.4" thickBot="1" x14ac:dyDescent="0.3">
      <c r="B211" s="4"/>
      <c r="C211" s="131"/>
      <c r="D211" s="132"/>
      <c r="E211" s="235"/>
      <c r="F211" s="250"/>
      <c r="G211" s="250"/>
      <c r="H211" s="236"/>
      <c r="I211" s="130"/>
      <c r="J211" s="235"/>
      <c r="K211" s="236"/>
      <c r="L211" s="130"/>
      <c r="M211" s="235"/>
      <c r="N211" s="236"/>
      <c r="O211" s="129"/>
      <c r="P211" s="246">
        <v>0</v>
      </c>
      <c r="Q211" s="247"/>
      <c r="R211" s="129"/>
      <c r="S211" s="243"/>
      <c r="T211" s="244"/>
      <c r="U211" s="244"/>
      <c r="V211" s="244"/>
      <c r="W211" s="245"/>
      <c r="X211" s="7"/>
      <c r="AX211" s="101"/>
      <c r="AY211" s="101"/>
      <c r="AZ211" s="102">
        <f t="shared" si="21"/>
        <v>0</v>
      </c>
      <c r="BA211" s="101">
        <f t="shared" si="22"/>
        <v>0</v>
      </c>
      <c r="BB211" s="103">
        <f t="shared" si="23"/>
        <v>0</v>
      </c>
      <c r="BC211" s="1">
        <f t="shared" si="24"/>
        <v>0</v>
      </c>
      <c r="BD211" s="1">
        <f t="shared" si="25"/>
        <v>0</v>
      </c>
      <c r="BE211" s="1">
        <f t="shared" si="26"/>
        <v>0</v>
      </c>
    </row>
    <row r="212" spans="2:57" ht="14.4" thickBot="1" x14ac:dyDescent="0.3">
      <c r="B212" s="4"/>
      <c r="C212" s="131"/>
      <c r="D212" s="132"/>
      <c r="E212" s="235"/>
      <c r="F212" s="250"/>
      <c r="G212" s="250"/>
      <c r="H212" s="236"/>
      <c r="I212" s="130"/>
      <c r="J212" s="235"/>
      <c r="K212" s="236"/>
      <c r="L212" s="130"/>
      <c r="M212" s="235"/>
      <c r="N212" s="236"/>
      <c r="O212" s="129"/>
      <c r="P212" s="246">
        <v>0</v>
      </c>
      <c r="Q212" s="247"/>
      <c r="R212" s="129"/>
      <c r="S212" s="243"/>
      <c r="T212" s="244"/>
      <c r="U212" s="244"/>
      <c r="V212" s="244"/>
      <c r="W212" s="245"/>
      <c r="X212" s="7"/>
      <c r="AX212" s="101"/>
      <c r="AY212" s="101"/>
      <c r="AZ212" s="102">
        <f t="shared" si="21"/>
        <v>0</v>
      </c>
      <c r="BA212" s="101">
        <f t="shared" si="22"/>
        <v>0</v>
      </c>
      <c r="BB212" s="103">
        <f t="shared" si="23"/>
        <v>0</v>
      </c>
      <c r="BC212" s="1">
        <f t="shared" si="24"/>
        <v>0</v>
      </c>
      <c r="BD212" s="1">
        <f t="shared" si="25"/>
        <v>0</v>
      </c>
      <c r="BE212" s="1">
        <f t="shared" si="26"/>
        <v>0</v>
      </c>
    </row>
    <row r="213" spans="2:57" ht="14.4" thickBot="1" x14ac:dyDescent="0.3">
      <c r="B213" s="4"/>
      <c r="C213" s="131"/>
      <c r="D213" s="132"/>
      <c r="E213" s="235"/>
      <c r="F213" s="250"/>
      <c r="G213" s="250"/>
      <c r="H213" s="236"/>
      <c r="I213" s="130"/>
      <c r="J213" s="235"/>
      <c r="K213" s="236"/>
      <c r="L213" s="130"/>
      <c r="M213" s="235"/>
      <c r="N213" s="236"/>
      <c r="O213" s="129"/>
      <c r="P213" s="246">
        <v>0</v>
      </c>
      <c r="Q213" s="247"/>
      <c r="R213" s="129"/>
      <c r="S213" s="243"/>
      <c r="T213" s="244"/>
      <c r="U213" s="244"/>
      <c r="V213" s="244"/>
      <c r="W213" s="245"/>
      <c r="X213" s="7"/>
      <c r="AX213" s="101"/>
      <c r="AY213" s="101"/>
      <c r="AZ213" s="102">
        <f t="shared" si="21"/>
        <v>0</v>
      </c>
      <c r="BA213" s="101">
        <f t="shared" si="22"/>
        <v>0</v>
      </c>
      <c r="BB213" s="103">
        <f t="shared" si="23"/>
        <v>0</v>
      </c>
      <c r="BC213" s="1">
        <f t="shared" si="24"/>
        <v>0</v>
      </c>
      <c r="BD213" s="1">
        <f t="shared" si="25"/>
        <v>0</v>
      </c>
      <c r="BE213" s="1">
        <f t="shared" si="26"/>
        <v>0</v>
      </c>
    </row>
    <row r="214" spans="2:57" ht="14.4" thickBot="1" x14ac:dyDescent="0.3">
      <c r="B214" s="4"/>
      <c r="C214" s="131"/>
      <c r="D214" s="132"/>
      <c r="E214" s="235"/>
      <c r="F214" s="250"/>
      <c r="G214" s="250"/>
      <c r="H214" s="236"/>
      <c r="I214" s="130"/>
      <c r="J214" s="235"/>
      <c r="K214" s="236"/>
      <c r="L214" s="130"/>
      <c r="M214" s="235"/>
      <c r="N214" s="236"/>
      <c r="O214" s="129"/>
      <c r="P214" s="246">
        <v>0</v>
      </c>
      <c r="Q214" s="247"/>
      <c r="R214" s="129"/>
      <c r="S214" s="243"/>
      <c r="T214" s="244"/>
      <c r="U214" s="244"/>
      <c r="V214" s="244"/>
      <c r="W214" s="245"/>
      <c r="X214" s="7"/>
      <c r="AX214" s="101"/>
      <c r="AY214" s="101"/>
      <c r="AZ214" s="102">
        <f t="shared" si="21"/>
        <v>0</v>
      </c>
      <c r="BA214" s="101">
        <f t="shared" si="22"/>
        <v>0</v>
      </c>
      <c r="BB214" s="103">
        <f t="shared" si="23"/>
        <v>0</v>
      </c>
      <c r="BC214" s="1">
        <f t="shared" si="24"/>
        <v>0</v>
      </c>
      <c r="BD214" s="1">
        <f t="shared" si="25"/>
        <v>0</v>
      </c>
      <c r="BE214" s="1">
        <f t="shared" si="26"/>
        <v>0</v>
      </c>
    </row>
    <row r="215" spans="2:57" ht="14.4" thickBot="1" x14ac:dyDescent="0.3">
      <c r="B215" s="4"/>
      <c r="C215" s="131"/>
      <c r="D215" s="132"/>
      <c r="E215" s="235"/>
      <c r="F215" s="250"/>
      <c r="G215" s="250"/>
      <c r="H215" s="236"/>
      <c r="I215" s="130"/>
      <c r="J215" s="235"/>
      <c r="K215" s="236"/>
      <c r="L215" s="130"/>
      <c r="M215" s="235"/>
      <c r="N215" s="236"/>
      <c r="O215" s="129"/>
      <c r="P215" s="246">
        <v>0</v>
      </c>
      <c r="Q215" s="247"/>
      <c r="R215" s="129"/>
      <c r="S215" s="243"/>
      <c r="T215" s="244"/>
      <c r="U215" s="244"/>
      <c r="V215" s="244"/>
      <c r="W215" s="245"/>
      <c r="X215" s="7"/>
      <c r="AX215" s="101"/>
      <c r="AY215" s="101"/>
      <c r="AZ215" s="102">
        <f t="shared" si="21"/>
        <v>0</v>
      </c>
      <c r="BA215" s="101">
        <f t="shared" si="22"/>
        <v>0</v>
      </c>
      <c r="BB215" s="103">
        <f t="shared" si="23"/>
        <v>0</v>
      </c>
      <c r="BC215" s="1">
        <f t="shared" si="24"/>
        <v>0</v>
      </c>
      <c r="BD215" s="1">
        <f t="shared" si="25"/>
        <v>0</v>
      </c>
      <c r="BE215" s="1">
        <f t="shared" si="26"/>
        <v>0</v>
      </c>
    </row>
    <row r="216" spans="2:57" ht="14.4" thickBot="1" x14ac:dyDescent="0.3">
      <c r="B216" s="4"/>
      <c r="C216" s="131"/>
      <c r="D216" s="132"/>
      <c r="E216" s="235"/>
      <c r="F216" s="250"/>
      <c r="G216" s="250"/>
      <c r="H216" s="236"/>
      <c r="I216" s="130"/>
      <c r="J216" s="235"/>
      <c r="K216" s="236"/>
      <c r="L216" s="130"/>
      <c r="M216" s="235"/>
      <c r="N216" s="236"/>
      <c r="O216" s="129"/>
      <c r="P216" s="246">
        <v>0</v>
      </c>
      <c r="Q216" s="247"/>
      <c r="R216" s="129"/>
      <c r="S216" s="243"/>
      <c r="T216" s="244"/>
      <c r="U216" s="244"/>
      <c r="V216" s="244"/>
      <c r="W216" s="245"/>
      <c r="X216" s="7"/>
      <c r="AX216" s="101"/>
      <c r="AY216" s="101"/>
      <c r="AZ216" s="102">
        <f t="shared" si="21"/>
        <v>0</v>
      </c>
      <c r="BA216" s="101">
        <f t="shared" si="22"/>
        <v>0</v>
      </c>
      <c r="BB216" s="103">
        <f t="shared" si="23"/>
        <v>0</v>
      </c>
      <c r="BC216" s="1">
        <f t="shared" si="24"/>
        <v>0</v>
      </c>
      <c r="BD216" s="1">
        <f t="shared" si="25"/>
        <v>0</v>
      </c>
      <c r="BE216" s="1">
        <f t="shared" si="26"/>
        <v>0</v>
      </c>
    </row>
    <row r="217" spans="2:57" ht="14.4" thickBot="1" x14ac:dyDescent="0.3">
      <c r="B217" s="4"/>
      <c r="C217" s="131"/>
      <c r="D217" s="132"/>
      <c r="E217" s="235"/>
      <c r="F217" s="250"/>
      <c r="G217" s="250"/>
      <c r="H217" s="236"/>
      <c r="I217" s="130"/>
      <c r="J217" s="235"/>
      <c r="K217" s="236"/>
      <c r="L217" s="130"/>
      <c r="M217" s="235"/>
      <c r="N217" s="236"/>
      <c r="O217" s="129"/>
      <c r="P217" s="246">
        <v>0</v>
      </c>
      <c r="Q217" s="247"/>
      <c r="R217" s="129"/>
      <c r="S217" s="243"/>
      <c r="T217" s="244"/>
      <c r="U217" s="244"/>
      <c r="V217" s="244"/>
      <c r="W217" s="245"/>
      <c r="X217" s="7"/>
      <c r="AX217" s="101"/>
      <c r="AY217" s="101"/>
      <c r="AZ217" s="102">
        <f t="shared" si="21"/>
        <v>0</v>
      </c>
      <c r="BA217" s="101">
        <f t="shared" si="22"/>
        <v>0</v>
      </c>
      <c r="BB217" s="103">
        <f t="shared" si="23"/>
        <v>0</v>
      </c>
      <c r="BC217" s="1">
        <f t="shared" si="24"/>
        <v>0</v>
      </c>
      <c r="BD217" s="1">
        <f t="shared" si="25"/>
        <v>0</v>
      </c>
      <c r="BE217" s="1">
        <f t="shared" si="26"/>
        <v>0</v>
      </c>
    </row>
    <row r="218" spans="2:57" ht="14.4" thickBot="1" x14ac:dyDescent="0.3">
      <c r="B218" s="4"/>
      <c r="C218" s="131"/>
      <c r="D218" s="132"/>
      <c r="E218" s="235"/>
      <c r="F218" s="250"/>
      <c r="G218" s="250"/>
      <c r="H218" s="236"/>
      <c r="I218" s="130"/>
      <c r="J218" s="235"/>
      <c r="K218" s="236"/>
      <c r="L218" s="130"/>
      <c r="M218" s="235"/>
      <c r="N218" s="236"/>
      <c r="O218" s="129"/>
      <c r="P218" s="246">
        <v>0</v>
      </c>
      <c r="Q218" s="247"/>
      <c r="R218" s="129"/>
      <c r="S218" s="243"/>
      <c r="T218" s="244"/>
      <c r="U218" s="244"/>
      <c r="V218" s="244"/>
      <c r="W218" s="245"/>
      <c r="X218" s="7"/>
      <c r="AX218" s="101"/>
      <c r="AY218" s="101"/>
      <c r="AZ218" s="102">
        <f t="shared" si="21"/>
        <v>0</v>
      </c>
      <c r="BA218" s="101">
        <f t="shared" si="22"/>
        <v>0</v>
      </c>
      <c r="BB218" s="103">
        <f t="shared" si="23"/>
        <v>0</v>
      </c>
      <c r="BC218" s="1">
        <f t="shared" si="24"/>
        <v>0</v>
      </c>
      <c r="BD218" s="1">
        <f t="shared" si="25"/>
        <v>0</v>
      </c>
      <c r="BE218" s="1">
        <f t="shared" si="26"/>
        <v>0</v>
      </c>
    </row>
    <row r="219" spans="2:57" ht="14.4" thickBot="1" x14ac:dyDescent="0.3">
      <c r="B219" s="4"/>
      <c r="C219" s="131"/>
      <c r="D219" s="132"/>
      <c r="E219" s="235"/>
      <c r="F219" s="250"/>
      <c r="G219" s="250"/>
      <c r="H219" s="236"/>
      <c r="I219" s="130"/>
      <c r="J219" s="235"/>
      <c r="K219" s="236"/>
      <c r="L219" s="130"/>
      <c r="M219" s="235"/>
      <c r="N219" s="236"/>
      <c r="O219" s="129"/>
      <c r="P219" s="246">
        <v>0</v>
      </c>
      <c r="Q219" s="247"/>
      <c r="R219" s="129"/>
      <c r="S219" s="243"/>
      <c r="T219" s="244"/>
      <c r="U219" s="244"/>
      <c r="V219" s="244"/>
      <c r="W219" s="245"/>
      <c r="X219" s="7"/>
      <c r="AX219" s="101"/>
      <c r="AY219" s="101"/>
      <c r="AZ219" s="102">
        <f t="shared" si="21"/>
        <v>0</v>
      </c>
      <c r="BA219" s="101">
        <f t="shared" si="22"/>
        <v>0</v>
      </c>
      <c r="BB219" s="103">
        <f t="shared" si="23"/>
        <v>0</v>
      </c>
      <c r="BC219" s="1">
        <f t="shared" si="24"/>
        <v>0</v>
      </c>
      <c r="BD219" s="1">
        <f t="shared" si="25"/>
        <v>0</v>
      </c>
      <c r="BE219" s="1">
        <f t="shared" si="26"/>
        <v>0</v>
      </c>
    </row>
    <row r="220" spans="2:57" ht="14.4" thickBot="1" x14ac:dyDescent="0.3">
      <c r="B220" s="4"/>
      <c r="C220" s="131"/>
      <c r="D220" s="132"/>
      <c r="E220" s="235"/>
      <c r="F220" s="250"/>
      <c r="G220" s="250"/>
      <c r="H220" s="236"/>
      <c r="I220" s="130"/>
      <c r="J220" s="235"/>
      <c r="K220" s="236"/>
      <c r="L220" s="130"/>
      <c r="M220" s="235"/>
      <c r="N220" s="236"/>
      <c r="O220" s="129"/>
      <c r="P220" s="246">
        <v>0</v>
      </c>
      <c r="Q220" s="247"/>
      <c r="R220" s="129"/>
      <c r="S220" s="243"/>
      <c r="T220" s="244"/>
      <c r="U220" s="244"/>
      <c r="V220" s="244"/>
      <c r="W220" s="245"/>
      <c r="X220" s="7"/>
      <c r="AX220" s="101"/>
      <c r="AY220" s="101"/>
      <c r="AZ220" s="102">
        <f t="shared" si="21"/>
        <v>0</v>
      </c>
      <c r="BA220" s="101">
        <f t="shared" si="22"/>
        <v>0</v>
      </c>
      <c r="BB220" s="103">
        <f t="shared" si="23"/>
        <v>0</v>
      </c>
      <c r="BC220" s="1">
        <f t="shared" si="24"/>
        <v>0</v>
      </c>
      <c r="BD220" s="1">
        <f t="shared" si="25"/>
        <v>0</v>
      </c>
      <c r="BE220" s="1">
        <f t="shared" si="26"/>
        <v>0</v>
      </c>
    </row>
    <row r="221" spans="2:57" ht="14.4" thickBot="1" x14ac:dyDescent="0.3">
      <c r="B221" s="4"/>
      <c r="C221" s="131"/>
      <c r="D221" s="132"/>
      <c r="E221" s="235"/>
      <c r="F221" s="250"/>
      <c r="G221" s="250"/>
      <c r="H221" s="236"/>
      <c r="I221" s="130"/>
      <c r="J221" s="235"/>
      <c r="K221" s="236"/>
      <c r="L221" s="130"/>
      <c r="M221" s="235"/>
      <c r="N221" s="236"/>
      <c r="O221" s="129"/>
      <c r="P221" s="246">
        <v>0</v>
      </c>
      <c r="Q221" s="247"/>
      <c r="R221" s="129"/>
      <c r="S221" s="243"/>
      <c r="T221" s="244"/>
      <c r="U221" s="244"/>
      <c r="V221" s="244"/>
      <c r="W221" s="245"/>
      <c r="X221" s="7"/>
      <c r="AX221" s="101"/>
      <c r="AY221" s="101"/>
      <c r="AZ221" s="102">
        <f t="shared" si="21"/>
        <v>0</v>
      </c>
      <c r="BA221" s="101">
        <f t="shared" si="22"/>
        <v>0</v>
      </c>
      <c r="BB221" s="103">
        <f t="shared" si="23"/>
        <v>0</v>
      </c>
      <c r="BC221" s="1">
        <f t="shared" si="24"/>
        <v>0</v>
      </c>
      <c r="BD221" s="1">
        <f t="shared" si="25"/>
        <v>0</v>
      </c>
      <c r="BE221" s="1">
        <f t="shared" si="26"/>
        <v>0</v>
      </c>
    </row>
    <row r="222" spans="2:57" ht="14.4" thickBot="1" x14ac:dyDescent="0.3">
      <c r="B222" s="4"/>
      <c r="C222" s="131"/>
      <c r="D222" s="132"/>
      <c r="E222" s="235"/>
      <c r="F222" s="250"/>
      <c r="G222" s="250"/>
      <c r="H222" s="236"/>
      <c r="I222" s="130"/>
      <c r="J222" s="235"/>
      <c r="K222" s="236"/>
      <c r="L222" s="130"/>
      <c r="M222" s="235"/>
      <c r="N222" s="236"/>
      <c r="O222" s="129"/>
      <c r="P222" s="246">
        <v>0</v>
      </c>
      <c r="Q222" s="247"/>
      <c r="R222" s="129"/>
      <c r="S222" s="243"/>
      <c r="T222" s="244"/>
      <c r="U222" s="244"/>
      <c r="V222" s="244"/>
      <c r="W222" s="245"/>
      <c r="X222" s="7"/>
      <c r="AX222" s="101"/>
      <c r="AY222" s="101"/>
      <c r="AZ222" s="102">
        <f t="shared" si="21"/>
        <v>0</v>
      </c>
      <c r="BA222" s="101">
        <f t="shared" si="22"/>
        <v>0</v>
      </c>
      <c r="BB222" s="103">
        <f t="shared" si="23"/>
        <v>0</v>
      </c>
      <c r="BC222" s="1">
        <f t="shared" si="24"/>
        <v>0</v>
      </c>
      <c r="BD222" s="1">
        <f t="shared" si="25"/>
        <v>0</v>
      </c>
      <c r="BE222" s="1">
        <f t="shared" si="26"/>
        <v>0</v>
      </c>
    </row>
    <row r="223" spans="2:57" ht="14.4" thickBot="1" x14ac:dyDescent="0.3">
      <c r="B223" s="4"/>
      <c r="C223" s="131"/>
      <c r="D223" s="132"/>
      <c r="E223" s="235"/>
      <c r="F223" s="250"/>
      <c r="G223" s="250"/>
      <c r="H223" s="236"/>
      <c r="I223" s="130"/>
      <c r="J223" s="235"/>
      <c r="K223" s="236"/>
      <c r="L223" s="130"/>
      <c r="M223" s="235"/>
      <c r="N223" s="236"/>
      <c r="O223" s="129"/>
      <c r="P223" s="246">
        <v>0</v>
      </c>
      <c r="Q223" s="247"/>
      <c r="R223" s="129"/>
      <c r="S223" s="243"/>
      <c r="T223" s="244"/>
      <c r="U223" s="244"/>
      <c r="V223" s="244"/>
      <c r="W223" s="245"/>
      <c r="X223" s="7"/>
      <c r="AX223" s="101"/>
      <c r="AY223" s="101"/>
      <c r="AZ223" s="102">
        <f t="shared" si="21"/>
        <v>0</v>
      </c>
      <c r="BA223" s="101">
        <f t="shared" si="22"/>
        <v>0</v>
      </c>
      <c r="BB223" s="103">
        <f t="shared" si="23"/>
        <v>0</v>
      </c>
      <c r="BC223" s="1">
        <f t="shared" si="24"/>
        <v>0</v>
      </c>
      <c r="BD223" s="1">
        <f t="shared" si="25"/>
        <v>0</v>
      </c>
      <c r="BE223" s="1">
        <f t="shared" si="26"/>
        <v>0</v>
      </c>
    </row>
    <row r="224" spans="2:57" ht="14.4" thickBot="1" x14ac:dyDescent="0.3">
      <c r="B224" s="4"/>
      <c r="C224" s="131"/>
      <c r="D224" s="132"/>
      <c r="E224" s="235"/>
      <c r="F224" s="250"/>
      <c r="G224" s="250"/>
      <c r="H224" s="236"/>
      <c r="I224" s="130"/>
      <c r="J224" s="235"/>
      <c r="K224" s="236"/>
      <c r="L224" s="130"/>
      <c r="M224" s="235"/>
      <c r="N224" s="236"/>
      <c r="O224" s="129"/>
      <c r="P224" s="246">
        <v>0</v>
      </c>
      <c r="Q224" s="247"/>
      <c r="R224" s="129"/>
      <c r="S224" s="243"/>
      <c r="T224" s="244"/>
      <c r="U224" s="244"/>
      <c r="V224" s="244"/>
      <c r="W224" s="245"/>
      <c r="X224" s="7"/>
      <c r="AX224" s="101"/>
      <c r="AY224" s="101"/>
      <c r="AZ224" s="102">
        <f t="shared" si="21"/>
        <v>0</v>
      </c>
      <c r="BA224" s="101">
        <f t="shared" si="22"/>
        <v>0</v>
      </c>
      <c r="BB224" s="103">
        <f t="shared" si="23"/>
        <v>0</v>
      </c>
      <c r="BC224" s="1">
        <f t="shared" si="24"/>
        <v>0</v>
      </c>
      <c r="BD224" s="1">
        <f t="shared" si="25"/>
        <v>0</v>
      </c>
      <c r="BE224" s="1">
        <f t="shared" si="26"/>
        <v>0</v>
      </c>
    </row>
    <row r="225" spans="2:57" ht="14.4" thickBot="1" x14ac:dyDescent="0.3">
      <c r="B225" s="4"/>
      <c r="C225" s="131"/>
      <c r="D225" s="132"/>
      <c r="E225" s="235"/>
      <c r="F225" s="250"/>
      <c r="G225" s="250"/>
      <c r="H225" s="236"/>
      <c r="I225" s="130"/>
      <c r="J225" s="235"/>
      <c r="K225" s="236"/>
      <c r="L225" s="130"/>
      <c r="M225" s="235"/>
      <c r="N225" s="236"/>
      <c r="O225" s="129"/>
      <c r="P225" s="246">
        <v>0</v>
      </c>
      <c r="Q225" s="247"/>
      <c r="R225" s="129"/>
      <c r="S225" s="243"/>
      <c r="T225" s="244"/>
      <c r="U225" s="244"/>
      <c r="V225" s="244"/>
      <c r="W225" s="245"/>
      <c r="X225" s="7"/>
      <c r="AX225" s="101"/>
      <c r="AY225" s="101"/>
      <c r="AZ225" s="102">
        <f t="shared" si="21"/>
        <v>0</v>
      </c>
      <c r="BA225" s="101">
        <f t="shared" si="22"/>
        <v>0</v>
      </c>
      <c r="BB225" s="103">
        <f t="shared" si="23"/>
        <v>0</v>
      </c>
      <c r="BC225" s="1">
        <f t="shared" si="24"/>
        <v>0</v>
      </c>
      <c r="BD225" s="1">
        <f t="shared" si="25"/>
        <v>0</v>
      </c>
      <c r="BE225" s="1">
        <f t="shared" si="26"/>
        <v>0</v>
      </c>
    </row>
    <row r="226" spans="2:57" ht="14.4" thickBot="1" x14ac:dyDescent="0.3">
      <c r="B226" s="4"/>
      <c r="C226" s="131"/>
      <c r="D226" s="132"/>
      <c r="E226" s="235"/>
      <c r="F226" s="250"/>
      <c r="G226" s="250"/>
      <c r="H226" s="236"/>
      <c r="I226" s="130"/>
      <c r="J226" s="235"/>
      <c r="K226" s="236"/>
      <c r="L226" s="130"/>
      <c r="M226" s="235"/>
      <c r="N226" s="236"/>
      <c r="O226" s="129"/>
      <c r="P226" s="246">
        <v>0</v>
      </c>
      <c r="Q226" s="247"/>
      <c r="R226" s="129"/>
      <c r="S226" s="243"/>
      <c r="T226" s="244"/>
      <c r="U226" s="244"/>
      <c r="V226" s="244"/>
      <c r="W226" s="245"/>
      <c r="X226" s="7"/>
      <c r="AX226" s="101"/>
      <c r="AY226" s="101"/>
      <c r="AZ226" s="102">
        <f t="shared" si="21"/>
        <v>0</v>
      </c>
      <c r="BA226" s="101">
        <f t="shared" si="22"/>
        <v>0</v>
      </c>
      <c r="BB226" s="103">
        <f t="shared" si="23"/>
        <v>0</v>
      </c>
      <c r="BC226" s="1">
        <f t="shared" si="24"/>
        <v>0</v>
      </c>
      <c r="BD226" s="1">
        <f t="shared" si="25"/>
        <v>0</v>
      </c>
      <c r="BE226" s="1">
        <f t="shared" si="26"/>
        <v>0</v>
      </c>
    </row>
    <row r="227" spans="2:57" ht="14.4" thickBot="1" x14ac:dyDescent="0.3">
      <c r="B227" s="4"/>
      <c r="C227" s="131"/>
      <c r="D227" s="132"/>
      <c r="E227" s="235"/>
      <c r="F227" s="250"/>
      <c r="G227" s="250"/>
      <c r="H227" s="236"/>
      <c r="I227" s="130"/>
      <c r="J227" s="235"/>
      <c r="K227" s="236"/>
      <c r="L227" s="130"/>
      <c r="M227" s="235"/>
      <c r="N227" s="236"/>
      <c r="O227" s="129"/>
      <c r="P227" s="246">
        <v>0</v>
      </c>
      <c r="Q227" s="247"/>
      <c r="R227" s="129"/>
      <c r="S227" s="243"/>
      <c r="T227" s="244"/>
      <c r="U227" s="244"/>
      <c r="V227" s="244"/>
      <c r="W227" s="245"/>
      <c r="X227" s="7"/>
      <c r="AX227" s="101"/>
      <c r="AY227" s="101"/>
      <c r="AZ227" s="102">
        <f t="shared" si="21"/>
        <v>0</v>
      </c>
      <c r="BA227" s="101">
        <f t="shared" si="22"/>
        <v>0</v>
      </c>
      <c r="BB227" s="103">
        <f t="shared" si="23"/>
        <v>0</v>
      </c>
      <c r="BC227" s="1">
        <f t="shared" si="24"/>
        <v>0</v>
      </c>
      <c r="BD227" s="1">
        <f t="shared" si="25"/>
        <v>0</v>
      </c>
      <c r="BE227" s="1">
        <f t="shared" si="26"/>
        <v>0</v>
      </c>
    </row>
    <row r="228" spans="2:57" ht="14.4" thickBot="1" x14ac:dyDescent="0.3">
      <c r="B228" s="4"/>
      <c r="C228" s="131"/>
      <c r="D228" s="132"/>
      <c r="E228" s="235"/>
      <c r="F228" s="250"/>
      <c r="G228" s="250"/>
      <c r="H228" s="236"/>
      <c r="I228" s="130"/>
      <c r="J228" s="235"/>
      <c r="K228" s="236"/>
      <c r="L228" s="130"/>
      <c r="M228" s="235"/>
      <c r="N228" s="236"/>
      <c r="O228" s="129"/>
      <c r="P228" s="246">
        <v>0</v>
      </c>
      <c r="Q228" s="247"/>
      <c r="R228" s="129"/>
      <c r="S228" s="243"/>
      <c r="T228" s="244"/>
      <c r="U228" s="244"/>
      <c r="V228" s="244"/>
      <c r="W228" s="245"/>
      <c r="X228" s="7"/>
      <c r="AX228" s="101"/>
      <c r="AY228" s="101"/>
      <c r="AZ228" s="102">
        <f t="shared" si="21"/>
        <v>0</v>
      </c>
      <c r="BA228" s="101">
        <f t="shared" si="22"/>
        <v>0</v>
      </c>
      <c r="BB228" s="103">
        <f t="shared" si="23"/>
        <v>0</v>
      </c>
      <c r="BC228" s="1">
        <f t="shared" si="24"/>
        <v>0</v>
      </c>
      <c r="BD228" s="1">
        <f t="shared" si="25"/>
        <v>0</v>
      </c>
      <c r="BE228" s="1">
        <f t="shared" si="26"/>
        <v>0</v>
      </c>
    </row>
    <row r="229" spans="2:57" ht="14.4" thickBot="1" x14ac:dyDescent="0.3">
      <c r="B229" s="4"/>
      <c r="C229" s="131"/>
      <c r="D229" s="132"/>
      <c r="E229" s="235"/>
      <c r="F229" s="250"/>
      <c r="G229" s="250"/>
      <c r="H229" s="236"/>
      <c r="I229" s="130"/>
      <c r="J229" s="235"/>
      <c r="K229" s="236"/>
      <c r="L229" s="130"/>
      <c r="M229" s="235"/>
      <c r="N229" s="236"/>
      <c r="O229" s="129"/>
      <c r="P229" s="246">
        <v>0</v>
      </c>
      <c r="Q229" s="247"/>
      <c r="R229" s="129"/>
      <c r="S229" s="243"/>
      <c r="T229" s="244"/>
      <c r="U229" s="244"/>
      <c r="V229" s="244"/>
      <c r="W229" s="245"/>
      <c r="X229" s="7"/>
      <c r="AX229" s="101"/>
      <c r="AY229" s="101"/>
      <c r="AZ229" s="102">
        <f t="shared" si="21"/>
        <v>0</v>
      </c>
      <c r="BA229" s="101">
        <f t="shared" si="22"/>
        <v>0</v>
      </c>
      <c r="BB229" s="103">
        <f t="shared" si="23"/>
        <v>0</v>
      </c>
      <c r="BC229" s="1">
        <f t="shared" si="24"/>
        <v>0</v>
      </c>
      <c r="BD229" s="1">
        <f t="shared" si="25"/>
        <v>0</v>
      </c>
      <c r="BE229" s="1">
        <f t="shared" si="26"/>
        <v>0</v>
      </c>
    </row>
    <row r="230" spans="2:57" ht="14.4" thickBot="1" x14ac:dyDescent="0.3">
      <c r="B230" s="4"/>
      <c r="C230" s="131"/>
      <c r="D230" s="132"/>
      <c r="E230" s="235"/>
      <c r="F230" s="250"/>
      <c r="G230" s="250"/>
      <c r="H230" s="236"/>
      <c r="I230" s="130"/>
      <c r="J230" s="235"/>
      <c r="K230" s="236"/>
      <c r="L230" s="130"/>
      <c r="M230" s="235"/>
      <c r="N230" s="236"/>
      <c r="O230" s="129"/>
      <c r="P230" s="246">
        <v>0</v>
      </c>
      <c r="Q230" s="247"/>
      <c r="R230" s="129"/>
      <c r="S230" s="243"/>
      <c r="T230" s="244"/>
      <c r="U230" s="244"/>
      <c r="V230" s="244"/>
      <c r="W230" s="245"/>
      <c r="X230" s="7"/>
      <c r="AX230" s="101"/>
      <c r="AY230" s="101"/>
      <c r="AZ230" s="102">
        <f t="shared" si="21"/>
        <v>0</v>
      </c>
      <c r="BA230" s="101">
        <f t="shared" si="22"/>
        <v>0</v>
      </c>
      <c r="BB230" s="103">
        <f t="shared" si="23"/>
        <v>0</v>
      </c>
      <c r="BC230" s="1">
        <f t="shared" si="24"/>
        <v>0</v>
      </c>
      <c r="BD230" s="1">
        <f t="shared" si="25"/>
        <v>0</v>
      </c>
      <c r="BE230" s="1">
        <f t="shared" si="26"/>
        <v>0</v>
      </c>
    </row>
    <row r="231" spans="2:57" ht="14.4" thickBot="1" x14ac:dyDescent="0.3">
      <c r="B231" s="4"/>
      <c r="C231" s="131"/>
      <c r="D231" s="132"/>
      <c r="E231" s="235"/>
      <c r="F231" s="250"/>
      <c r="G231" s="250"/>
      <c r="H231" s="236"/>
      <c r="I231" s="130"/>
      <c r="J231" s="235"/>
      <c r="K231" s="236"/>
      <c r="L231" s="130"/>
      <c r="M231" s="235"/>
      <c r="N231" s="236"/>
      <c r="O231" s="129"/>
      <c r="P231" s="246">
        <v>0</v>
      </c>
      <c r="Q231" s="247"/>
      <c r="R231" s="129"/>
      <c r="S231" s="243"/>
      <c r="T231" s="244"/>
      <c r="U231" s="244"/>
      <c r="V231" s="244"/>
      <c r="W231" s="245"/>
      <c r="X231" s="7"/>
      <c r="AX231" s="101"/>
      <c r="AY231" s="101"/>
      <c r="AZ231" s="102">
        <f t="shared" si="21"/>
        <v>0</v>
      </c>
      <c r="BA231" s="101">
        <f t="shared" si="22"/>
        <v>0</v>
      </c>
      <c r="BB231" s="103">
        <f t="shared" si="23"/>
        <v>0</v>
      </c>
      <c r="BC231" s="1">
        <f t="shared" si="24"/>
        <v>0</v>
      </c>
      <c r="BD231" s="1">
        <f t="shared" si="25"/>
        <v>0</v>
      </c>
      <c r="BE231" s="1">
        <f t="shared" si="26"/>
        <v>0</v>
      </c>
    </row>
    <row r="232" spans="2:57" ht="14.4" thickBot="1" x14ac:dyDescent="0.3">
      <c r="B232" s="4"/>
      <c r="C232" s="131"/>
      <c r="D232" s="132"/>
      <c r="E232" s="235"/>
      <c r="F232" s="250"/>
      <c r="G232" s="250"/>
      <c r="H232" s="236"/>
      <c r="I232" s="130"/>
      <c r="J232" s="235"/>
      <c r="K232" s="236"/>
      <c r="L232" s="130"/>
      <c r="M232" s="235"/>
      <c r="N232" s="236"/>
      <c r="O232" s="129"/>
      <c r="P232" s="246">
        <v>0</v>
      </c>
      <c r="Q232" s="247"/>
      <c r="R232" s="129"/>
      <c r="S232" s="243"/>
      <c r="T232" s="244"/>
      <c r="U232" s="244"/>
      <c r="V232" s="244"/>
      <c r="W232" s="245"/>
      <c r="X232" s="7"/>
      <c r="AX232" s="101"/>
      <c r="AY232" s="101"/>
      <c r="AZ232" s="102">
        <f t="shared" si="21"/>
        <v>0</v>
      </c>
      <c r="BA232" s="101">
        <f t="shared" si="22"/>
        <v>0</v>
      </c>
      <c r="BB232" s="103">
        <f t="shared" si="23"/>
        <v>0</v>
      </c>
      <c r="BC232" s="1">
        <f t="shared" si="24"/>
        <v>0</v>
      </c>
      <c r="BD232" s="1">
        <f t="shared" si="25"/>
        <v>0</v>
      </c>
      <c r="BE232" s="1">
        <f t="shared" si="26"/>
        <v>0</v>
      </c>
    </row>
    <row r="233" spans="2:57" ht="14.4" thickBot="1" x14ac:dyDescent="0.3">
      <c r="B233" s="4"/>
      <c r="C233" s="131"/>
      <c r="D233" s="132"/>
      <c r="E233" s="235"/>
      <c r="F233" s="250"/>
      <c r="G233" s="250"/>
      <c r="H233" s="236"/>
      <c r="I233" s="130"/>
      <c r="J233" s="235"/>
      <c r="K233" s="236"/>
      <c r="L233" s="130"/>
      <c r="M233" s="235"/>
      <c r="N233" s="236"/>
      <c r="O233" s="129"/>
      <c r="P233" s="246">
        <v>0</v>
      </c>
      <c r="Q233" s="247"/>
      <c r="R233" s="129"/>
      <c r="S233" s="243"/>
      <c r="T233" s="244"/>
      <c r="U233" s="244"/>
      <c r="V233" s="244"/>
      <c r="W233" s="245"/>
      <c r="X233" s="7"/>
      <c r="AX233" s="101"/>
      <c r="AY233" s="101"/>
      <c r="AZ233" s="102">
        <f t="shared" si="21"/>
        <v>0</v>
      </c>
      <c r="BA233" s="101">
        <f t="shared" si="22"/>
        <v>0</v>
      </c>
      <c r="BB233" s="103">
        <f t="shared" si="23"/>
        <v>0</v>
      </c>
      <c r="BC233" s="1">
        <f t="shared" si="24"/>
        <v>0</v>
      </c>
      <c r="BD233" s="1">
        <f t="shared" si="25"/>
        <v>0</v>
      </c>
      <c r="BE233" s="1">
        <f t="shared" si="26"/>
        <v>0</v>
      </c>
    </row>
    <row r="234" spans="2:57" ht="14.4" thickBot="1" x14ac:dyDescent="0.3">
      <c r="B234" s="4"/>
      <c r="C234" s="131"/>
      <c r="D234" s="132"/>
      <c r="E234" s="235"/>
      <c r="F234" s="250"/>
      <c r="G234" s="250"/>
      <c r="H234" s="236"/>
      <c r="I234" s="130"/>
      <c r="J234" s="235"/>
      <c r="K234" s="236"/>
      <c r="L234" s="130"/>
      <c r="M234" s="235"/>
      <c r="N234" s="236"/>
      <c r="O234" s="129"/>
      <c r="P234" s="246">
        <v>0</v>
      </c>
      <c r="Q234" s="247"/>
      <c r="R234" s="129"/>
      <c r="S234" s="243"/>
      <c r="T234" s="244"/>
      <c r="U234" s="244"/>
      <c r="V234" s="244"/>
      <c r="W234" s="245"/>
      <c r="X234" s="7"/>
      <c r="AX234" s="101"/>
      <c r="AY234" s="101"/>
      <c r="AZ234" s="102">
        <f t="shared" si="21"/>
        <v>0</v>
      </c>
      <c r="BA234" s="101">
        <f t="shared" si="22"/>
        <v>0</v>
      </c>
      <c r="BB234" s="103">
        <f t="shared" si="23"/>
        <v>0</v>
      </c>
      <c r="BC234" s="1">
        <f t="shared" si="24"/>
        <v>0</v>
      </c>
      <c r="BD234" s="1">
        <f t="shared" si="25"/>
        <v>0</v>
      </c>
      <c r="BE234" s="1">
        <f t="shared" si="26"/>
        <v>0</v>
      </c>
    </row>
    <row r="235" spans="2:57" ht="14.4" thickBot="1" x14ac:dyDescent="0.3">
      <c r="B235" s="4"/>
      <c r="C235" s="131"/>
      <c r="D235" s="132"/>
      <c r="E235" s="235"/>
      <c r="F235" s="250"/>
      <c r="G235" s="250"/>
      <c r="H235" s="236"/>
      <c r="I235" s="130"/>
      <c r="J235" s="235"/>
      <c r="K235" s="236"/>
      <c r="L235" s="130"/>
      <c r="M235" s="235"/>
      <c r="N235" s="236"/>
      <c r="O235" s="129"/>
      <c r="P235" s="246">
        <v>0</v>
      </c>
      <c r="Q235" s="247"/>
      <c r="R235" s="129"/>
      <c r="S235" s="243"/>
      <c r="T235" s="244"/>
      <c r="U235" s="244"/>
      <c r="V235" s="244"/>
      <c r="W235" s="245"/>
      <c r="X235" s="7"/>
      <c r="AX235" s="101"/>
      <c r="AY235" s="101"/>
      <c r="AZ235" s="102">
        <f t="shared" si="21"/>
        <v>0</v>
      </c>
      <c r="BA235" s="101">
        <f t="shared" si="22"/>
        <v>0</v>
      </c>
      <c r="BB235" s="103">
        <f t="shared" si="23"/>
        <v>0</v>
      </c>
      <c r="BC235" s="1">
        <f t="shared" si="24"/>
        <v>0</v>
      </c>
      <c r="BD235" s="1">
        <f t="shared" si="25"/>
        <v>0</v>
      </c>
      <c r="BE235" s="1">
        <f t="shared" si="26"/>
        <v>0</v>
      </c>
    </row>
    <row r="236" spans="2:57" ht="14.4" thickBot="1" x14ac:dyDescent="0.3">
      <c r="B236" s="4"/>
      <c r="C236" s="131"/>
      <c r="D236" s="132"/>
      <c r="E236" s="235"/>
      <c r="F236" s="250"/>
      <c r="G236" s="250"/>
      <c r="H236" s="236"/>
      <c r="I236" s="130"/>
      <c r="J236" s="235"/>
      <c r="K236" s="236"/>
      <c r="L236" s="130"/>
      <c r="M236" s="235"/>
      <c r="N236" s="236"/>
      <c r="O236" s="129"/>
      <c r="P236" s="246">
        <v>0</v>
      </c>
      <c r="Q236" s="247"/>
      <c r="R236" s="129"/>
      <c r="S236" s="243"/>
      <c r="T236" s="244"/>
      <c r="U236" s="244"/>
      <c r="V236" s="244"/>
      <c r="W236" s="245"/>
      <c r="X236" s="7"/>
      <c r="AX236" s="101"/>
      <c r="AY236" s="101"/>
      <c r="AZ236" s="102">
        <f t="shared" si="21"/>
        <v>0</v>
      </c>
      <c r="BA236" s="101">
        <f t="shared" si="22"/>
        <v>0</v>
      </c>
      <c r="BB236" s="103">
        <f t="shared" si="23"/>
        <v>0</v>
      </c>
      <c r="BC236" s="1">
        <f t="shared" si="24"/>
        <v>0</v>
      </c>
      <c r="BD236" s="1">
        <f t="shared" si="25"/>
        <v>0</v>
      </c>
      <c r="BE236" s="1">
        <f t="shared" si="26"/>
        <v>0</v>
      </c>
    </row>
    <row r="237" spans="2:57" ht="14.4" thickBot="1" x14ac:dyDescent="0.3">
      <c r="B237" s="4"/>
      <c r="C237" s="131"/>
      <c r="D237" s="132"/>
      <c r="E237" s="235"/>
      <c r="F237" s="250"/>
      <c r="G237" s="250"/>
      <c r="H237" s="236"/>
      <c r="I237" s="130"/>
      <c r="J237" s="235"/>
      <c r="K237" s="236"/>
      <c r="L237" s="130"/>
      <c r="M237" s="235"/>
      <c r="N237" s="236"/>
      <c r="O237" s="129"/>
      <c r="P237" s="246">
        <v>0</v>
      </c>
      <c r="Q237" s="247"/>
      <c r="R237" s="129"/>
      <c r="S237" s="243"/>
      <c r="T237" s="244"/>
      <c r="U237" s="244"/>
      <c r="V237" s="244"/>
      <c r="W237" s="245"/>
      <c r="X237" s="7"/>
      <c r="AX237" s="101"/>
      <c r="AY237" s="101"/>
      <c r="AZ237" s="102">
        <f t="shared" si="21"/>
        <v>0</v>
      </c>
      <c r="BA237" s="101">
        <f t="shared" si="22"/>
        <v>0</v>
      </c>
      <c r="BB237" s="103">
        <f t="shared" si="23"/>
        <v>0</v>
      </c>
      <c r="BC237" s="1">
        <f t="shared" si="24"/>
        <v>0</v>
      </c>
      <c r="BD237" s="1">
        <f t="shared" si="25"/>
        <v>0</v>
      </c>
      <c r="BE237" s="1">
        <f t="shared" si="26"/>
        <v>0</v>
      </c>
    </row>
    <row r="238" spans="2:57" ht="14.4" thickBot="1" x14ac:dyDescent="0.3">
      <c r="B238" s="4"/>
      <c r="C238" s="131"/>
      <c r="D238" s="132"/>
      <c r="E238" s="235"/>
      <c r="F238" s="250"/>
      <c r="G238" s="250"/>
      <c r="H238" s="236"/>
      <c r="I238" s="130"/>
      <c r="J238" s="235"/>
      <c r="K238" s="236"/>
      <c r="L238" s="130"/>
      <c r="M238" s="235"/>
      <c r="N238" s="236"/>
      <c r="O238" s="129"/>
      <c r="P238" s="246">
        <v>0</v>
      </c>
      <c r="Q238" s="247"/>
      <c r="R238" s="129"/>
      <c r="S238" s="243"/>
      <c r="T238" s="244"/>
      <c r="U238" s="244"/>
      <c r="V238" s="244"/>
      <c r="W238" s="245"/>
      <c r="X238" s="7"/>
      <c r="AX238" s="101"/>
      <c r="AY238" s="101"/>
      <c r="AZ238" s="102">
        <f t="shared" si="21"/>
        <v>0</v>
      </c>
      <c r="BA238" s="101">
        <f t="shared" si="22"/>
        <v>0</v>
      </c>
      <c r="BB238" s="103">
        <f t="shared" si="23"/>
        <v>0</v>
      </c>
      <c r="BC238" s="1">
        <f t="shared" si="24"/>
        <v>0</v>
      </c>
      <c r="BD238" s="1">
        <f t="shared" si="25"/>
        <v>0</v>
      </c>
      <c r="BE238" s="1">
        <f t="shared" si="26"/>
        <v>0</v>
      </c>
    </row>
    <row r="239" spans="2:57" ht="14.4" thickBot="1" x14ac:dyDescent="0.3">
      <c r="B239" s="4"/>
      <c r="C239" s="131"/>
      <c r="D239" s="132"/>
      <c r="E239" s="235"/>
      <c r="F239" s="250"/>
      <c r="G239" s="250"/>
      <c r="H239" s="236"/>
      <c r="I239" s="130"/>
      <c r="J239" s="235"/>
      <c r="K239" s="236"/>
      <c r="L239" s="130"/>
      <c r="M239" s="235"/>
      <c r="N239" s="236"/>
      <c r="O239" s="129"/>
      <c r="P239" s="246">
        <v>0</v>
      </c>
      <c r="Q239" s="247"/>
      <c r="R239" s="129"/>
      <c r="S239" s="243"/>
      <c r="T239" s="244"/>
      <c r="U239" s="244"/>
      <c r="V239" s="244"/>
      <c r="W239" s="245"/>
      <c r="X239" s="7"/>
      <c r="AX239" s="101"/>
      <c r="AY239" s="101"/>
      <c r="AZ239" s="102">
        <f t="shared" si="21"/>
        <v>0</v>
      </c>
      <c r="BA239" s="101">
        <f t="shared" si="22"/>
        <v>0</v>
      </c>
      <c r="BB239" s="103">
        <f t="shared" si="23"/>
        <v>0</v>
      </c>
      <c r="BC239" s="1">
        <f t="shared" si="24"/>
        <v>0</v>
      </c>
      <c r="BD239" s="1">
        <f t="shared" si="25"/>
        <v>0</v>
      </c>
      <c r="BE239" s="1">
        <f t="shared" si="26"/>
        <v>0</v>
      </c>
    </row>
    <row r="240" spans="2:57" ht="14.4" thickBot="1" x14ac:dyDescent="0.3">
      <c r="B240" s="4"/>
      <c r="C240" s="131"/>
      <c r="D240" s="132"/>
      <c r="E240" s="235"/>
      <c r="F240" s="250"/>
      <c r="G240" s="250"/>
      <c r="H240" s="236"/>
      <c r="I240" s="130"/>
      <c r="J240" s="235"/>
      <c r="K240" s="236"/>
      <c r="L240" s="130"/>
      <c r="M240" s="235"/>
      <c r="N240" s="236"/>
      <c r="O240" s="129"/>
      <c r="P240" s="246">
        <v>0</v>
      </c>
      <c r="Q240" s="247"/>
      <c r="R240" s="129"/>
      <c r="S240" s="243"/>
      <c r="T240" s="244"/>
      <c r="U240" s="244"/>
      <c r="V240" s="244"/>
      <c r="W240" s="245"/>
      <c r="X240" s="7"/>
      <c r="AX240" s="101"/>
      <c r="AY240" s="101"/>
      <c r="AZ240" s="102">
        <f t="shared" si="21"/>
        <v>0</v>
      </c>
      <c r="BA240" s="101">
        <f t="shared" si="22"/>
        <v>0</v>
      </c>
      <c r="BB240" s="103">
        <f t="shared" si="23"/>
        <v>0</v>
      </c>
      <c r="BC240" s="1">
        <f t="shared" si="24"/>
        <v>0</v>
      </c>
      <c r="BD240" s="1">
        <f t="shared" si="25"/>
        <v>0</v>
      </c>
      <c r="BE240" s="1">
        <f t="shared" si="26"/>
        <v>0</v>
      </c>
    </row>
    <row r="241" spans="2:57" ht="14.4" thickBot="1" x14ac:dyDescent="0.3">
      <c r="B241" s="4"/>
      <c r="C241" s="131"/>
      <c r="D241" s="132"/>
      <c r="E241" s="235"/>
      <c r="F241" s="250"/>
      <c r="G241" s="250"/>
      <c r="H241" s="236"/>
      <c r="I241" s="130"/>
      <c r="J241" s="235"/>
      <c r="K241" s="236"/>
      <c r="L241" s="130"/>
      <c r="M241" s="235"/>
      <c r="N241" s="236"/>
      <c r="O241" s="129"/>
      <c r="P241" s="246">
        <v>0</v>
      </c>
      <c r="Q241" s="247"/>
      <c r="R241" s="129"/>
      <c r="S241" s="243"/>
      <c r="T241" s="244"/>
      <c r="U241" s="244"/>
      <c r="V241" s="244"/>
      <c r="W241" s="245"/>
      <c r="X241" s="7"/>
      <c r="AX241" s="101"/>
      <c r="AY241" s="101"/>
      <c r="AZ241" s="102">
        <f t="shared" si="21"/>
        <v>0</v>
      </c>
      <c r="BA241" s="101">
        <f t="shared" si="22"/>
        <v>0</v>
      </c>
      <c r="BB241" s="103">
        <f t="shared" si="23"/>
        <v>0</v>
      </c>
      <c r="BC241" s="1">
        <f t="shared" si="24"/>
        <v>0</v>
      </c>
      <c r="BD241" s="1">
        <f t="shared" si="25"/>
        <v>0</v>
      </c>
      <c r="BE241" s="1">
        <f t="shared" si="26"/>
        <v>0</v>
      </c>
    </row>
    <row r="242" spans="2:57" ht="14.4" thickBot="1" x14ac:dyDescent="0.3">
      <c r="B242" s="4"/>
      <c r="C242" s="131"/>
      <c r="D242" s="132"/>
      <c r="E242" s="235"/>
      <c r="F242" s="250"/>
      <c r="G242" s="250"/>
      <c r="H242" s="236"/>
      <c r="I242" s="130"/>
      <c r="J242" s="235"/>
      <c r="K242" s="236"/>
      <c r="L242" s="130"/>
      <c r="M242" s="235"/>
      <c r="N242" s="236"/>
      <c r="O242" s="129"/>
      <c r="P242" s="246">
        <v>0</v>
      </c>
      <c r="Q242" s="247"/>
      <c r="R242" s="129"/>
      <c r="S242" s="243"/>
      <c r="T242" s="244"/>
      <c r="U242" s="244"/>
      <c r="V242" s="244"/>
      <c r="W242" s="245"/>
      <c r="X242" s="7"/>
      <c r="AX242" s="101"/>
      <c r="AY242" s="101"/>
      <c r="AZ242" s="102">
        <f t="shared" si="21"/>
        <v>0</v>
      </c>
      <c r="BA242" s="101">
        <f t="shared" si="22"/>
        <v>0</v>
      </c>
      <c r="BB242" s="103">
        <f t="shared" si="23"/>
        <v>0</v>
      </c>
      <c r="BC242" s="1">
        <f t="shared" si="24"/>
        <v>0</v>
      </c>
      <c r="BD242" s="1">
        <f t="shared" si="25"/>
        <v>0</v>
      </c>
      <c r="BE242" s="1">
        <f t="shared" si="26"/>
        <v>0</v>
      </c>
    </row>
    <row r="243" spans="2:57" ht="14.4" thickBot="1" x14ac:dyDescent="0.3">
      <c r="B243" s="4"/>
      <c r="C243" s="131"/>
      <c r="D243" s="132"/>
      <c r="E243" s="235"/>
      <c r="F243" s="250"/>
      <c r="G243" s="250"/>
      <c r="H243" s="236"/>
      <c r="I243" s="130"/>
      <c r="J243" s="235"/>
      <c r="K243" s="236"/>
      <c r="L243" s="130"/>
      <c r="M243" s="235"/>
      <c r="N243" s="236"/>
      <c r="O243" s="129"/>
      <c r="P243" s="246">
        <v>0</v>
      </c>
      <c r="Q243" s="247"/>
      <c r="R243" s="129"/>
      <c r="S243" s="243"/>
      <c r="T243" s="244"/>
      <c r="U243" s="244"/>
      <c r="V243" s="244"/>
      <c r="W243" s="245"/>
      <c r="X243" s="7"/>
      <c r="AX243" s="101"/>
      <c r="AY243" s="101"/>
      <c r="AZ243" s="102">
        <f t="shared" si="21"/>
        <v>0</v>
      </c>
      <c r="BA243" s="101">
        <f t="shared" si="22"/>
        <v>0</v>
      </c>
      <c r="BB243" s="103">
        <f t="shared" si="23"/>
        <v>0</v>
      </c>
      <c r="BC243" s="1">
        <f t="shared" si="24"/>
        <v>0</v>
      </c>
      <c r="BD243" s="1">
        <f t="shared" si="25"/>
        <v>0</v>
      </c>
      <c r="BE243" s="1">
        <f t="shared" si="26"/>
        <v>0</v>
      </c>
    </row>
    <row r="244" spans="2:57" ht="14.4" thickBot="1" x14ac:dyDescent="0.3">
      <c r="B244" s="4"/>
      <c r="C244" s="131"/>
      <c r="D244" s="132"/>
      <c r="E244" s="235"/>
      <c r="F244" s="250"/>
      <c r="G244" s="250"/>
      <c r="H244" s="236"/>
      <c r="I244" s="130"/>
      <c r="J244" s="235"/>
      <c r="K244" s="236"/>
      <c r="L244" s="130"/>
      <c r="M244" s="235"/>
      <c r="N244" s="236"/>
      <c r="O244" s="129"/>
      <c r="P244" s="246">
        <v>0</v>
      </c>
      <c r="Q244" s="247"/>
      <c r="R244" s="129"/>
      <c r="S244" s="243"/>
      <c r="T244" s="244"/>
      <c r="U244" s="244"/>
      <c r="V244" s="244"/>
      <c r="W244" s="245"/>
      <c r="X244" s="7"/>
      <c r="AX244" s="101"/>
      <c r="AY244" s="101"/>
      <c r="AZ244" s="102">
        <f t="shared" si="21"/>
        <v>0</v>
      </c>
      <c r="BA244" s="101">
        <f t="shared" si="22"/>
        <v>0</v>
      </c>
      <c r="BB244" s="103">
        <f t="shared" si="23"/>
        <v>0</v>
      </c>
      <c r="BC244" s="1">
        <f t="shared" si="24"/>
        <v>0</v>
      </c>
      <c r="BD244" s="1">
        <f t="shared" si="25"/>
        <v>0</v>
      </c>
      <c r="BE244" s="1">
        <f t="shared" si="26"/>
        <v>0</v>
      </c>
    </row>
    <row r="245" spans="2:57" ht="14.4" thickBot="1" x14ac:dyDescent="0.3">
      <c r="B245" s="4"/>
      <c r="C245" s="131"/>
      <c r="D245" s="132"/>
      <c r="E245" s="235"/>
      <c r="F245" s="250"/>
      <c r="G245" s="250"/>
      <c r="H245" s="236"/>
      <c r="I245" s="130"/>
      <c r="J245" s="235"/>
      <c r="K245" s="236"/>
      <c r="L245" s="130"/>
      <c r="M245" s="235"/>
      <c r="N245" s="236"/>
      <c r="O245" s="129"/>
      <c r="P245" s="246">
        <v>0</v>
      </c>
      <c r="Q245" s="247"/>
      <c r="R245" s="129"/>
      <c r="S245" s="243"/>
      <c r="T245" s="244"/>
      <c r="U245" s="244"/>
      <c r="V245" s="244"/>
      <c r="W245" s="245"/>
      <c r="X245" s="7"/>
      <c r="AX245" s="101"/>
      <c r="AY245" s="101"/>
      <c r="AZ245" s="102">
        <f t="shared" si="21"/>
        <v>0</v>
      </c>
      <c r="BA245" s="101">
        <f t="shared" si="22"/>
        <v>0</v>
      </c>
      <c r="BB245" s="103">
        <f t="shared" si="23"/>
        <v>0</v>
      </c>
      <c r="BC245" s="1">
        <f t="shared" si="24"/>
        <v>0</v>
      </c>
      <c r="BD245" s="1">
        <f t="shared" si="25"/>
        <v>0</v>
      </c>
      <c r="BE245" s="1">
        <f t="shared" si="26"/>
        <v>0</v>
      </c>
    </row>
    <row r="246" spans="2:57" ht="14.4" thickBot="1" x14ac:dyDescent="0.3">
      <c r="B246" s="4"/>
      <c r="C246" s="131"/>
      <c r="D246" s="132"/>
      <c r="E246" s="235"/>
      <c r="F246" s="250"/>
      <c r="G246" s="250"/>
      <c r="H246" s="236"/>
      <c r="I246" s="130"/>
      <c r="J246" s="235"/>
      <c r="K246" s="236"/>
      <c r="L246" s="130"/>
      <c r="M246" s="235"/>
      <c r="N246" s="236"/>
      <c r="O246" s="129"/>
      <c r="P246" s="246">
        <v>0</v>
      </c>
      <c r="Q246" s="247"/>
      <c r="R246" s="129"/>
      <c r="S246" s="243"/>
      <c r="T246" s="244"/>
      <c r="U246" s="244"/>
      <c r="V246" s="244"/>
      <c r="W246" s="245"/>
      <c r="X246" s="7"/>
      <c r="AX246" s="101"/>
      <c r="AY246" s="101"/>
      <c r="AZ246" s="102">
        <f t="shared" si="21"/>
        <v>0</v>
      </c>
      <c r="BA246" s="101">
        <f t="shared" si="22"/>
        <v>0</v>
      </c>
      <c r="BB246" s="103">
        <f t="shared" si="23"/>
        <v>0</v>
      </c>
      <c r="BC246" s="1">
        <f t="shared" si="24"/>
        <v>0</v>
      </c>
      <c r="BD246" s="1">
        <f t="shared" si="25"/>
        <v>0</v>
      </c>
      <c r="BE246" s="1">
        <f t="shared" si="26"/>
        <v>0</v>
      </c>
    </row>
    <row r="247" spans="2:57" ht="14.4" thickBot="1" x14ac:dyDescent="0.3">
      <c r="B247" s="4"/>
      <c r="C247" s="131"/>
      <c r="D247" s="132"/>
      <c r="E247" s="235"/>
      <c r="F247" s="250"/>
      <c r="G247" s="250"/>
      <c r="H247" s="236"/>
      <c r="I247" s="130"/>
      <c r="J247" s="235"/>
      <c r="K247" s="236"/>
      <c r="L247" s="130"/>
      <c r="M247" s="235"/>
      <c r="N247" s="236"/>
      <c r="O247" s="129"/>
      <c r="P247" s="246">
        <v>0</v>
      </c>
      <c r="Q247" s="247"/>
      <c r="R247" s="129"/>
      <c r="S247" s="243"/>
      <c r="T247" s="244"/>
      <c r="U247" s="244"/>
      <c r="V247" s="244"/>
      <c r="W247" s="245"/>
      <c r="X247" s="7"/>
      <c r="AX247" s="101"/>
      <c r="AY247" s="101"/>
      <c r="AZ247" s="102">
        <f t="shared" si="21"/>
        <v>0</v>
      </c>
      <c r="BA247" s="101">
        <f t="shared" si="22"/>
        <v>0</v>
      </c>
      <c r="BB247" s="103">
        <f t="shared" si="23"/>
        <v>0</v>
      </c>
      <c r="BC247" s="1">
        <f t="shared" si="24"/>
        <v>0</v>
      </c>
      <c r="BD247" s="1">
        <f t="shared" si="25"/>
        <v>0</v>
      </c>
      <c r="BE247" s="1">
        <f t="shared" si="26"/>
        <v>0</v>
      </c>
    </row>
    <row r="248" spans="2:57" ht="14.4" thickBot="1" x14ac:dyDescent="0.3">
      <c r="B248" s="4"/>
      <c r="C248" s="131"/>
      <c r="D248" s="132"/>
      <c r="E248" s="235"/>
      <c r="F248" s="250"/>
      <c r="G248" s="250"/>
      <c r="H248" s="236"/>
      <c r="I248" s="130"/>
      <c r="J248" s="235"/>
      <c r="K248" s="236"/>
      <c r="L248" s="130"/>
      <c r="M248" s="235"/>
      <c r="N248" s="236"/>
      <c r="O248" s="129"/>
      <c r="P248" s="246">
        <v>0</v>
      </c>
      <c r="Q248" s="247"/>
      <c r="R248" s="129"/>
      <c r="S248" s="243"/>
      <c r="T248" s="244"/>
      <c r="U248" s="244"/>
      <c r="V248" s="244"/>
      <c r="W248" s="245"/>
      <c r="X248" s="7"/>
      <c r="AX248" s="101"/>
      <c r="AY248" s="101"/>
      <c r="AZ248" s="102">
        <f t="shared" si="21"/>
        <v>0</v>
      </c>
      <c r="BA248" s="101">
        <f t="shared" si="22"/>
        <v>0</v>
      </c>
      <c r="BB248" s="103">
        <f t="shared" si="23"/>
        <v>0</v>
      </c>
      <c r="BC248" s="1">
        <f t="shared" si="24"/>
        <v>0</v>
      </c>
      <c r="BD248" s="1">
        <f t="shared" si="25"/>
        <v>0</v>
      </c>
      <c r="BE248" s="1">
        <f t="shared" si="26"/>
        <v>0</v>
      </c>
    </row>
    <row r="249" spans="2:57" ht="14.4" thickBot="1" x14ac:dyDescent="0.3">
      <c r="B249" s="4"/>
      <c r="C249" s="131"/>
      <c r="D249" s="132"/>
      <c r="E249" s="235"/>
      <c r="F249" s="250"/>
      <c r="G249" s="250"/>
      <c r="H249" s="236"/>
      <c r="I249" s="130"/>
      <c r="J249" s="235"/>
      <c r="K249" s="236"/>
      <c r="L249" s="130"/>
      <c r="M249" s="235"/>
      <c r="N249" s="236"/>
      <c r="O249" s="129"/>
      <c r="P249" s="246">
        <v>0</v>
      </c>
      <c r="Q249" s="247"/>
      <c r="R249" s="129"/>
      <c r="S249" s="243"/>
      <c r="T249" s="244"/>
      <c r="U249" s="244"/>
      <c r="V249" s="244"/>
      <c r="W249" s="245"/>
      <c r="X249" s="7"/>
      <c r="AX249" s="101"/>
      <c r="AY249" s="101"/>
      <c r="AZ249" s="102">
        <f t="shared" si="21"/>
        <v>0</v>
      </c>
      <c r="BA249" s="101">
        <f t="shared" si="22"/>
        <v>0</v>
      </c>
      <c r="BB249" s="103">
        <f t="shared" si="23"/>
        <v>0</v>
      </c>
      <c r="BC249" s="1">
        <f t="shared" si="24"/>
        <v>0</v>
      </c>
      <c r="BD249" s="1">
        <f t="shared" si="25"/>
        <v>0</v>
      </c>
      <c r="BE249" s="1">
        <f t="shared" si="26"/>
        <v>0</v>
      </c>
    </row>
    <row r="250" spans="2:57" ht="14.4" thickBot="1" x14ac:dyDescent="0.3">
      <c r="B250" s="4"/>
      <c r="C250" s="131"/>
      <c r="D250" s="132"/>
      <c r="E250" s="235"/>
      <c r="F250" s="250"/>
      <c r="G250" s="250"/>
      <c r="H250" s="236"/>
      <c r="I250" s="130"/>
      <c r="J250" s="235"/>
      <c r="K250" s="236"/>
      <c r="L250" s="130"/>
      <c r="M250" s="235"/>
      <c r="N250" s="236"/>
      <c r="O250" s="129"/>
      <c r="P250" s="246">
        <v>0</v>
      </c>
      <c r="Q250" s="247"/>
      <c r="R250" s="129"/>
      <c r="S250" s="243"/>
      <c r="T250" s="244"/>
      <c r="U250" s="244"/>
      <c r="V250" s="244"/>
      <c r="W250" s="245"/>
      <c r="X250" s="7"/>
      <c r="AX250" s="101"/>
      <c r="AY250" s="101"/>
      <c r="AZ250" s="102">
        <f t="shared" si="21"/>
        <v>0</v>
      </c>
      <c r="BA250" s="101">
        <f t="shared" si="22"/>
        <v>0</v>
      </c>
      <c r="BB250" s="103">
        <f t="shared" si="23"/>
        <v>0</v>
      </c>
      <c r="BC250" s="1">
        <f t="shared" si="24"/>
        <v>0</v>
      </c>
      <c r="BD250" s="1">
        <f t="shared" si="25"/>
        <v>0</v>
      </c>
      <c r="BE250" s="1">
        <f t="shared" si="26"/>
        <v>0</v>
      </c>
    </row>
    <row r="251" spans="2:57" ht="14.4" thickBot="1" x14ac:dyDescent="0.3">
      <c r="B251" s="4"/>
      <c r="C251" s="131"/>
      <c r="D251" s="132"/>
      <c r="E251" s="235"/>
      <c r="F251" s="250"/>
      <c r="G251" s="250"/>
      <c r="H251" s="236"/>
      <c r="I251" s="130"/>
      <c r="J251" s="235"/>
      <c r="K251" s="236"/>
      <c r="L251" s="130"/>
      <c r="M251" s="235"/>
      <c r="N251" s="236"/>
      <c r="O251" s="129"/>
      <c r="P251" s="246">
        <v>0</v>
      </c>
      <c r="Q251" s="247"/>
      <c r="R251" s="129"/>
      <c r="S251" s="243"/>
      <c r="T251" s="244"/>
      <c r="U251" s="244"/>
      <c r="V251" s="244"/>
      <c r="W251" s="245"/>
      <c r="X251" s="7"/>
      <c r="AX251" s="101"/>
      <c r="AY251" s="101"/>
      <c r="AZ251" s="102">
        <f t="shared" si="21"/>
        <v>0</v>
      </c>
      <c r="BA251" s="101">
        <f t="shared" si="22"/>
        <v>0</v>
      </c>
      <c r="BB251" s="103">
        <f t="shared" si="23"/>
        <v>0</v>
      </c>
      <c r="BC251" s="1">
        <f t="shared" si="24"/>
        <v>0</v>
      </c>
      <c r="BD251" s="1">
        <f t="shared" si="25"/>
        <v>0</v>
      </c>
      <c r="BE251" s="1">
        <f t="shared" si="26"/>
        <v>0</v>
      </c>
    </row>
    <row r="252" spans="2:57" ht="14.4" thickBot="1" x14ac:dyDescent="0.3">
      <c r="B252" s="4"/>
      <c r="C252" s="131"/>
      <c r="D252" s="132"/>
      <c r="E252" s="235"/>
      <c r="F252" s="250"/>
      <c r="G252" s="250"/>
      <c r="H252" s="236"/>
      <c r="I252" s="130"/>
      <c r="J252" s="235"/>
      <c r="K252" s="236"/>
      <c r="L252" s="130"/>
      <c r="M252" s="235"/>
      <c r="N252" s="236"/>
      <c r="O252" s="129"/>
      <c r="P252" s="246">
        <v>0</v>
      </c>
      <c r="Q252" s="247"/>
      <c r="R252" s="129"/>
      <c r="S252" s="243"/>
      <c r="T252" s="244"/>
      <c r="U252" s="244"/>
      <c r="V252" s="244"/>
      <c r="W252" s="245"/>
      <c r="X252" s="7"/>
      <c r="AX252" s="101"/>
      <c r="AY252" s="101"/>
      <c r="AZ252" s="102">
        <f t="shared" si="21"/>
        <v>0</v>
      </c>
      <c r="BA252" s="101">
        <f t="shared" si="22"/>
        <v>0</v>
      </c>
      <c r="BB252" s="103">
        <f t="shared" si="23"/>
        <v>0</v>
      </c>
      <c r="BC252" s="1">
        <f t="shared" si="24"/>
        <v>0</v>
      </c>
      <c r="BD252" s="1">
        <f t="shared" si="25"/>
        <v>0</v>
      </c>
      <c r="BE252" s="1">
        <f t="shared" si="26"/>
        <v>0</v>
      </c>
    </row>
    <row r="253" spans="2:57" ht="14.4" thickBot="1" x14ac:dyDescent="0.3">
      <c r="B253" s="4"/>
      <c r="C253" s="131"/>
      <c r="D253" s="132"/>
      <c r="E253" s="235"/>
      <c r="F253" s="250"/>
      <c r="G253" s="250"/>
      <c r="H253" s="236"/>
      <c r="I253" s="130"/>
      <c r="J253" s="235"/>
      <c r="K253" s="236"/>
      <c r="L253" s="130"/>
      <c r="M253" s="235"/>
      <c r="N253" s="236"/>
      <c r="O253" s="129"/>
      <c r="P253" s="246">
        <v>0</v>
      </c>
      <c r="Q253" s="247"/>
      <c r="R253" s="129"/>
      <c r="S253" s="243"/>
      <c r="T253" s="244"/>
      <c r="U253" s="244"/>
      <c r="V253" s="244"/>
      <c r="W253" s="245"/>
      <c r="X253" s="7"/>
      <c r="AX253" s="101"/>
      <c r="AY253" s="101"/>
      <c r="AZ253" s="102">
        <f t="shared" si="21"/>
        <v>0</v>
      </c>
      <c r="BA253" s="101">
        <f t="shared" si="22"/>
        <v>0</v>
      </c>
      <c r="BB253" s="103">
        <f t="shared" si="23"/>
        <v>0</v>
      </c>
      <c r="BC253" s="1">
        <f t="shared" si="24"/>
        <v>0</v>
      </c>
      <c r="BD253" s="1">
        <f t="shared" si="25"/>
        <v>0</v>
      </c>
      <c r="BE253" s="1">
        <f t="shared" si="26"/>
        <v>0</v>
      </c>
    </row>
    <row r="254" spans="2:57" ht="14.4" thickBot="1" x14ac:dyDescent="0.3">
      <c r="B254" s="4"/>
      <c r="C254" s="131"/>
      <c r="D254" s="132"/>
      <c r="E254" s="235"/>
      <c r="F254" s="250"/>
      <c r="G254" s="250"/>
      <c r="H254" s="236"/>
      <c r="I254" s="130"/>
      <c r="J254" s="235"/>
      <c r="K254" s="236"/>
      <c r="L254" s="130"/>
      <c r="M254" s="235"/>
      <c r="N254" s="236"/>
      <c r="O254" s="129"/>
      <c r="P254" s="246">
        <v>0</v>
      </c>
      <c r="Q254" s="247"/>
      <c r="R254" s="129"/>
      <c r="S254" s="243"/>
      <c r="T254" s="244"/>
      <c r="U254" s="244"/>
      <c r="V254" s="244"/>
      <c r="W254" s="245"/>
      <c r="X254" s="7"/>
      <c r="AX254" s="101"/>
      <c r="AY254" s="101"/>
      <c r="AZ254" s="102">
        <f t="shared" si="21"/>
        <v>0</v>
      </c>
      <c r="BA254" s="101">
        <f t="shared" si="22"/>
        <v>0</v>
      </c>
      <c r="BB254" s="103">
        <f t="shared" si="23"/>
        <v>0</v>
      </c>
      <c r="BC254" s="1">
        <f t="shared" si="24"/>
        <v>0</v>
      </c>
      <c r="BD254" s="1">
        <f t="shared" si="25"/>
        <v>0</v>
      </c>
      <c r="BE254" s="1">
        <f t="shared" si="26"/>
        <v>0</v>
      </c>
    </row>
    <row r="255" spans="2:57" ht="14.4" thickBot="1" x14ac:dyDescent="0.3">
      <c r="B255" s="4"/>
      <c r="C255" s="131"/>
      <c r="D255" s="132"/>
      <c r="E255" s="235"/>
      <c r="F255" s="250"/>
      <c r="G255" s="250"/>
      <c r="H255" s="236"/>
      <c r="I255" s="130"/>
      <c r="J255" s="235"/>
      <c r="K255" s="236"/>
      <c r="L255" s="130"/>
      <c r="M255" s="235"/>
      <c r="N255" s="236"/>
      <c r="O255" s="129"/>
      <c r="P255" s="246">
        <v>0</v>
      </c>
      <c r="Q255" s="247"/>
      <c r="R255" s="129"/>
      <c r="S255" s="243"/>
      <c r="T255" s="244"/>
      <c r="U255" s="244"/>
      <c r="V255" s="244"/>
      <c r="W255" s="245"/>
      <c r="X255" s="7"/>
      <c r="AX255" s="101"/>
      <c r="AY255" s="101"/>
      <c r="AZ255" s="102">
        <f t="shared" si="21"/>
        <v>0</v>
      </c>
      <c r="BA255" s="101">
        <f t="shared" si="22"/>
        <v>0</v>
      </c>
      <c r="BB255" s="103">
        <f t="shared" si="23"/>
        <v>0</v>
      </c>
      <c r="BC255" s="1">
        <f t="shared" si="24"/>
        <v>0</v>
      </c>
      <c r="BD255" s="1">
        <f t="shared" si="25"/>
        <v>0</v>
      </c>
      <c r="BE255" s="1">
        <f t="shared" si="26"/>
        <v>0</v>
      </c>
    </row>
    <row r="256" spans="2:57" ht="14.4" thickBot="1" x14ac:dyDescent="0.3">
      <c r="B256" s="4"/>
      <c r="C256" s="131"/>
      <c r="D256" s="132"/>
      <c r="E256" s="235"/>
      <c r="F256" s="250"/>
      <c r="G256" s="250"/>
      <c r="H256" s="236"/>
      <c r="I256" s="130"/>
      <c r="J256" s="235"/>
      <c r="K256" s="236"/>
      <c r="L256" s="130"/>
      <c r="M256" s="235"/>
      <c r="N256" s="236"/>
      <c r="O256" s="129"/>
      <c r="P256" s="246">
        <v>0</v>
      </c>
      <c r="Q256" s="247"/>
      <c r="R256" s="129"/>
      <c r="S256" s="243"/>
      <c r="T256" s="244"/>
      <c r="U256" s="244"/>
      <c r="V256" s="244"/>
      <c r="W256" s="245"/>
      <c r="X256" s="7"/>
      <c r="AX256" s="101"/>
      <c r="AY256" s="101"/>
      <c r="AZ256" s="102">
        <f t="shared" si="21"/>
        <v>0</v>
      </c>
      <c r="BA256" s="101">
        <f t="shared" si="22"/>
        <v>0</v>
      </c>
      <c r="BB256" s="103">
        <f t="shared" si="23"/>
        <v>0</v>
      </c>
      <c r="BC256" s="1">
        <f t="shared" si="24"/>
        <v>0</v>
      </c>
      <c r="BD256" s="1">
        <f t="shared" si="25"/>
        <v>0</v>
      </c>
      <c r="BE256" s="1">
        <f t="shared" si="26"/>
        <v>0</v>
      </c>
    </row>
    <row r="257" spans="2:57" ht="14.4" thickBot="1" x14ac:dyDescent="0.3">
      <c r="B257" s="4"/>
      <c r="C257" s="131"/>
      <c r="D257" s="132"/>
      <c r="E257" s="235"/>
      <c r="F257" s="250"/>
      <c r="G257" s="250"/>
      <c r="H257" s="236"/>
      <c r="I257" s="130"/>
      <c r="J257" s="235"/>
      <c r="K257" s="236"/>
      <c r="L257" s="130"/>
      <c r="M257" s="235"/>
      <c r="N257" s="236"/>
      <c r="O257" s="129"/>
      <c r="P257" s="246">
        <v>0</v>
      </c>
      <c r="Q257" s="247"/>
      <c r="R257" s="129"/>
      <c r="S257" s="243"/>
      <c r="T257" s="244"/>
      <c r="U257" s="244"/>
      <c r="V257" s="244"/>
      <c r="W257" s="245"/>
      <c r="X257" s="7"/>
      <c r="AX257" s="101"/>
      <c r="AY257" s="101"/>
      <c r="AZ257" s="102">
        <f t="shared" si="21"/>
        <v>0</v>
      </c>
      <c r="BA257" s="101">
        <f t="shared" si="22"/>
        <v>0</v>
      </c>
      <c r="BB257" s="103">
        <f t="shared" si="23"/>
        <v>0</v>
      </c>
      <c r="BC257" s="1">
        <f t="shared" si="24"/>
        <v>0</v>
      </c>
      <c r="BD257" s="1">
        <f t="shared" si="25"/>
        <v>0</v>
      </c>
      <c r="BE257" s="1">
        <f t="shared" si="26"/>
        <v>0</v>
      </c>
    </row>
    <row r="258" spans="2:57" ht="14.4" thickBot="1" x14ac:dyDescent="0.3">
      <c r="B258" s="4"/>
      <c r="C258" s="131"/>
      <c r="D258" s="132"/>
      <c r="E258" s="235"/>
      <c r="F258" s="250"/>
      <c r="G258" s="250"/>
      <c r="H258" s="236"/>
      <c r="I258" s="130"/>
      <c r="J258" s="235"/>
      <c r="K258" s="236"/>
      <c r="L258" s="130"/>
      <c r="M258" s="235"/>
      <c r="N258" s="236"/>
      <c r="O258" s="129"/>
      <c r="P258" s="246">
        <v>0</v>
      </c>
      <c r="Q258" s="247"/>
      <c r="R258" s="129"/>
      <c r="S258" s="243"/>
      <c r="T258" s="244"/>
      <c r="U258" s="244"/>
      <c r="V258" s="244"/>
      <c r="W258" s="245"/>
      <c r="X258" s="7"/>
      <c r="AX258" s="101"/>
      <c r="AY258" s="101"/>
      <c r="AZ258" s="102">
        <f t="shared" si="21"/>
        <v>0</v>
      </c>
      <c r="BA258" s="101">
        <f t="shared" si="22"/>
        <v>0</v>
      </c>
      <c r="BB258" s="103">
        <f t="shared" si="23"/>
        <v>0</v>
      </c>
      <c r="BC258" s="1">
        <f t="shared" si="24"/>
        <v>0</v>
      </c>
      <c r="BD258" s="1">
        <f t="shared" si="25"/>
        <v>0</v>
      </c>
      <c r="BE258" s="1">
        <f t="shared" si="26"/>
        <v>0</v>
      </c>
    </row>
    <row r="259" spans="2:57" ht="14.4" thickBot="1" x14ac:dyDescent="0.3">
      <c r="B259" s="4"/>
      <c r="C259" s="131"/>
      <c r="D259" s="132"/>
      <c r="E259" s="235"/>
      <c r="F259" s="250"/>
      <c r="G259" s="250"/>
      <c r="H259" s="236"/>
      <c r="I259" s="130"/>
      <c r="J259" s="235"/>
      <c r="K259" s="236"/>
      <c r="L259" s="130"/>
      <c r="M259" s="235"/>
      <c r="N259" s="236"/>
      <c r="O259" s="129"/>
      <c r="P259" s="246">
        <v>0</v>
      </c>
      <c r="Q259" s="247"/>
      <c r="R259" s="129"/>
      <c r="S259" s="243"/>
      <c r="T259" s="244"/>
      <c r="U259" s="244"/>
      <c r="V259" s="244"/>
      <c r="W259" s="245"/>
      <c r="X259" s="7"/>
      <c r="AX259" s="101"/>
      <c r="AY259" s="101"/>
      <c r="AZ259" s="102">
        <f t="shared" si="21"/>
        <v>0</v>
      </c>
      <c r="BA259" s="101">
        <f t="shared" si="22"/>
        <v>0</v>
      </c>
      <c r="BB259" s="103">
        <f t="shared" si="23"/>
        <v>0</v>
      </c>
      <c r="BC259" s="1">
        <f t="shared" si="24"/>
        <v>0</v>
      </c>
      <c r="BD259" s="1">
        <f t="shared" si="25"/>
        <v>0</v>
      </c>
      <c r="BE259" s="1">
        <f t="shared" si="26"/>
        <v>0</v>
      </c>
    </row>
    <row r="260" spans="2:57" ht="14.4" thickBot="1" x14ac:dyDescent="0.3">
      <c r="B260" s="4"/>
      <c r="C260" s="131"/>
      <c r="D260" s="132"/>
      <c r="E260" s="235"/>
      <c r="F260" s="250"/>
      <c r="G260" s="250"/>
      <c r="H260" s="236"/>
      <c r="I260" s="130"/>
      <c r="J260" s="235"/>
      <c r="K260" s="236"/>
      <c r="L260" s="130"/>
      <c r="M260" s="235"/>
      <c r="N260" s="236"/>
      <c r="O260" s="129"/>
      <c r="P260" s="246">
        <v>0</v>
      </c>
      <c r="Q260" s="247"/>
      <c r="R260" s="129"/>
      <c r="S260" s="243"/>
      <c r="T260" s="244"/>
      <c r="U260" s="244"/>
      <c r="V260" s="244"/>
      <c r="W260" s="245"/>
      <c r="X260" s="7"/>
      <c r="AX260" s="101"/>
      <c r="AY260" s="101"/>
      <c r="AZ260" s="102">
        <f t="shared" si="21"/>
        <v>0</v>
      </c>
      <c r="BA260" s="101">
        <f t="shared" si="22"/>
        <v>0</v>
      </c>
      <c r="BB260" s="103">
        <f t="shared" si="23"/>
        <v>0</v>
      </c>
      <c r="BC260" s="1">
        <f t="shared" si="24"/>
        <v>0</v>
      </c>
      <c r="BD260" s="1">
        <f t="shared" si="25"/>
        <v>0</v>
      </c>
      <c r="BE260" s="1">
        <f t="shared" si="26"/>
        <v>0</v>
      </c>
    </row>
    <row r="261" spans="2:57" ht="14.4" thickBot="1" x14ac:dyDescent="0.3">
      <c r="B261" s="4"/>
      <c r="C261" s="131"/>
      <c r="D261" s="132"/>
      <c r="E261" s="235"/>
      <c r="F261" s="250"/>
      <c r="G261" s="250"/>
      <c r="H261" s="236"/>
      <c r="I261" s="130"/>
      <c r="J261" s="235"/>
      <c r="K261" s="236"/>
      <c r="L261" s="130"/>
      <c r="M261" s="235"/>
      <c r="N261" s="236"/>
      <c r="O261" s="129"/>
      <c r="P261" s="246">
        <v>0</v>
      </c>
      <c r="Q261" s="247"/>
      <c r="R261" s="129"/>
      <c r="S261" s="243"/>
      <c r="T261" s="244"/>
      <c r="U261" s="244"/>
      <c r="V261" s="244"/>
      <c r="W261" s="245"/>
      <c r="X261" s="7"/>
      <c r="AX261" s="101"/>
      <c r="AY261" s="101"/>
      <c r="AZ261" s="102">
        <f t="shared" si="21"/>
        <v>0</v>
      </c>
      <c r="BA261" s="101">
        <f t="shared" si="22"/>
        <v>0</v>
      </c>
      <c r="BB261" s="103">
        <f t="shared" si="23"/>
        <v>0</v>
      </c>
      <c r="BC261" s="1">
        <f t="shared" si="24"/>
        <v>0</v>
      </c>
      <c r="BD261" s="1">
        <f t="shared" si="25"/>
        <v>0</v>
      </c>
      <c r="BE261" s="1">
        <f t="shared" si="26"/>
        <v>0</v>
      </c>
    </row>
    <row r="262" spans="2:57" ht="14.4" thickBot="1" x14ac:dyDescent="0.3">
      <c r="B262" s="4"/>
      <c r="C262" s="131"/>
      <c r="D262" s="132"/>
      <c r="E262" s="235"/>
      <c r="F262" s="250"/>
      <c r="G262" s="250"/>
      <c r="H262" s="236"/>
      <c r="I262" s="130"/>
      <c r="J262" s="235"/>
      <c r="K262" s="236"/>
      <c r="L262" s="130"/>
      <c r="M262" s="235"/>
      <c r="N262" s="236"/>
      <c r="O262" s="129"/>
      <c r="P262" s="246">
        <v>0</v>
      </c>
      <c r="Q262" s="247"/>
      <c r="R262" s="129"/>
      <c r="S262" s="243"/>
      <c r="T262" s="244"/>
      <c r="U262" s="244"/>
      <c r="V262" s="244"/>
      <c r="W262" s="245"/>
      <c r="X262" s="7"/>
      <c r="AX262" s="101"/>
      <c r="AY262" s="101"/>
      <c r="AZ262" s="102">
        <f t="shared" si="21"/>
        <v>0</v>
      </c>
      <c r="BA262" s="101">
        <f t="shared" si="22"/>
        <v>0</v>
      </c>
      <c r="BB262" s="103">
        <f t="shared" si="23"/>
        <v>0</v>
      </c>
      <c r="BC262" s="1">
        <f t="shared" si="24"/>
        <v>0</v>
      </c>
      <c r="BD262" s="1">
        <f t="shared" si="25"/>
        <v>0</v>
      </c>
      <c r="BE262" s="1">
        <f t="shared" si="26"/>
        <v>0</v>
      </c>
    </row>
    <row r="263" spans="2:57" ht="14.4" thickBot="1" x14ac:dyDescent="0.3">
      <c r="B263" s="4"/>
      <c r="C263" s="131"/>
      <c r="D263" s="132"/>
      <c r="E263" s="235"/>
      <c r="F263" s="250"/>
      <c r="G263" s="250"/>
      <c r="H263" s="236"/>
      <c r="I263" s="130"/>
      <c r="J263" s="235"/>
      <c r="K263" s="236"/>
      <c r="L263" s="130"/>
      <c r="M263" s="235"/>
      <c r="N263" s="236"/>
      <c r="O263" s="129"/>
      <c r="P263" s="246">
        <v>0</v>
      </c>
      <c r="Q263" s="247"/>
      <c r="R263" s="129"/>
      <c r="S263" s="243"/>
      <c r="T263" s="244"/>
      <c r="U263" s="244"/>
      <c r="V263" s="244"/>
      <c r="W263" s="245"/>
      <c r="X263" s="7"/>
      <c r="AX263" s="101"/>
      <c r="AY263" s="101"/>
      <c r="AZ263" s="102">
        <f t="shared" si="21"/>
        <v>0</v>
      </c>
      <c r="BA263" s="101">
        <f t="shared" si="22"/>
        <v>0</v>
      </c>
      <c r="BB263" s="103">
        <f t="shared" si="23"/>
        <v>0</v>
      </c>
      <c r="BC263" s="1">
        <f t="shared" si="24"/>
        <v>0</v>
      </c>
      <c r="BD263" s="1">
        <f t="shared" si="25"/>
        <v>0</v>
      </c>
      <c r="BE263" s="1">
        <f t="shared" si="26"/>
        <v>0</v>
      </c>
    </row>
    <row r="264" spans="2:57" ht="14.4" thickBot="1" x14ac:dyDescent="0.3">
      <c r="B264" s="4"/>
      <c r="C264" s="131"/>
      <c r="D264" s="132"/>
      <c r="E264" s="235"/>
      <c r="F264" s="250"/>
      <c r="G264" s="250"/>
      <c r="H264" s="236"/>
      <c r="I264" s="130"/>
      <c r="J264" s="235"/>
      <c r="K264" s="236"/>
      <c r="L264" s="130"/>
      <c r="M264" s="235"/>
      <c r="N264" s="236"/>
      <c r="O264" s="129"/>
      <c r="P264" s="246">
        <v>0</v>
      </c>
      <c r="Q264" s="247"/>
      <c r="R264" s="129"/>
      <c r="S264" s="243"/>
      <c r="T264" s="244"/>
      <c r="U264" s="244"/>
      <c r="V264" s="244"/>
      <c r="W264" s="245"/>
      <c r="X264" s="7"/>
      <c r="AX264" s="101"/>
      <c r="AY264" s="101"/>
      <c r="AZ264" s="102">
        <f t="shared" ref="AZ264:AZ327" si="27">+C264</f>
        <v>0</v>
      </c>
      <c r="BA264" s="101">
        <f t="shared" ref="BA264:BA327" si="28">+J264</f>
        <v>0</v>
      </c>
      <c r="BB264" s="103">
        <f t="shared" ref="BB264:BB327" si="29">+P264</f>
        <v>0</v>
      </c>
      <c r="BC264" s="1">
        <f t="shared" ref="BC264:BC327" si="30">SUMIFS($BB$71:$BB$371,$AZ$71:$AZ$371,$AX264,$BA$71:$BA$371,"Despesas")</f>
        <v>0</v>
      </c>
      <c r="BD264" s="1">
        <f t="shared" ref="BD264:BD327" si="31">SUMIFS($BB$71:$BB$371,$AZ$71:$AZ$371,$AX264,$BA$71:$BA$371,"Dívidas")</f>
        <v>0</v>
      </c>
      <c r="BE264" s="1">
        <f t="shared" ref="BE264:BE327" si="32">SUMIFS($BB$71:$BB$371,$AZ$71:$AZ$371,$AX264,$BA$71:$BA$371,"Investimentos")</f>
        <v>0</v>
      </c>
    </row>
    <row r="265" spans="2:57" ht="14.4" thickBot="1" x14ac:dyDescent="0.3">
      <c r="B265" s="4"/>
      <c r="C265" s="131"/>
      <c r="D265" s="132"/>
      <c r="E265" s="235"/>
      <c r="F265" s="250"/>
      <c r="G265" s="250"/>
      <c r="H265" s="236"/>
      <c r="I265" s="130"/>
      <c r="J265" s="235"/>
      <c r="K265" s="236"/>
      <c r="L265" s="130"/>
      <c r="M265" s="235"/>
      <c r="N265" s="236"/>
      <c r="O265" s="129"/>
      <c r="P265" s="246">
        <v>0</v>
      </c>
      <c r="Q265" s="247"/>
      <c r="R265" s="129"/>
      <c r="S265" s="243"/>
      <c r="T265" s="244"/>
      <c r="U265" s="244"/>
      <c r="V265" s="244"/>
      <c r="W265" s="245"/>
      <c r="X265" s="7"/>
      <c r="AX265" s="101"/>
      <c r="AY265" s="101"/>
      <c r="AZ265" s="102">
        <f t="shared" si="27"/>
        <v>0</v>
      </c>
      <c r="BA265" s="101">
        <f t="shared" si="28"/>
        <v>0</v>
      </c>
      <c r="BB265" s="103">
        <f t="shared" si="29"/>
        <v>0</v>
      </c>
      <c r="BC265" s="1">
        <f t="shared" si="30"/>
        <v>0</v>
      </c>
      <c r="BD265" s="1">
        <f t="shared" si="31"/>
        <v>0</v>
      </c>
      <c r="BE265" s="1">
        <f t="shared" si="32"/>
        <v>0</v>
      </c>
    </row>
    <row r="266" spans="2:57" ht="14.4" thickBot="1" x14ac:dyDescent="0.3">
      <c r="B266" s="4"/>
      <c r="C266" s="131"/>
      <c r="D266" s="132"/>
      <c r="E266" s="235"/>
      <c r="F266" s="250"/>
      <c r="G266" s="250"/>
      <c r="H266" s="236"/>
      <c r="I266" s="130"/>
      <c r="J266" s="235"/>
      <c r="K266" s="236"/>
      <c r="L266" s="130"/>
      <c r="M266" s="235"/>
      <c r="N266" s="236"/>
      <c r="O266" s="129"/>
      <c r="P266" s="246">
        <v>0</v>
      </c>
      <c r="Q266" s="247"/>
      <c r="R266" s="129"/>
      <c r="S266" s="243"/>
      <c r="T266" s="244"/>
      <c r="U266" s="244"/>
      <c r="V266" s="244"/>
      <c r="W266" s="245"/>
      <c r="X266" s="7"/>
      <c r="AX266" s="101"/>
      <c r="AY266" s="101"/>
      <c r="AZ266" s="102">
        <f t="shared" si="27"/>
        <v>0</v>
      </c>
      <c r="BA266" s="101">
        <f t="shared" si="28"/>
        <v>0</v>
      </c>
      <c r="BB266" s="103">
        <f t="shared" si="29"/>
        <v>0</v>
      </c>
      <c r="BC266" s="1">
        <f t="shared" si="30"/>
        <v>0</v>
      </c>
      <c r="BD266" s="1">
        <f t="shared" si="31"/>
        <v>0</v>
      </c>
      <c r="BE266" s="1">
        <f t="shared" si="32"/>
        <v>0</v>
      </c>
    </row>
    <row r="267" spans="2:57" ht="14.4" thickBot="1" x14ac:dyDescent="0.3">
      <c r="B267" s="4"/>
      <c r="C267" s="131"/>
      <c r="D267" s="132"/>
      <c r="E267" s="235"/>
      <c r="F267" s="250"/>
      <c r="G267" s="250"/>
      <c r="H267" s="236"/>
      <c r="I267" s="130"/>
      <c r="J267" s="235"/>
      <c r="K267" s="236"/>
      <c r="L267" s="130"/>
      <c r="M267" s="235"/>
      <c r="N267" s="236"/>
      <c r="O267" s="129"/>
      <c r="P267" s="246">
        <v>0</v>
      </c>
      <c r="Q267" s="247"/>
      <c r="R267" s="129"/>
      <c r="S267" s="243"/>
      <c r="T267" s="244"/>
      <c r="U267" s="244"/>
      <c r="V267" s="244"/>
      <c r="W267" s="245"/>
      <c r="X267" s="7"/>
      <c r="AX267" s="101"/>
      <c r="AY267" s="101"/>
      <c r="AZ267" s="102">
        <f t="shared" si="27"/>
        <v>0</v>
      </c>
      <c r="BA267" s="101">
        <f t="shared" si="28"/>
        <v>0</v>
      </c>
      <c r="BB267" s="103">
        <f t="shared" si="29"/>
        <v>0</v>
      </c>
      <c r="BC267" s="1">
        <f t="shared" si="30"/>
        <v>0</v>
      </c>
      <c r="BD267" s="1">
        <f t="shared" si="31"/>
        <v>0</v>
      </c>
      <c r="BE267" s="1">
        <f t="shared" si="32"/>
        <v>0</v>
      </c>
    </row>
    <row r="268" spans="2:57" ht="14.4" thickBot="1" x14ac:dyDescent="0.3">
      <c r="B268" s="4"/>
      <c r="C268" s="131"/>
      <c r="D268" s="132"/>
      <c r="E268" s="235"/>
      <c r="F268" s="250"/>
      <c r="G268" s="250"/>
      <c r="H268" s="236"/>
      <c r="I268" s="130"/>
      <c r="J268" s="235"/>
      <c r="K268" s="236"/>
      <c r="L268" s="130"/>
      <c r="M268" s="235"/>
      <c r="N268" s="236"/>
      <c r="O268" s="129"/>
      <c r="P268" s="246">
        <v>0</v>
      </c>
      <c r="Q268" s="247"/>
      <c r="R268" s="129"/>
      <c r="S268" s="243"/>
      <c r="T268" s="244"/>
      <c r="U268" s="244"/>
      <c r="V268" s="244"/>
      <c r="W268" s="245"/>
      <c r="X268" s="7"/>
      <c r="AX268" s="101"/>
      <c r="AY268" s="101"/>
      <c r="AZ268" s="102">
        <f t="shared" si="27"/>
        <v>0</v>
      </c>
      <c r="BA268" s="101">
        <f t="shared" si="28"/>
        <v>0</v>
      </c>
      <c r="BB268" s="103">
        <f t="shared" si="29"/>
        <v>0</v>
      </c>
      <c r="BC268" s="1">
        <f t="shared" si="30"/>
        <v>0</v>
      </c>
      <c r="BD268" s="1">
        <f t="shared" si="31"/>
        <v>0</v>
      </c>
      <c r="BE268" s="1">
        <f t="shared" si="32"/>
        <v>0</v>
      </c>
    </row>
    <row r="269" spans="2:57" ht="14.4" thickBot="1" x14ac:dyDescent="0.3">
      <c r="B269" s="4"/>
      <c r="C269" s="131"/>
      <c r="D269" s="132"/>
      <c r="E269" s="235"/>
      <c r="F269" s="250"/>
      <c r="G269" s="250"/>
      <c r="H269" s="236"/>
      <c r="I269" s="130"/>
      <c r="J269" s="235"/>
      <c r="K269" s="236"/>
      <c r="L269" s="130"/>
      <c r="M269" s="235"/>
      <c r="N269" s="236"/>
      <c r="O269" s="129"/>
      <c r="P269" s="246">
        <v>0</v>
      </c>
      <c r="Q269" s="247"/>
      <c r="R269" s="129"/>
      <c r="S269" s="243"/>
      <c r="T269" s="244"/>
      <c r="U269" s="244"/>
      <c r="V269" s="244"/>
      <c r="W269" s="245"/>
      <c r="X269" s="7"/>
      <c r="AX269" s="101"/>
      <c r="AY269" s="101"/>
      <c r="AZ269" s="102">
        <f t="shared" si="27"/>
        <v>0</v>
      </c>
      <c r="BA269" s="101">
        <f t="shared" si="28"/>
        <v>0</v>
      </c>
      <c r="BB269" s="103">
        <f t="shared" si="29"/>
        <v>0</v>
      </c>
      <c r="BC269" s="1">
        <f t="shared" si="30"/>
        <v>0</v>
      </c>
      <c r="BD269" s="1">
        <f t="shared" si="31"/>
        <v>0</v>
      </c>
      <c r="BE269" s="1">
        <f t="shared" si="32"/>
        <v>0</v>
      </c>
    </row>
    <row r="270" spans="2:57" ht="14.4" thickBot="1" x14ac:dyDescent="0.3">
      <c r="B270" s="4"/>
      <c r="C270" s="131"/>
      <c r="D270" s="132"/>
      <c r="E270" s="235"/>
      <c r="F270" s="250"/>
      <c r="G270" s="250"/>
      <c r="H270" s="236"/>
      <c r="I270" s="130"/>
      <c r="J270" s="235"/>
      <c r="K270" s="236"/>
      <c r="L270" s="130"/>
      <c r="M270" s="235"/>
      <c r="N270" s="236"/>
      <c r="O270" s="129"/>
      <c r="P270" s="246">
        <v>0</v>
      </c>
      <c r="Q270" s="247"/>
      <c r="R270" s="129"/>
      <c r="S270" s="243"/>
      <c r="T270" s="244"/>
      <c r="U270" s="244"/>
      <c r="V270" s="244"/>
      <c r="W270" s="245"/>
      <c r="X270" s="7"/>
      <c r="AX270" s="101"/>
      <c r="AY270" s="101"/>
      <c r="AZ270" s="102">
        <f t="shared" si="27"/>
        <v>0</v>
      </c>
      <c r="BA270" s="101">
        <f t="shared" si="28"/>
        <v>0</v>
      </c>
      <c r="BB270" s="103">
        <f t="shared" si="29"/>
        <v>0</v>
      </c>
      <c r="BC270" s="1">
        <f t="shared" si="30"/>
        <v>0</v>
      </c>
      <c r="BD270" s="1">
        <f t="shared" si="31"/>
        <v>0</v>
      </c>
      <c r="BE270" s="1">
        <f t="shared" si="32"/>
        <v>0</v>
      </c>
    </row>
    <row r="271" spans="2:57" ht="14.4" thickBot="1" x14ac:dyDescent="0.3">
      <c r="B271" s="4"/>
      <c r="C271" s="131"/>
      <c r="D271" s="132"/>
      <c r="E271" s="235"/>
      <c r="F271" s="250"/>
      <c r="G271" s="250"/>
      <c r="H271" s="236"/>
      <c r="I271" s="130"/>
      <c r="J271" s="235"/>
      <c r="K271" s="236"/>
      <c r="L271" s="130"/>
      <c r="M271" s="235"/>
      <c r="N271" s="236"/>
      <c r="O271" s="129"/>
      <c r="P271" s="246">
        <v>0</v>
      </c>
      <c r="Q271" s="247"/>
      <c r="R271" s="129"/>
      <c r="S271" s="243"/>
      <c r="T271" s="244"/>
      <c r="U271" s="244"/>
      <c r="V271" s="244"/>
      <c r="W271" s="245"/>
      <c r="X271" s="7"/>
      <c r="AX271" s="101"/>
      <c r="AY271" s="101"/>
      <c r="AZ271" s="102">
        <f t="shared" si="27"/>
        <v>0</v>
      </c>
      <c r="BA271" s="101">
        <f t="shared" si="28"/>
        <v>0</v>
      </c>
      <c r="BB271" s="103">
        <f t="shared" si="29"/>
        <v>0</v>
      </c>
      <c r="BC271" s="1">
        <f t="shared" si="30"/>
        <v>0</v>
      </c>
      <c r="BD271" s="1">
        <f t="shared" si="31"/>
        <v>0</v>
      </c>
      <c r="BE271" s="1">
        <f t="shared" si="32"/>
        <v>0</v>
      </c>
    </row>
    <row r="272" spans="2:57" ht="14.4" thickBot="1" x14ac:dyDescent="0.3">
      <c r="B272" s="4"/>
      <c r="C272" s="131"/>
      <c r="D272" s="132"/>
      <c r="E272" s="235"/>
      <c r="F272" s="250"/>
      <c r="G272" s="250"/>
      <c r="H272" s="236"/>
      <c r="I272" s="130"/>
      <c r="J272" s="235"/>
      <c r="K272" s="236"/>
      <c r="L272" s="130"/>
      <c r="M272" s="235"/>
      <c r="N272" s="236"/>
      <c r="O272" s="129"/>
      <c r="P272" s="246">
        <v>0</v>
      </c>
      <c r="Q272" s="247"/>
      <c r="R272" s="129"/>
      <c r="S272" s="243"/>
      <c r="T272" s="244"/>
      <c r="U272" s="244"/>
      <c r="V272" s="244"/>
      <c r="W272" s="245"/>
      <c r="X272" s="7"/>
      <c r="AX272" s="101"/>
      <c r="AY272" s="101"/>
      <c r="AZ272" s="102">
        <f t="shared" si="27"/>
        <v>0</v>
      </c>
      <c r="BA272" s="101">
        <f t="shared" si="28"/>
        <v>0</v>
      </c>
      <c r="BB272" s="103">
        <f t="shared" si="29"/>
        <v>0</v>
      </c>
      <c r="BC272" s="1">
        <f t="shared" si="30"/>
        <v>0</v>
      </c>
      <c r="BD272" s="1">
        <f t="shared" si="31"/>
        <v>0</v>
      </c>
      <c r="BE272" s="1">
        <f t="shared" si="32"/>
        <v>0</v>
      </c>
    </row>
    <row r="273" spans="2:57" ht="14.4" thickBot="1" x14ac:dyDescent="0.3">
      <c r="B273" s="4"/>
      <c r="C273" s="131"/>
      <c r="D273" s="132"/>
      <c r="E273" s="235"/>
      <c r="F273" s="250"/>
      <c r="G273" s="250"/>
      <c r="H273" s="236"/>
      <c r="I273" s="130"/>
      <c r="J273" s="235"/>
      <c r="K273" s="236"/>
      <c r="L273" s="130"/>
      <c r="M273" s="235"/>
      <c r="N273" s="236"/>
      <c r="O273" s="129"/>
      <c r="P273" s="246">
        <v>0</v>
      </c>
      <c r="Q273" s="247"/>
      <c r="R273" s="129"/>
      <c r="S273" s="243"/>
      <c r="T273" s="244"/>
      <c r="U273" s="244"/>
      <c r="V273" s="244"/>
      <c r="W273" s="245"/>
      <c r="X273" s="7"/>
      <c r="AX273" s="101"/>
      <c r="AY273" s="101"/>
      <c r="AZ273" s="102">
        <f t="shared" si="27"/>
        <v>0</v>
      </c>
      <c r="BA273" s="101">
        <f t="shared" si="28"/>
        <v>0</v>
      </c>
      <c r="BB273" s="103">
        <f t="shared" si="29"/>
        <v>0</v>
      </c>
      <c r="BC273" s="1">
        <f t="shared" si="30"/>
        <v>0</v>
      </c>
      <c r="BD273" s="1">
        <f t="shared" si="31"/>
        <v>0</v>
      </c>
      <c r="BE273" s="1">
        <f t="shared" si="32"/>
        <v>0</v>
      </c>
    </row>
    <row r="274" spans="2:57" ht="14.4" thickBot="1" x14ac:dyDescent="0.3">
      <c r="B274" s="4"/>
      <c r="C274" s="131"/>
      <c r="D274" s="132"/>
      <c r="E274" s="235"/>
      <c r="F274" s="250"/>
      <c r="G274" s="250"/>
      <c r="H274" s="236"/>
      <c r="I274" s="130"/>
      <c r="J274" s="235"/>
      <c r="K274" s="236"/>
      <c r="L274" s="130"/>
      <c r="M274" s="235"/>
      <c r="N274" s="236"/>
      <c r="O274" s="129"/>
      <c r="P274" s="246">
        <v>0</v>
      </c>
      <c r="Q274" s="247"/>
      <c r="R274" s="129"/>
      <c r="S274" s="243"/>
      <c r="T274" s="244"/>
      <c r="U274" s="244"/>
      <c r="V274" s="244"/>
      <c r="W274" s="245"/>
      <c r="X274" s="7"/>
      <c r="AX274" s="101"/>
      <c r="AY274" s="101"/>
      <c r="AZ274" s="102">
        <f t="shared" si="27"/>
        <v>0</v>
      </c>
      <c r="BA274" s="101">
        <f t="shared" si="28"/>
        <v>0</v>
      </c>
      <c r="BB274" s="103">
        <f t="shared" si="29"/>
        <v>0</v>
      </c>
      <c r="BC274" s="1">
        <f t="shared" si="30"/>
        <v>0</v>
      </c>
      <c r="BD274" s="1">
        <f t="shared" si="31"/>
        <v>0</v>
      </c>
      <c r="BE274" s="1">
        <f t="shared" si="32"/>
        <v>0</v>
      </c>
    </row>
    <row r="275" spans="2:57" ht="14.4" thickBot="1" x14ac:dyDescent="0.3">
      <c r="B275" s="4"/>
      <c r="C275" s="131"/>
      <c r="D275" s="132"/>
      <c r="E275" s="235"/>
      <c r="F275" s="250"/>
      <c r="G275" s="250"/>
      <c r="H275" s="236"/>
      <c r="I275" s="130"/>
      <c r="J275" s="235"/>
      <c r="K275" s="236"/>
      <c r="L275" s="130"/>
      <c r="M275" s="235"/>
      <c r="N275" s="236"/>
      <c r="O275" s="129"/>
      <c r="P275" s="246">
        <v>0</v>
      </c>
      <c r="Q275" s="247"/>
      <c r="R275" s="129"/>
      <c r="S275" s="243"/>
      <c r="T275" s="244"/>
      <c r="U275" s="244"/>
      <c r="V275" s="244"/>
      <c r="W275" s="245"/>
      <c r="X275" s="7"/>
      <c r="AX275" s="101"/>
      <c r="AY275" s="101"/>
      <c r="AZ275" s="102">
        <f t="shared" si="27"/>
        <v>0</v>
      </c>
      <c r="BA275" s="101">
        <f t="shared" si="28"/>
        <v>0</v>
      </c>
      <c r="BB275" s="103">
        <f t="shared" si="29"/>
        <v>0</v>
      </c>
      <c r="BC275" s="1">
        <f t="shared" si="30"/>
        <v>0</v>
      </c>
      <c r="BD275" s="1">
        <f t="shared" si="31"/>
        <v>0</v>
      </c>
      <c r="BE275" s="1">
        <f t="shared" si="32"/>
        <v>0</v>
      </c>
    </row>
    <row r="276" spans="2:57" ht="14.4" thickBot="1" x14ac:dyDescent="0.3">
      <c r="B276" s="4"/>
      <c r="C276" s="131"/>
      <c r="D276" s="132"/>
      <c r="E276" s="235"/>
      <c r="F276" s="250"/>
      <c r="G276" s="250"/>
      <c r="H276" s="236"/>
      <c r="I276" s="130"/>
      <c r="J276" s="235"/>
      <c r="K276" s="236"/>
      <c r="L276" s="130"/>
      <c r="M276" s="235"/>
      <c r="N276" s="236"/>
      <c r="O276" s="129"/>
      <c r="P276" s="246">
        <v>0</v>
      </c>
      <c r="Q276" s="247"/>
      <c r="R276" s="129"/>
      <c r="S276" s="243"/>
      <c r="T276" s="244"/>
      <c r="U276" s="244"/>
      <c r="V276" s="244"/>
      <c r="W276" s="245"/>
      <c r="X276" s="7"/>
      <c r="AX276" s="101"/>
      <c r="AY276" s="101"/>
      <c r="AZ276" s="102">
        <f t="shared" si="27"/>
        <v>0</v>
      </c>
      <c r="BA276" s="101">
        <f t="shared" si="28"/>
        <v>0</v>
      </c>
      <c r="BB276" s="103">
        <f t="shared" si="29"/>
        <v>0</v>
      </c>
      <c r="BC276" s="1">
        <f t="shared" si="30"/>
        <v>0</v>
      </c>
      <c r="BD276" s="1">
        <f t="shared" si="31"/>
        <v>0</v>
      </c>
      <c r="BE276" s="1">
        <f t="shared" si="32"/>
        <v>0</v>
      </c>
    </row>
    <row r="277" spans="2:57" ht="14.4" thickBot="1" x14ac:dyDescent="0.3">
      <c r="B277" s="4"/>
      <c r="C277" s="131"/>
      <c r="D277" s="132"/>
      <c r="E277" s="235"/>
      <c r="F277" s="250"/>
      <c r="G277" s="250"/>
      <c r="H277" s="236"/>
      <c r="I277" s="130"/>
      <c r="J277" s="235"/>
      <c r="K277" s="236"/>
      <c r="L277" s="130"/>
      <c r="M277" s="235"/>
      <c r="N277" s="236"/>
      <c r="O277" s="129"/>
      <c r="P277" s="246">
        <v>0</v>
      </c>
      <c r="Q277" s="247"/>
      <c r="R277" s="129"/>
      <c r="S277" s="243"/>
      <c r="T277" s="244"/>
      <c r="U277" s="244"/>
      <c r="V277" s="244"/>
      <c r="W277" s="245"/>
      <c r="X277" s="7"/>
      <c r="AX277" s="101"/>
      <c r="AY277" s="101"/>
      <c r="AZ277" s="102">
        <f t="shared" si="27"/>
        <v>0</v>
      </c>
      <c r="BA277" s="101">
        <f t="shared" si="28"/>
        <v>0</v>
      </c>
      <c r="BB277" s="103">
        <f t="shared" si="29"/>
        <v>0</v>
      </c>
      <c r="BC277" s="1">
        <f t="shared" si="30"/>
        <v>0</v>
      </c>
      <c r="BD277" s="1">
        <f t="shared" si="31"/>
        <v>0</v>
      </c>
      <c r="BE277" s="1">
        <f t="shared" si="32"/>
        <v>0</v>
      </c>
    </row>
    <row r="278" spans="2:57" ht="14.4" thickBot="1" x14ac:dyDescent="0.3">
      <c r="B278" s="4"/>
      <c r="C278" s="131"/>
      <c r="D278" s="132"/>
      <c r="E278" s="235"/>
      <c r="F278" s="250"/>
      <c r="G278" s="250"/>
      <c r="H278" s="236"/>
      <c r="I278" s="130"/>
      <c r="J278" s="235"/>
      <c r="K278" s="236"/>
      <c r="L278" s="130"/>
      <c r="M278" s="235"/>
      <c r="N278" s="236"/>
      <c r="O278" s="129"/>
      <c r="P278" s="246">
        <v>0</v>
      </c>
      <c r="Q278" s="247"/>
      <c r="R278" s="129"/>
      <c r="S278" s="243"/>
      <c r="T278" s="244"/>
      <c r="U278" s="244"/>
      <c r="V278" s="244"/>
      <c r="W278" s="245"/>
      <c r="X278" s="7"/>
      <c r="AX278" s="101"/>
      <c r="AY278" s="101"/>
      <c r="AZ278" s="102">
        <f t="shared" si="27"/>
        <v>0</v>
      </c>
      <c r="BA278" s="101">
        <f t="shared" si="28"/>
        <v>0</v>
      </c>
      <c r="BB278" s="103">
        <f t="shared" si="29"/>
        <v>0</v>
      </c>
      <c r="BC278" s="1">
        <f t="shared" si="30"/>
        <v>0</v>
      </c>
      <c r="BD278" s="1">
        <f t="shared" si="31"/>
        <v>0</v>
      </c>
      <c r="BE278" s="1">
        <f t="shared" si="32"/>
        <v>0</v>
      </c>
    </row>
    <row r="279" spans="2:57" ht="14.4" thickBot="1" x14ac:dyDescent="0.3">
      <c r="B279" s="4"/>
      <c r="C279" s="131"/>
      <c r="D279" s="132"/>
      <c r="E279" s="235"/>
      <c r="F279" s="250"/>
      <c r="G279" s="250"/>
      <c r="H279" s="236"/>
      <c r="I279" s="130"/>
      <c r="J279" s="235"/>
      <c r="K279" s="236"/>
      <c r="L279" s="130"/>
      <c r="M279" s="235"/>
      <c r="N279" s="236"/>
      <c r="O279" s="129"/>
      <c r="P279" s="246">
        <v>0</v>
      </c>
      <c r="Q279" s="247"/>
      <c r="R279" s="129"/>
      <c r="S279" s="243"/>
      <c r="T279" s="244"/>
      <c r="U279" s="244"/>
      <c r="V279" s="244"/>
      <c r="W279" s="245"/>
      <c r="X279" s="7"/>
      <c r="AX279" s="101"/>
      <c r="AY279" s="101"/>
      <c r="AZ279" s="102">
        <f t="shared" si="27"/>
        <v>0</v>
      </c>
      <c r="BA279" s="101">
        <f t="shared" si="28"/>
        <v>0</v>
      </c>
      <c r="BB279" s="103">
        <f t="shared" si="29"/>
        <v>0</v>
      </c>
      <c r="BC279" s="1">
        <f t="shared" si="30"/>
        <v>0</v>
      </c>
      <c r="BD279" s="1">
        <f t="shared" si="31"/>
        <v>0</v>
      </c>
      <c r="BE279" s="1">
        <f t="shared" si="32"/>
        <v>0</v>
      </c>
    </row>
    <row r="280" spans="2:57" ht="14.4" thickBot="1" x14ac:dyDescent="0.3">
      <c r="B280" s="4"/>
      <c r="C280" s="131"/>
      <c r="D280" s="132"/>
      <c r="E280" s="235"/>
      <c r="F280" s="250"/>
      <c r="G280" s="250"/>
      <c r="H280" s="236"/>
      <c r="I280" s="130"/>
      <c r="J280" s="235"/>
      <c r="K280" s="236"/>
      <c r="L280" s="130"/>
      <c r="M280" s="235"/>
      <c r="N280" s="236"/>
      <c r="O280" s="129"/>
      <c r="P280" s="246">
        <v>0</v>
      </c>
      <c r="Q280" s="247"/>
      <c r="R280" s="129"/>
      <c r="S280" s="243"/>
      <c r="T280" s="244"/>
      <c r="U280" s="244"/>
      <c r="V280" s="244"/>
      <c r="W280" s="245"/>
      <c r="X280" s="7"/>
      <c r="AX280" s="101"/>
      <c r="AY280" s="101"/>
      <c r="AZ280" s="102">
        <f t="shared" si="27"/>
        <v>0</v>
      </c>
      <c r="BA280" s="101">
        <f t="shared" si="28"/>
        <v>0</v>
      </c>
      <c r="BB280" s="103">
        <f t="shared" si="29"/>
        <v>0</v>
      </c>
      <c r="BC280" s="1">
        <f t="shared" si="30"/>
        <v>0</v>
      </c>
      <c r="BD280" s="1">
        <f t="shared" si="31"/>
        <v>0</v>
      </c>
      <c r="BE280" s="1">
        <f t="shared" si="32"/>
        <v>0</v>
      </c>
    </row>
    <row r="281" spans="2:57" ht="14.4" thickBot="1" x14ac:dyDescent="0.3">
      <c r="B281" s="4"/>
      <c r="C281" s="131"/>
      <c r="D281" s="132"/>
      <c r="E281" s="235"/>
      <c r="F281" s="250"/>
      <c r="G281" s="250"/>
      <c r="H281" s="236"/>
      <c r="I281" s="130"/>
      <c r="J281" s="235"/>
      <c r="K281" s="236"/>
      <c r="L281" s="130"/>
      <c r="M281" s="235"/>
      <c r="N281" s="236"/>
      <c r="O281" s="129"/>
      <c r="P281" s="246">
        <v>0</v>
      </c>
      <c r="Q281" s="247"/>
      <c r="R281" s="129"/>
      <c r="S281" s="243"/>
      <c r="T281" s="244"/>
      <c r="U281" s="244"/>
      <c r="V281" s="244"/>
      <c r="W281" s="245"/>
      <c r="X281" s="7"/>
      <c r="AX281" s="101"/>
      <c r="AY281" s="101"/>
      <c r="AZ281" s="102">
        <f t="shared" si="27"/>
        <v>0</v>
      </c>
      <c r="BA281" s="101">
        <f t="shared" si="28"/>
        <v>0</v>
      </c>
      <c r="BB281" s="103">
        <f t="shared" si="29"/>
        <v>0</v>
      </c>
      <c r="BC281" s="1">
        <f t="shared" si="30"/>
        <v>0</v>
      </c>
      <c r="BD281" s="1">
        <f t="shared" si="31"/>
        <v>0</v>
      </c>
      <c r="BE281" s="1">
        <f t="shared" si="32"/>
        <v>0</v>
      </c>
    </row>
    <row r="282" spans="2:57" ht="14.4" thickBot="1" x14ac:dyDescent="0.3">
      <c r="B282" s="4"/>
      <c r="C282" s="131"/>
      <c r="D282" s="132"/>
      <c r="E282" s="235"/>
      <c r="F282" s="250"/>
      <c r="G282" s="250"/>
      <c r="H282" s="236"/>
      <c r="I282" s="130"/>
      <c r="J282" s="235"/>
      <c r="K282" s="236"/>
      <c r="L282" s="130"/>
      <c r="M282" s="235"/>
      <c r="N282" s="236"/>
      <c r="O282" s="129"/>
      <c r="P282" s="246">
        <v>0</v>
      </c>
      <c r="Q282" s="247"/>
      <c r="R282" s="129"/>
      <c r="S282" s="243"/>
      <c r="T282" s="244"/>
      <c r="U282" s="244"/>
      <c r="V282" s="244"/>
      <c r="W282" s="245"/>
      <c r="X282" s="7"/>
      <c r="AX282" s="101"/>
      <c r="AY282" s="101"/>
      <c r="AZ282" s="102">
        <f t="shared" si="27"/>
        <v>0</v>
      </c>
      <c r="BA282" s="101">
        <f t="shared" si="28"/>
        <v>0</v>
      </c>
      <c r="BB282" s="103">
        <f t="shared" si="29"/>
        <v>0</v>
      </c>
      <c r="BC282" s="1">
        <f t="shared" si="30"/>
        <v>0</v>
      </c>
      <c r="BD282" s="1">
        <f t="shared" si="31"/>
        <v>0</v>
      </c>
      <c r="BE282" s="1">
        <f t="shared" si="32"/>
        <v>0</v>
      </c>
    </row>
    <row r="283" spans="2:57" ht="14.4" thickBot="1" x14ac:dyDescent="0.3">
      <c r="B283" s="4"/>
      <c r="C283" s="131"/>
      <c r="D283" s="132"/>
      <c r="E283" s="235"/>
      <c r="F283" s="250"/>
      <c r="G283" s="250"/>
      <c r="H283" s="236"/>
      <c r="I283" s="130"/>
      <c r="J283" s="235"/>
      <c r="K283" s="236"/>
      <c r="L283" s="130"/>
      <c r="M283" s="235"/>
      <c r="N283" s="236"/>
      <c r="O283" s="129"/>
      <c r="P283" s="246">
        <v>0</v>
      </c>
      <c r="Q283" s="247"/>
      <c r="R283" s="129"/>
      <c r="S283" s="243"/>
      <c r="T283" s="244"/>
      <c r="U283" s="244"/>
      <c r="V283" s="244"/>
      <c r="W283" s="245"/>
      <c r="X283" s="7"/>
      <c r="AX283" s="101"/>
      <c r="AY283" s="101"/>
      <c r="AZ283" s="102">
        <f t="shared" si="27"/>
        <v>0</v>
      </c>
      <c r="BA283" s="101">
        <f t="shared" si="28"/>
        <v>0</v>
      </c>
      <c r="BB283" s="103">
        <f t="shared" si="29"/>
        <v>0</v>
      </c>
      <c r="BC283" s="1">
        <f t="shared" si="30"/>
        <v>0</v>
      </c>
      <c r="BD283" s="1">
        <f t="shared" si="31"/>
        <v>0</v>
      </c>
      <c r="BE283" s="1">
        <f t="shared" si="32"/>
        <v>0</v>
      </c>
    </row>
    <row r="284" spans="2:57" ht="14.4" thickBot="1" x14ac:dyDescent="0.3">
      <c r="B284" s="4"/>
      <c r="C284" s="131"/>
      <c r="D284" s="132"/>
      <c r="E284" s="235"/>
      <c r="F284" s="250"/>
      <c r="G284" s="250"/>
      <c r="H284" s="236"/>
      <c r="I284" s="130"/>
      <c r="J284" s="235"/>
      <c r="K284" s="236"/>
      <c r="L284" s="130"/>
      <c r="M284" s="235"/>
      <c r="N284" s="236"/>
      <c r="O284" s="129"/>
      <c r="P284" s="246">
        <v>0</v>
      </c>
      <c r="Q284" s="247"/>
      <c r="R284" s="129"/>
      <c r="S284" s="243"/>
      <c r="T284" s="244"/>
      <c r="U284" s="244"/>
      <c r="V284" s="244"/>
      <c r="W284" s="245"/>
      <c r="X284" s="7"/>
      <c r="AX284" s="101"/>
      <c r="AY284" s="101"/>
      <c r="AZ284" s="102">
        <f t="shared" si="27"/>
        <v>0</v>
      </c>
      <c r="BA284" s="101">
        <f t="shared" si="28"/>
        <v>0</v>
      </c>
      <c r="BB284" s="103">
        <f t="shared" si="29"/>
        <v>0</v>
      </c>
      <c r="BC284" s="1">
        <f t="shared" si="30"/>
        <v>0</v>
      </c>
      <c r="BD284" s="1">
        <f t="shared" si="31"/>
        <v>0</v>
      </c>
      <c r="BE284" s="1">
        <f t="shared" si="32"/>
        <v>0</v>
      </c>
    </row>
    <row r="285" spans="2:57" ht="14.4" thickBot="1" x14ac:dyDescent="0.3">
      <c r="B285" s="4"/>
      <c r="C285" s="131"/>
      <c r="D285" s="132"/>
      <c r="E285" s="235"/>
      <c r="F285" s="250"/>
      <c r="G285" s="250"/>
      <c r="H285" s="236"/>
      <c r="I285" s="130"/>
      <c r="J285" s="235"/>
      <c r="K285" s="236"/>
      <c r="L285" s="130"/>
      <c r="M285" s="235"/>
      <c r="N285" s="236"/>
      <c r="O285" s="129"/>
      <c r="P285" s="246">
        <v>0</v>
      </c>
      <c r="Q285" s="247"/>
      <c r="R285" s="129"/>
      <c r="S285" s="243"/>
      <c r="T285" s="244"/>
      <c r="U285" s="244"/>
      <c r="V285" s="244"/>
      <c r="W285" s="245"/>
      <c r="X285" s="7"/>
      <c r="AX285" s="101"/>
      <c r="AY285" s="101"/>
      <c r="AZ285" s="102">
        <f t="shared" si="27"/>
        <v>0</v>
      </c>
      <c r="BA285" s="101">
        <f t="shared" si="28"/>
        <v>0</v>
      </c>
      <c r="BB285" s="103">
        <f t="shared" si="29"/>
        <v>0</v>
      </c>
      <c r="BC285" s="1">
        <f t="shared" si="30"/>
        <v>0</v>
      </c>
      <c r="BD285" s="1">
        <f t="shared" si="31"/>
        <v>0</v>
      </c>
      <c r="BE285" s="1">
        <f t="shared" si="32"/>
        <v>0</v>
      </c>
    </row>
    <row r="286" spans="2:57" ht="14.4" thickBot="1" x14ac:dyDescent="0.3">
      <c r="B286" s="4"/>
      <c r="C286" s="131"/>
      <c r="D286" s="132"/>
      <c r="E286" s="235"/>
      <c r="F286" s="250"/>
      <c r="G286" s="250"/>
      <c r="H286" s="236"/>
      <c r="I286" s="130"/>
      <c r="J286" s="235"/>
      <c r="K286" s="236"/>
      <c r="L286" s="130"/>
      <c r="M286" s="235"/>
      <c r="N286" s="236"/>
      <c r="O286" s="129"/>
      <c r="P286" s="246">
        <v>0</v>
      </c>
      <c r="Q286" s="247"/>
      <c r="R286" s="129"/>
      <c r="S286" s="243"/>
      <c r="T286" s="244"/>
      <c r="U286" s="244"/>
      <c r="V286" s="244"/>
      <c r="W286" s="245"/>
      <c r="X286" s="7"/>
      <c r="AX286" s="101"/>
      <c r="AY286" s="101"/>
      <c r="AZ286" s="102">
        <f t="shared" si="27"/>
        <v>0</v>
      </c>
      <c r="BA286" s="101">
        <f t="shared" si="28"/>
        <v>0</v>
      </c>
      <c r="BB286" s="103">
        <f t="shared" si="29"/>
        <v>0</v>
      </c>
      <c r="BC286" s="1">
        <f t="shared" si="30"/>
        <v>0</v>
      </c>
      <c r="BD286" s="1">
        <f t="shared" si="31"/>
        <v>0</v>
      </c>
      <c r="BE286" s="1">
        <f t="shared" si="32"/>
        <v>0</v>
      </c>
    </row>
    <row r="287" spans="2:57" ht="14.4" thickBot="1" x14ac:dyDescent="0.3">
      <c r="B287" s="4"/>
      <c r="C287" s="131"/>
      <c r="D287" s="132"/>
      <c r="E287" s="235"/>
      <c r="F287" s="250"/>
      <c r="G287" s="250"/>
      <c r="H287" s="236"/>
      <c r="I287" s="130"/>
      <c r="J287" s="235"/>
      <c r="K287" s="236"/>
      <c r="L287" s="130"/>
      <c r="M287" s="235"/>
      <c r="N287" s="236"/>
      <c r="O287" s="129"/>
      <c r="P287" s="246">
        <v>0</v>
      </c>
      <c r="Q287" s="247"/>
      <c r="R287" s="129"/>
      <c r="S287" s="243"/>
      <c r="T287" s="244"/>
      <c r="U287" s="244"/>
      <c r="V287" s="244"/>
      <c r="W287" s="245"/>
      <c r="X287" s="7"/>
      <c r="AX287" s="101"/>
      <c r="AY287" s="101"/>
      <c r="AZ287" s="102">
        <f t="shared" si="27"/>
        <v>0</v>
      </c>
      <c r="BA287" s="101">
        <f t="shared" si="28"/>
        <v>0</v>
      </c>
      <c r="BB287" s="103">
        <f t="shared" si="29"/>
        <v>0</v>
      </c>
      <c r="BC287" s="1">
        <f t="shared" si="30"/>
        <v>0</v>
      </c>
      <c r="BD287" s="1">
        <f t="shared" si="31"/>
        <v>0</v>
      </c>
      <c r="BE287" s="1">
        <f t="shared" si="32"/>
        <v>0</v>
      </c>
    </row>
    <row r="288" spans="2:57" ht="14.4" thickBot="1" x14ac:dyDescent="0.3">
      <c r="B288" s="4"/>
      <c r="C288" s="131"/>
      <c r="D288" s="132"/>
      <c r="E288" s="235"/>
      <c r="F288" s="250"/>
      <c r="G288" s="250"/>
      <c r="H288" s="236"/>
      <c r="I288" s="130"/>
      <c r="J288" s="235"/>
      <c r="K288" s="236"/>
      <c r="L288" s="130"/>
      <c r="M288" s="235"/>
      <c r="N288" s="236"/>
      <c r="O288" s="129"/>
      <c r="P288" s="246">
        <v>0</v>
      </c>
      <c r="Q288" s="247"/>
      <c r="R288" s="129"/>
      <c r="S288" s="243"/>
      <c r="T288" s="244"/>
      <c r="U288" s="244"/>
      <c r="V288" s="244"/>
      <c r="W288" s="245"/>
      <c r="X288" s="7"/>
      <c r="AX288" s="101"/>
      <c r="AY288" s="101"/>
      <c r="AZ288" s="102">
        <f t="shared" si="27"/>
        <v>0</v>
      </c>
      <c r="BA288" s="101">
        <f t="shared" si="28"/>
        <v>0</v>
      </c>
      <c r="BB288" s="103">
        <f t="shared" si="29"/>
        <v>0</v>
      </c>
      <c r="BC288" s="1">
        <f t="shared" si="30"/>
        <v>0</v>
      </c>
      <c r="BD288" s="1">
        <f t="shared" si="31"/>
        <v>0</v>
      </c>
      <c r="BE288" s="1">
        <f t="shared" si="32"/>
        <v>0</v>
      </c>
    </row>
    <row r="289" spans="2:57" ht="14.4" thickBot="1" x14ac:dyDescent="0.3">
      <c r="B289" s="4"/>
      <c r="C289" s="131"/>
      <c r="D289" s="132"/>
      <c r="E289" s="235"/>
      <c r="F289" s="250"/>
      <c r="G289" s="250"/>
      <c r="H289" s="236"/>
      <c r="I289" s="130"/>
      <c r="J289" s="235"/>
      <c r="K289" s="236"/>
      <c r="L289" s="130"/>
      <c r="M289" s="235"/>
      <c r="N289" s="236"/>
      <c r="O289" s="129"/>
      <c r="P289" s="246">
        <v>0</v>
      </c>
      <c r="Q289" s="247"/>
      <c r="R289" s="129"/>
      <c r="S289" s="243"/>
      <c r="T289" s="244"/>
      <c r="U289" s="244"/>
      <c r="V289" s="244"/>
      <c r="W289" s="245"/>
      <c r="X289" s="7"/>
      <c r="AX289" s="101"/>
      <c r="AY289" s="101"/>
      <c r="AZ289" s="102">
        <f t="shared" si="27"/>
        <v>0</v>
      </c>
      <c r="BA289" s="101">
        <f t="shared" si="28"/>
        <v>0</v>
      </c>
      <c r="BB289" s="103">
        <f t="shared" si="29"/>
        <v>0</v>
      </c>
      <c r="BC289" s="1">
        <f t="shared" si="30"/>
        <v>0</v>
      </c>
      <c r="BD289" s="1">
        <f t="shared" si="31"/>
        <v>0</v>
      </c>
      <c r="BE289" s="1">
        <f t="shared" si="32"/>
        <v>0</v>
      </c>
    </row>
    <row r="290" spans="2:57" ht="14.4" thickBot="1" x14ac:dyDescent="0.3">
      <c r="B290" s="4"/>
      <c r="C290" s="131"/>
      <c r="D290" s="132"/>
      <c r="E290" s="235"/>
      <c r="F290" s="250"/>
      <c r="G290" s="250"/>
      <c r="H290" s="236"/>
      <c r="I290" s="130"/>
      <c r="J290" s="235"/>
      <c r="K290" s="236"/>
      <c r="L290" s="130"/>
      <c r="M290" s="235"/>
      <c r="N290" s="236"/>
      <c r="O290" s="129"/>
      <c r="P290" s="246">
        <v>0</v>
      </c>
      <c r="Q290" s="247"/>
      <c r="R290" s="129"/>
      <c r="S290" s="243"/>
      <c r="T290" s="244"/>
      <c r="U290" s="244"/>
      <c r="V290" s="244"/>
      <c r="W290" s="245"/>
      <c r="X290" s="7"/>
      <c r="AX290" s="101"/>
      <c r="AY290" s="101"/>
      <c r="AZ290" s="102">
        <f t="shared" si="27"/>
        <v>0</v>
      </c>
      <c r="BA290" s="101">
        <f t="shared" si="28"/>
        <v>0</v>
      </c>
      <c r="BB290" s="103">
        <f t="shared" si="29"/>
        <v>0</v>
      </c>
      <c r="BC290" s="1">
        <f t="shared" si="30"/>
        <v>0</v>
      </c>
      <c r="BD290" s="1">
        <f t="shared" si="31"/>
        <v>0</v>
      </c>
      <c r="BE290" s="1">
        <f t="shared" si="32"/>
        <v>0</v>
      </c>
    </row>
    <row r="291" spans="2:57" ht="14.4" thickBot="1" x14ac:dyDescent="0.3">
      <c r="B291" s="4"/>
      <c r="C291" s="131"/>
      <c r="D291" s="132"/>
      <c r="E291" s="235"/>
      <c r="F291" s="250"/>
      <c r="G291" s="250"/>
      <c r="H291" s="236"/>
      <c r="I291" s="130"/>
      <c r="J291" s="235"/>
      <c r="K291" s="236"/>
      <c r="L291" s="130"/>
      <c r="M291" s="235"/>
      <c r="N291" s="236"/>
      <c r="O291" s="129"/>
      <c r="P291" s="246">
        <v>0</v>
      </c>
      <c r="Q291" s="247"/>
      <c r="R291" s="129"/>
      <c r="S291" s="243"/>
      <c r="T291" s="244"/>
      <c r="U291" s="244"/>
      <c r="V291" s="244"/>
      <c r="W291" s="245"/>
      <c r="X291" s="7"/>
      <c r="AX291" s="101"/>
      <c r="AY291" s="101"/>
      <c r="AZ291" s="102">
        <f t="shared" si="27"/>
        <v>0</v>
      </c>
      <c r="BA291" s="101">
        <f t="shared" si="28"/>
        <v>0</v>
      </c>
      <c r="BB291" s="103">
        <f t="shared" si="29"/>
        <v>0</v>
      </c>
      <c r="BC291" s="1">
        <f t="shared" si="30"/>
        <v>0</v>
      </c>
      <c r="BD291" s="1">
        <f t="shared" si="31"/>
        <v>0</v>
      </c>
      <c r="BE291" s="1">
        <f t="shared" si="32"/>
        <v>0</v>
      </c>
    </row>
    <row r="292" spans="2:57" ht="14.4" thickBot="1" x14ac:dyDescent="0.3">
      <c r="B292" s="4"/>
      <c r="C292" s="131"/>
      <c r="D292" s="132"/>
      <c r="E292" s="235"/>
      <c r="F292" s="250"/>
      <c r="G292" s="250"/>
      <c r="H292" s="236"/>
      <c r="I292" s="130"/>
      <c r="J292" s="235"/>
      <c r="K292" s="236"/>
      <c r="L292" s="130"/>
      <c r="M292" s="235"/>
      <c r="N292" s="236"/>
      <c r="O292" s="129"/>
      <c r="P292" s="246">
        <v>0</v>
      </c>
      <c r="Q292" s="247"/>
      <c r="R292" s="129"/>
      <c r="S292" s="243"/>
      <c r="T292" s="244"/>
      <c r="U292" s="244"/>
      <c r="V292" s="244"/>
      <c r="W292" s="245"/>
      <c r="X292" s="7"/>
      <c r="AX292" s="101"/>
      <c r="AY292" s="101"/>
      <c r="AZ292" s="102">
        <f t="shared" si="27"/>
        <v>0</v>
      </c>
      <c r="BA292" s="101">
        <f t="shared" si="28"/>
        <v>0</v>
      </c>
      <c r="BB292" s="103">
        <f t="shared" si="29"/>
        <v>0</v>
      </c>
      <c r="BC292" s="1">
        <f t="shared" si="30"/>
        <v>0</v>
      </c>
      <c r="BD292" s="1">
        <f t="shared" si="31"/>
        <v>0</v>
      </c>
      <c r="BE292" s="1">
        <f t="shared" si="32"/>
        <v>0</v>
      </c>
    </row>
    <row r="293" spans="2:57" ht="14.4" thickBot="1" x14ac:dyDescent="0.3">
      <c r="B293" s="4"/>
      <c r="C293" s="131"/>
      <c r="D293" s="132"/>
      <c r="E293" s="235"/>
      <c r="F293" s="250"/>
      <c r="G293" s="250"/>
      <c r="H293" s="236"/>
      <c r="I293" s="130"/>
      <c r="J293" s="235"/>
      <c r="K293" s="236"/>
      <c r="L293" s="130"/>
      <c r="M293" s="235"/>
      <c r="N293" s="236"/>
      <c r="O293" s="129"/>
      <c r="P293" s="246">
        <v>0</v>
      </c>
      <c r="Q293" s="247"/>
      <c r="R293" s="129"/>
      <c r="S293" s="243"/>
      <c r="T293" s="244"/>
      <c r="U293" s="244"/>
      <c r="V293" s="244"/>
      <c r="W293" s="245"/>
      <c r="X293" s="7"/>
      <c r="AX293" s="101"/>
      <c r="AY293" s="101"/>
      <c r="AZ293" s="102">
        <f t="shared" si="27"/>
        <v>0</v>
      </c>
      <c r="BA293" s="101">
        <f t="shared" si="28"/>
        <v>0</v>
      </c>
      <c r="BB293" s="103">
        <f t="shared" si="29"/>
        <v>0</v>
      </c>
      <c r="BC293" s="1">
        <f t="shared" si="30"/>
        <v>0</v>
      </c>
      <c r="BD293" s="1">
        <f t="shared" si="31"/>
        <v>0</v>
      </c>
      <c r="BE293" s="1">
        <f t="shared" si="32"/>
        <v>0</v>
      </c>
    </row>
    <row r="294" spans="2:57" ht="14.4" thickBot="1" x14ac:dyDescent="0.3">
      <c r="B294" s="4"/>
      <c r="C294" s="131"/>
      <c r="D294" s="132"/>
      <c r="E294" s="235"/>
      <c r="F294" s="250"/>
      <c r="G294" s="250"/>
      <c r="H294" s="236"/>
      <c r="I294" s="130"/>
      <c r="J294" s="235"/>
      <c r="K294" s="236"/>
      <c r="L294" s="130"/>
      <c r="M294" s="235"/>
      <c r="N294" s="236"/>
      <c r="O294" s="129"/>
      <c r="P294" s="246">
        <v>0</v>
      </c>
      <c r="Q294" s="247"/>
      <c r="R294" s="129"/>
      <c r="S294" s="243"/>
      <c r="T294" s="244"/>
      <c r="U294" s="244"/>
      <c r="V294" s="244"/>
      <c r="W294" s="245"/>
      <c r="X294" s="7"/>
      <c r="AX294" s="101"/>
      <c r="AY294" s="101"/>
      <c r="AZ294" s="102">
        <f t="shared" si="27"/>
        <v>0</v>
      </c>
      <c r="BA294" s="101">
        <f t="shared" si="28"/>
        <v>0</v>
      </c>
      <c r="BB294" s="103">
        <f t="shared" si="29"/>
        <v>0</v>
      </c>
      <c r="BC294" s="1">
        <f t="shared" si="30"/>
        <v>0</v>
      </c>
      <c r="BD294" s="1">
        <f t="shared" si="31"/>
        <v>0</v>
      </c>
      <c r="BE294" s="1">
        <f t="shared" si="32"/>
        <v>0</v>
      </c>
    </row>
    <row r="295" spans="2:57" ht="14.4" thickBot="1" x14ac:dyDescent="0.3">
      <c r="B295" s="4"/>
      <c r="C295" s="131"/>
      <c r="D295" s="132"/>
      <c r="E295" s="235"/>
      <c r="F295" s="250"/>
      <c r="G295" s="250"/>
      <c r="H295" s="236"/>
      <c r="I295" s="130"/>
      <c r="J295" s="235"/>
      <c r="K295" s="236"/>
      <c r="L295" s="130"/>
      <c r="M295" s="235"/>
      <c r="N295" s="236"/>
      <c r="O295" s="129"/>
      <c r="P295" s="246">
        <v>0</v>
      </c>
      <c r="Q295" s="247"/>
      <c r="R295" s="129"/>
      <c r="S295" s="243"/>
      <c r="T295" s="244"/>
      <c r="U295" s="244"/>
      <c r="V295" s="244"/>
      <c r="W295" s="245"/>
      <c r="X295" s="7"/>
      <c r="AX295" s="101"/>
      <c r="AY295" s="101"/>
      <c r="AZ295" s="102">
        <f t="shared" si="27"/>
        <v>0</v>
      </c>
      <c r="BA295" s="101">
        <f t="shared" si="28"/>
        <v>0</v>
      </c>
      <c r="BB295" s="103">
        <f t="shared" si="29"/>
        <v>0</v>
      </c>
      <c r="BC295" s="1">
        <f t="shared" si="30"/>
        <v>0</v>
      </c>
      <c r="BD295" s="1">
        <f t="shared" si="31"/>
        <v>0</v>
      </c>
      <c r="BE295" s="1">
        <f t="shared" si="32"/>
        <v>0</v>
      </c>
    </row>
    <row r="296" spans="2:57" ht="14.4" thickBot="1" x14ac:dyDescent="0.3">
      <c r="B296" s="4"/>
      <c r="C296" s="131"/>
      <c r="D296" s="132"/>
      <c r="E296" s="235"/>
      <c r="F296" s="250"/>
      <c r="G296" s="250"/>
      <c r="H296" s="236"/>
      <c r="I296" s="130"/>
      <c r="J296" s="235"/>
      <c r="K296" s="236"/>
      <c r="L296" s="130"/>
      <c r="M296" s="235"/>
      <c r="N296" s="236"/>
      <c r="O296" s="129"/>
      <c r="P296" s="246">
        <v>0</v>
      </c>
      <c r="Q296" s="247"/>
      <c r="R296" s="129"/>
      <c r="S296" s="243"/>
      <c r="T296" s="244"/>
      <c r="U296" s="244"/>
      <c r="V296" s="244"/>
      <c r="W296" s="245"/>
      <c r="X296" s="7"/>
      <c r="AX296" s="101"/>
      <c r="AY296" s="101"/>
      <c r="AZ296" s="102">
        <f t="shared" si="27"/>
        <v>0</v>
      </c>
      <c r="BA296" s="101">
        <f t="shared" si="28"/>
        <v>0</v>
      </c>
      <c r="BB296" s="103">
        <f t="shared" si="29"/>
        <v>0</v>
      </c>
      <c r="BC296" s="1">
        <f t="shared" si="30"/>
        <v>0</v>
      </c>
      <c r="BD296" s="1">
        <f t="shared" si="31"/>
        <v>0</v>
      </c>
      <c r="BE296" s="1">
        <f t="shared" si="32"/>
        <v>0</v>
      </c>
    </row>
    <row r="297" spans="2:57" ht="14.4" thickBot="1" x14ac:dyDescent="0.3">
      <c r="B297" s="4"/>
      <c r="C297" s="131"/>
      <c r="D297" s="132"/>
      <c r="E297" s="235"/>
      <c r="F297" s="250"/>
      <c r="G297" s="250"/>
      <c r="H297" s="236"/>
      <c r="I297" s="130"/>
      <c r="J297" s="235"/>
      <c r="K297" s="236"/>
      <c r="L297" s="130"/>
      <c r="M297" s="235"/>
      <c r="N297" s="236"/>
      <c r="O297" s="129"/>
      <c r="P297" s="246">
        <v>0</v>
      </c>
      <c r="Q297" s="247"/>
      <c r="R297" s="129"/>
      <c r="S297" s="243"/>
      <c r="T297" s="244"/>
      <c r="U297" s="244"/>
      <c r="V297" s="244"/>
      <c r="W297" s="245"/>
      <c r="X297" s="7"/>
      <c r="AX297" s="101"/>
      <c r="AY297" s="101"/>
      <c r="AZ297" s="102">
        <f t="shared" si="27"/>
        <v>0</v>
      </c>
      <c r="BA297" s="101">
        <f t="shared" si="28"/>
        <v>0</v>
      </c>
      <c r="BB297" s="103">
        <f t="shared" si="29"/>
        <v>0</v>
      </c>
      <c r="BC297" s="1">
        <f t="shared" si="30"/>
        <v>0</v>
      </c>
      <c r="BD297" s="1">
        <f t="shared" si="31"/>
        <v>0</v>
      </c>
      <c r="BE297" s="1">
        <f t="shared" si="32"/>
        <v>0</v>
      </c>
    </row>
    <row r="298" spans="2:57" ht="14.4" thickBot="1" x14ac:dyDescent="0.3">
      <c r="B298" s="4"/>
      <c r="C298" s="131"/>
      <c r="D298" s="132"/>
      <c r="E298" s="235"/>
      <c r="F298" s="250"/>
      <c r="G298" s="250"/>
      <c r="H298" s="236"/>
      <c r="I298" s="130"/>
      <c r="J298" s="235"/>
      <c r="K298" s="236"/>
      <c r="L298" s="130"/>
      <c r="M298" s="235"/>
      <c r="N298" s="236"/>
      <c r="O298" s="129"/>
      <c r="P298" s="246">
        <v>0</v>
      </c>
      <c r="Q298" s="247"/>
      <c r="R298" s="129"/>
      <c r="S298" s="243"/>
      <c r="T298" s="244"/>
      <c r="U298" s="244"/>
      <c r="V298" s="244"/>
      <c r="W298" s="245"/>
      <c r="X298" s="7"/>
      <c r="AX298" s="101"/>
      <c r="AY298" s="101"/>
      <c r="AZ298" s="102">
        <f t="shared" si="27"/>
        <v>0</v>
      </c>
      <c r="BA298" s="101">
        <f t="shared" si="28"/>
        <v>0</v>
      </c>
      <c r="BB298" s="103">
        <f t="shared" si="29"/>
        <v>0</v>
      </c>
      <c r="BC298" s="1">
        <f t="shared" si="30"/>
        <v>0</v>
      </c>
      <c r="BD298" s="1">
        <f t="shared" si="31"/>
        <v>0</v>
      </c>
      <c r="BE298" s="1">
        <f t="shared" si="32"/>
        <v>0</v>
      </c>
    </row>
    <row r="299" spans="2:57" ht="14.4" thickBot="1" x14ac:dyDescent="0.3">
      <c r="B299" s="4"/>
      <c r="C299" s="131"/>
      <c r="D299" s="132"/>
      <c r="E299" s="235"/>
      <c r="F299" s="250"/>
      <c r="G299" s="250"/>
      <c r="H299" s="236"/>
      <c r="I299" s="130"/>
      <c r="J299" s="235"/>
      <c r="K299" s="236"/>
      <c r="L299" s="130"/>
      <c r="M299" s="235"/>
      <c r="N299" s="236"/>
      <c r="O299" s="129"/>
      <c r="P299" s="246">
        <v>0</v>
      </c>
      <c r="Q299" s="247"/>
      <c r="R299" s="129"/>
      <c r="S299" s="243"/>
      <c r="T299" s="244"/>
      <c r="U299" s="244"/>
      <c r="V299" s="244"/>
      <c r="W299" s="245"/>
      <c r="X299" s="7"/>
      <c r="AX299" s="101"/>
      <c r="AY299" s="101"/>
      <c r="AZ299" s="102">
        <f t="shared" si="27"/>
        <v>0</v>
      </c>
      <c r="BA299" s="101">
        <f t="shared" si="28"/>
        <v>0</v>
      </c>
      <c r="BB299" s="103">
        <f t="shared" si="29"/>
        <v>0</v>
      </c>
      <c r="BC299" s="1">
        <f t="shared" si="30"/>
        <v>0</v>
      </c>
      <c r="BD299" s="1">
        <f t="shared" si="31"/>
        <v>0</v>
      </c>
      <c r="BE299" s="1">
        <f t="shared" si="32"/>
        <v>0</v>
      </c>
    </row>
    <row r="300" spans="2:57" ht="14.4" thickBot="1" x14ac:dyDescent="0.3">
      <c r="B300" s="4"/>
      <c r="C300" s="131"/>
      <c r="D300" s="132"/>
      <c r="E300" s="235"/>
      <c r="F300" s="250"/>
      <c r="G300" s="250"/>
      <c r="H300" s="236"/>
      <c r="I300" s="130"/>
      <c r="J300" s="235"/>
      <c r="K300" s="236"/>
      <c r="L300" s="130"/>
      <c r="M300" s="235"/>
      <c r="N300" s="236"/>
      <c r="O300" s="129"/>
      <c r="P300" s="246">
        <v>0</v>
      </c>
      <c r="Q300" s="247"/>
      <c r="R300" s="129"/>
      <c r="S300" s="243"/>
      <c r="T300" s="244"/>
      <c r="U300" s="244"/>
      <c r="V300" s="244"/>
      <c r="W300" s="245"/>
      <c r="X300" s="7"/>
      <c r="AX300" s="101"/>
      <c r="AY300" s="101"/>
      <c r="AZ300" s="102">
        <f t="shared" si="27"/>
        <v>0</v>
      </c>
      <c r="BA300" s="101">
        <f t="shared" si="28"/>
        <v>0</v>
      </c>
      <c r="BB300" s="103">
        <f t="shared" si="29"/>
        <v>0</v>
      </c>
      <c r="BC300" s="1">
        <f t="shared" si="30"/>
        <v>0</v>
      </c>
      <c r="BD300" s="1">
        <f t="shared" si="31"/>
        <v>0</v>
      </c>
      <c r="BE300" s="1">
        <f t="shared" si="32"/>
        <v>0</v>
      </c>
    </row>
    <row r="301" spans="2:57" ht="14.4" thickBot="1" x14ac:dyDescent="0.3">
      <c r="B301" s="4"/>
      <c r="C301" s="131"/>
      <c r="D301" s="132"/>
      <c r="E301" s="235"/>
      <c r="F301" s="250"/>
      <c r="G301" s="250"/>
      <c r="H301" s="236"/>
      <c r="I301" s="130"/>
      <c r="J301" s="235"/>
      <c r="K301" s="236"/>
      <c r="L301" s="130"/>
      <c r="M301" s="235"/>
      <c r="N301" s="236"/>
      <c r="O301" s="129"/>
      <c r="P301" s="246">
        <v>0</v>
      </c>
      <c r="Q301" s="247"/>
      <c r="R301" s="129"/>
      <c r="S301" s="243"/>
      <c r="T301" s="244"/>
      <c r="U301" s="244"/>
      <c r="V301" s="244"/>
      <c r="W301" s="245"/>
      <c r="X301" s="7"/>
      <c r="AX301" s="101"/>
      <c r="AY301" s="101"/>
      <c r="AZ301" s="102">
        <f t="shared" si="27"/>
        <v>0</v>
      </c>
      <c r="BA301" s="101">
        <f t="shared" si="28"/>
        <v>0</v>
      </c>
      <c r="BB301" s="103">
        <f t="shared" si="29"/>
        <v>0</v>
      </c>
      <c r="BC301" s="1">
        <f t="shared" si="30"/>
        <v>0</v>
      </c>
      <c r="BD301" s="1">
        <f t="shared" si="31"/>
        <v>0</v>
      </c>
      <c r="BE301" s="1">
        <f t="shared" si="32"/>
        <v>0</v>
      </c>
    </row>
    <row r="302" spans="2:57" ht="14.4" thickBot="1" x14ac:dyDescent="0.3">
      <c r="B302" s="4"/>
      <c r="C302" s="131"/>
      <c r="D302" s="132"/>
      <c r="E302" s="235"/>
      <c r="F302" s="250"/>
      <c r="G302" s="250"/>
      <c r="H302" s="236"/>
      <c r="I302" s="130"/>
      <c r="J302" s="235"/>
      <c r="K302" s="236"/>
      <c r="L302" s="130"/>
      <c r="M302" s="235"/>
      <c r="N302" s="236"/>
      <c r="O302" s="129"/>
      <c r="P302" s="246">
        <v>0</v>
      </c>
      <c r="Q302" s="247"/>
      <c r="R302" s="129"/>
      <c r="S302" s="243"/>
      <c r="T302" s="244"/>
      <c r="U302" s="244"/>
      <c r="V302" s="244"/>
      <c r="W302" s="245"/>
      <c r="X302" s="7"/>
      <c r="AX302" s="101"/>
      <c r="AY302" s="101"/>
      <c r="AZ302" s="102">
        <f t="shared" si="27"/>
        <v>0</v>
      </c>
      <c r="BA302" s="101">
        <f t="shared" si="28"/>
        <v>0</v>
      </c>
      <c r="BB302" s="103">
        <f t="shared" si="29"/>
        <v>0</v>
      </c>
      <c r="BC302" s="1">
        <f t="shared" si="30"/>
        <v>0</v>
      </c>
      <c r="BD302" s="1">
        <f t="shared" si="31"/>
        <v>0</v>
      </c>
      <c r="BE302" s="1">
        <f t="shared" si="32"/>
        <v>0</v>
      </c>
    </row>
    <row r="303" spans="2:57" ht="14.4" thickBot="1" x14ac:dyDescent="0.3">
      <c r="B303" s="4"/>
      <c r="C303" s="131"/>
      <c r="D303" s="132"/>
      <c r="E303" s="235"/>
      <c r="F303" s="250"/>
      <c r="G303" s="250"/>
      <c r="H303" s="236"/>
      <c r="I303" s="130"/>
      <c r="J303" s="235"/>
      <c r="K303" s="236"/>
      <c r="L303" s="130"/>
      <c r="M303" s="235"/>
      <c r="N303" s="236"/>
      <c r="O303" s="129"/>
      <c r="P303" s="246">
        <v>0</v>
      </c>
      <c r="Q303" s="247"/>
      <c r="R303" s="129"/>
      <c r="S303" s="243"/>
      <c r="T303" s="244"/>
      <c r="U303" s="244"/>
      <c r="V303" s="244"/>
      <c r="W303" s="245"/>
      <c r="X303" s="7"/>
      <c r="AX303" s="101"/>
      <c r="AY303" s="101"/>
      <c r="AZ303" s="102">
        <f t="shared" si="27"/>
        <v>0</v>
      </c>
      <c r="BA303" s="101">
        <f t="shared" si="28"/>
        <v>0</v>
      </c>
      <c r="BB303" s="103">
        <f t="shared" si="29"/>
        <v>0</v>
      </c>
      <c r="BC303" s="1">
        <f t="shared" si="30"/>
        <v>0</v>
      </c>
      <c r="BD303" s="1">
        <f t="shared" si="31"/>
        <v>0</v>
      </c>
      <c r="BE303" s="1">
        <f t="shared" si="32"/>
        <v>0</v>
      </c>
    </row>
    <row r="304" spans="2:57" ht="14.4" thickBot="1" x14ac:dyDescent="0.3">
      <c r="B304" s="4"/>
      <c r="C304" s="131"/>
      <c r="D304" s="132"/>
      <c r="E304" s="235"/>
      <c r="F304" s="250"/>
      <c r="G304" s="250"/>
      <c r="H304" s="236"/>
      <c r="I304" s="130"/>
      <c r="J304" s="235"/>
      <c r="K304" s="236"/>
      <c r="L304" s="130"/>
      <c r="M304" s="235"/>
      <c r="N304" s="236"/>
      <c r="O304" s="129"/>
      <c r="P304" s="246">
        <v>0</v>
      </c>
      <c r="Q304" s="247"/>
      <c r="R304" s="129"/>
      <c r="S304" s="243"/>
      <c r="T304" s="244"/>
      <c r="U304" s="244"/>
      <c r="V304" s="244"/>
      <c r="W304" s="245"/>
      <c r="X304" s="7"/>
      <c r="AX304" s="101"/>
      <c r="AY304" s="101"/>
      <c r="AZ304" s="102">
        <f t="shared" si="27"/>
        <v>0</v>
      </c>
      <c r="BA304" s="101">
        <f t="shared" si="28"/>
        <v>0</v>
      </c>
      <c r="BB304" s="103">
        <f t="shared" si="29"/>
        <v>0</v>
      </c>
      <c r="BC304" s="1">
        <f t="shared" si="30"/>
        <v>0</v>
      </c>
      <c r="BD304" s="1">
        <f t="shared" si="31"/>
        <v>0</v>
      </c>
      <c r="BE304" s="1">
        <f t="shared" si="32"/>
        <v>0</v>
      </c>
    </row>
    <row r="305" spans="2:57" ht="14.4" thickBot="1" x14ac:dyDescent="0.3">
      <c r="B305" s="4"/>
      <c r="C305" s="131"/>
      <c r="D305" s="132"/>
      <c r="E305" s="235"/>
      <c r="F305" s="250"/>
      <c r="G305" s="250"/>
      <c r="H305" s="236"/>
      <c r="I305" s="130"/>
      <c r="J305" s="235"/>
      <c r="K305" s="236"/>
      <c r="L305" s="130"/>
      <c r="M305" s="235"/>
      <c r="N305" s="236"/>
      <c r="O305" s="129"/>
      <c r="P305" s="246">
        <v>0</v>
      </c>
      <c r="Q305" s="247"/>
      <c r="R305" s="129"/>
      <c r="S305" s="243"/>
      <c r="T305" s="244"/>
      <c r="U305" s="244"/>
      <c r="V305" s="244"/>
      <c r="W305" s="245"/>
      <c r="X305" s="7"/>
      <c r="AX305" s="101"/>
      <c r="AY305" s="101"/>
      <c r="AZ305" s="102">
        <f t="shared" si="27"/>
        <v>0</v>
      </c>
      <c r="BA305" s="101">
        <f t="shared" si="28"/>
        <v>0</v>
      </c>
      <c r="BB305" s="103">
        <f t="shared" si="29"/>
        <v>0</v>
      </c>
      <c r="BC305" s="1">
        <f t="shared" si="30"/>
        <v>0</v>
      </c>
      <c r="BD305" s="1">
        <f t="shared" si="31"/>
        <v>0</v>
      </c>
      <c r="BE305" s="1">
        <f t="shared" si="32"/>
        <v>0</v>
      </c>
    </row>
    <row r="306" spans="2:57" ht="14.4" thickBot="1" x14ac:dyDescent="0.3">
      <c r="B306" s="4"/>
      <c r="C306" s="131"/>
      <c r="D306" s="132"/>
      <c r="E306" s="235"/>
      <c r="F306" s="250"/>
      <c r="G306" s="250"/>
      <c r="H306" s="236"/>
      <c r="I306" s="130"/>
      <c r="J306" s="235"/>
      <c r="K306" s="236"/>
      <c r="L306" s="130"/>
      <c r="M306" s="235"/>
      <c r="N306" s="236"/>
      <c r="O306" s="129"/>
      <c r="P306" s="246">
        <v>0</v>
      </c>
      <c r="Q306" s="247"/>
      <c r="R306" s="129"/>
      <c r="S306" s="243"/>
      <c r="T306" s="244"/>
      <c r="U306" s="244"/>
      <c r="V306" s="244"/>
      <c r="W306" s="245"/>
      <c r="X306" s="7"/>
      <c r="AX306" s="101"/>
      <c r="AY306" s="101"/>
      <c r="AZ306" s="102">
        <f t="shared" si="27"/>
        <v>0</v>
      </c>
      <c r="BA306" s="101">
        <f t="shared" si="28"/>
        <v>0</v>
      </c>
      <c r="BB306" s="103">
        <f t="shared" si="29"/>
        <v>0</v>
      </c>
      <c r="BC306" s="1">
        <f t="shared" si="30"/>
        <v>0</v>
      </c>
      <c r="BD306" s="1">
        <f t="shared" si="31"/>
        <v>0</v>
      </c>
      <c r="BE306" s="1">
        <f t="shared" si="32"/>
        <v>0</v>
      </c>
    </row>
    <row r="307" spans="2:57" ht="14.4" thickBot="1" x14ac:dyDescent="0.3">
      <c r="B307" s="4"/>
      <c r="C307" s="131"/>
      <c r="D307" s="132"/>
      <c r="E307" s="235"/>
      <c r="F307" s="250"/>
      <c r="G307" s="250"/>
      <c r="H307" s="236"/>
      <c r="I307" s="130"/>
      <c r="J307" s="235"/>
      <c r="K307" s="236"/>
      <c r="L307" s="130"/>
      <c r="M307" s="235"/>
      <c r="N307" s="236"/>
      <c r="O307" s="129"/>
      <c r="P307" s="246">
        <v>0</v>
      </c>
      <c r="Q307" s="247"/>
      <c r="R307" s="129"/>
      <c r="S307" s="243"/>
      <c r="T307" s="244"/>
      <c r="U307" s="244"/>
      <c r="V307" s="244"/>
      <c r="W307" s="245"/>
      <c r="X307" s="7"/>
      <c r="AX307" s="101"/>
      <c r="AY307" s="101"/>
      <c r="AZ307" s="102">
        <f t="shared" si="27"/>
        <v>0</v>
      </c>
      <c r="BA307" s="101">
        <f t="shared" si="28"/>
        <v>0</v>
      </c>
      <c r="BB307" s="103">
        <f t="shared" si="29"/>
        <v>0</v>
      </c>
      <c r="BC307" s="1">
        <f t="shared" si="30"/>
        <v>0</v>
      </c>
      <c r="BD307" s="1">
        <f t="shared" si="31"/>
        <v>0</v>
      </c>
      <c r="BE307" s="1">
        <f t="shared" si="32"/>
        <v>0</v>
      </c>
    </row>
    <row r="308" spans="2:57" ht="14.4" thickBot="1" x14ac:dyDescent="0.3">
      <c r="B308" s="4"/>
      <c r="C308" s="131"/>
      <c r="D308" s="132"/>
      <c r="E308" s="235"/>
      <c r="F308" s="250"/>
      <c r="G308" s="250"/>
      <c r="H308" s="236"/>
      <c r="I308" s="130"/>
      <c r="J308" s="235"/>
      <c r="K308" s="236"/>
      <c r="L308" s="130"/>
      <c r="M308" s="235"/>
      <c r="N308" s="236"/>
      <c r="O308" s="129"/>
      <c r="P308" s="246">
        <v>0</v>
      </c>
      <c r="Q308" s="247"/>
      <c r="R308" s="129"/>
      <c r="S308" s="243"/>
      <c r="T308" s="244"/>
      <c r="U308" s="244"/>
      <c r="V308" s="244"/>
      <c r="W308" s="245"/>
      <c r="X308" s="7"/>
      <c r="AX308" s="101"/>
      <c r="AY308" s="101"/>
      <c r="AZ308" s="102">
        <f t="shared" si="27"/>
        <v>0</v>
      </c>
      <c r="BA308" s="101">
        <f t="shared" si="28"/>
        <v>0</v>
      </c>
      <c r="BB308" s="103">
        <f t="shared" si="29"/>
        <v>0</v>
      </c>
      <c r="BC308" s="1">
        <f t="shared" si="30"/>
        <v>0</v>
      </c>
      <c r="BD308" s="1">
        <f t="shared" si="31"/>
        <v>0</v>
      </c>
      <c r="BE308" s="1">
        <f t="shared" si="32"/>
        <v>0</v>
      </c>
    </row>
    <row r="309" spans="2:57" ht="14.4" thickBot="1" x14ac:dyDescent="0.3">
      <c r="B309" s="4"/>
      <c r="C309" s="131"/>
      <c r="D309" s="132"/>
      <c r="E309" s="235"/>
      <c r="F309" s="250"/>
      <c r="G309" s="250"/>
      <c r="H309" s="236"/>
      <c r="I309" s="130"/>
      <c r="J309" s="235"/>
      <c r="K309" s="236"/>
      <c r="L309" s="130"/>
      <c r="M309" s="235"/>
      <c r="N309" s="236"/>
      <c r="O309" s="129"/>
      <c r="P309" s="246">
        <v>0</v>
      </c>
      <c r="Q309" s="247"/>
      <c r="R309" s="129"/>
      <c r="S309" s="243"/>
      <c r="T309" s="244"/>
      <c r="U309" s="244"/>
      <c r="V309" s="244"/>
      <c r="W309" s="245"/>
      <c r="X309" s="7"/>
      <c r="AX309" s="101"/>
      <c r="AY309" s="101"/>
      <c r="AZ309" s="102">
        <f t="shared" si="27"/>
        <v>0</v>
      </c>
      <c r="BA309" s="101">
        <f t="shared" si="28"/>
        <v>0</v>
      </c>
      <c r="BB309" s="103">
        <f t="shared" si="29"/>
        <v>0</v>
      </c>
      <c r="BC309" s="1">
        <f t="shared" si="30"/>
        <v>0</v>
      </c>
      <c r="BD309" s="1">
        <f t="shared" si="31"/>
        <v>0</v>
      </c>
      <c r="BE309" s="1">
        <f t="shared" si="32"/>
        <v>0</v>
      </c>
    </row>
    <row r="310" spans="2:57" ht="14.4" thickBot="1" x14ac:dyDescent="0.3">
      <c r="B310" s="4"/>
      <c r="C310" s="131"/>
      <c r="D310" s="132"/>
      <c r="E310" s="235"/>
      <c r="F310" s="250"/>
      <c r="G310" s="250"/>
      <c r="H310" s="236"/>
      <c r="I310" s="130"/>
      <c r="J310" s="235"/>
      <c r="K310" s="236"/>
      <c r="L310" s="130"/>
      <c r="M310" s="235"/>
      <c r="N310" s="236"/>
      <c r="O310" s="129"/>
      <c r="P310" s="246">
        <v>0</v>
      </c>
      <c r="Q310" s="247"/>
      <c r="R310" s="129"/>
      <c r="S310" s="243"/>
      <c r="T310" s="244"/>
      <c r="U310" s="244"/>
      <c r="V310" s="244"/>
      <c r="W310" s="245"/>
      <c r="X310" s="7"/>
      <c r="AX310" s="101"/>
      <c r="AY310" s="101"/>
      <c r="AZ310" s="102">
        <f t="shared" si="27"/>
        <v>0</v>
      </c>
      <c r="BA310" s="101">
        <f t="shared" si="28"/>
        <v>0</v>
      </c>
      <c r="BB310" s="103">
        <f t="shared" si="29"/>
        <v>0</v>
      </c>
      <c r="BC310" s="1">
        <f t="shared" si="30"/>
        <v>0</v>
      </c>
      <c r="BD310" s="1">
        <f t="shared" si="31"/>
        <v>0</v>
      </c>
      <c r="BE310" s="1">
        <f t="shared" si="32"/>
        <v>0</v>
      </c>
    </row>
    <row r="311" spans="2:57" ht="14.4" thickBot="1" x14ac:dyDescent="0.3">
      <c r="B311" s="4"/>
      <c r="C311" s="131"/>
      <c r="D311" s="132"/>
      <c r="E311" s="235"/>
      <c r="F311" s="250"/>
      <c r="G311" s="250"/>
      <c r="H311" s="236"/>
      <c r="I311" s="130"/>
      <c r="J311" s="235"/>
      <c r="K311" s="236"/>
      <c r="L311" s="130"/>
      <c r="M311" s="235"/>
      <c r="N311" s="236"/>
      <c r="O311" s="129"/>
      <c r="P311" s="246">
        <v>0</v>
      </c>
      <c r="Q311" s="247"/>
      <c r="R311" s="129"/>
      <c r="S311" s="243"/>
      <c r="T311" s="244"/>
      <c r="U311" s="244"/>
      <c r="V311" s="244"/>
      <c r="W311" s="245"/>
      <c r="X311" s="7"/>
      <c r="AX311" s="101"/>
      <c r="AY311" s="101"/>
      <c r="AZ311" s="102">
        <f t="shared" si="27"/>
        <v>0</v>
      </c>
      <c r="BA311" s="101">
        <f t="shared" si="28"/>
        <v>0</v>
      </c>
      <c r="BB311" s="103">
        <f t="shared" si="29"/>
        <v>0</v>
      </c>
      <c r="BC311" s="1">
        <f t="shared" si="30"/>
        <v>0</v>
      </c>
      <c r="BD311" s="1">
        <f t="shared" si="31"/>
        <v>0</v>
      </c>
      <c r="BE311" s="1">
        <f t="shared" si="32"/>
        <v>0</v>
      </c>
    </row>
    <row r="312" spans="2:57" ht="14.4" thickBot="1" x14ac:dyDescent="0.3">
      <c r="B312" s="4"/>
      <c r="C312" s="131"/>
      <c r="D312" s="132"/>
      <c r="E312" s="235"/>
      <c r="F312" s="250"/>
      <c r="G312" s="250"/>
      <c r="H312" s="236"/>
      <c r="I312" s="130"/>
      <c r="J312" s="235"/>
      <c r="K312" s="236"/>
      <c r="L312" s="130"/>
      <c r="M312" s="235"/>
      <c r="N312" s="236"/>
      <c r="O312" s="129"/>
      <c r="P312" s="246">
        <v>0</v>
      </c>
      <c r="Q312" s="247"/>
      <c r="R312" s="129"/>
      <c r="S312" s="243"/>
      <c r="T312" s="244"/>
      <c r="U312" s="244"/>
      <c r="V312" s="244"/>
      <c r="W312" s="245"/>
      <c r="X312" s="7"/>
      <c r="AX312" s="101"/>
      <c r="AY312" s="101"/>
      <c r="AZ312" s="102">
        <f t="shared" si="27"/>
        <v>0</v>
      </c>
      <c r="BA312" s="101">
        <f t="shared" si="28"/>
        <v>0</v>
      </c>
      <c r="BB312" s="103">
        <f t="shared" si="29"/>
        <v>0</v>
      </c>
      <c r="BC312" s="1">
        <f t="shared" si="30"/>
        <v>0</v>
      </c>
      <c r="BD312" s="1">
        <f t="shared" si="31"/>
        <v>0</v>
      </c>
      <c r="BE312" s="1">
        <f t="shared" si="32"/>
        <v>0</v>
      </c>
    </row>
    <row r="313" spans="2:57" ht="14.4" thickBot="1" x14ac:dyDescent="0.3">
      <c r="B313" s="4"/>
      <c r="C313" s="131"/>
      <c r="D313" s="132"/>
      <c r="E313" s="235"/>
      <c r="F313" s="250"/>
      <c r="G313" s="250"/>
      <c r="H313" s="236"/>
      <c r="I313" s="130"/>
      <c r="J313" s="235"/>
      <c r="K313" s="236"/>
      <c r="L313" s="130"/>
      <c r="M313" s="235"/>
      <c r="N313" s="236"/>
      <c r="O313" s="129"/>
      <c r="P313" s="246">
        <v>0</v>
      </c>
      <c r="Q313" s="247"/>
      <c r="R313" s="129"/>
      <c r="S313" s="243"/>
      <c r="T313" s="244"/>
      <c r="U313" s="244"/>
      <c r="V313" s="244"/>
      <c r="W313" s="245"/>
      <c r="X313" s="7"/>
      <c r="AX313" s="101"/>
      <c r="AY313" s="101"/>
      <c r="AZ313" s="102">
        <f t="shared" si="27"/>
        <v>0</v>
      </c>
      <c r="BA313" s="101">
        <f t="shared" si="28"/>
        <v>0</v>
      </c>
      <c r="BB313" s="103">
        <f t="shared" si="29"/>
        <v>0</v>
      </c>
      <c r="BC313" s="1">
        <f t="shared" si="30"/>
        <v>0</v>
      </c>
      <c r="BD313" s="1">
        <f t="shared" si="31"/>
        <v>0</v>
      </c>
      <c r="BE313" s="1">
        <f t="shared" si="32"/>
        <v>0</v>
      </c>
    </row>
    <row r="314" spans="2:57" ht="14.4" thickBot="1" x14ac:dyDescent="0.3">
      <c r="B314" s="4"/>
      <c r="C314" s="131"/>
      <c r="D314" s="132"/>
      <c r="E314" s="235"/>
      <c r="F314" s="250"/>
      <c r="G314" s="250"/>
      <c r="H314" s="236"/>
      <c r="I314" s="130"/>
      <c r="J314" s="235"/>
      <c r="K314" s="236"/>
      <c r="L314" s="130"/>
      <c r="M314" s="235"/>
      <c r="N314" s="236"/>
      <c r="O314" s="129"/>
      <c r="P314" s="246">
        <v>0</v>
      </c>
      <c r="Q314" s="247"/>
      <c r="R314" s="129"/>
      <c r="S314" s="243"/>
      <c r="T314" s="244"/>
      <c r="U314" s="244"/>
      <c r="V314" s="244"/>
      <c r="W314" s="245"/>
      <c r="X314" s="7"/>
      <c r="AX314" s="101"/>
      <c r="AY314" s="101"/>
      <c r="AZ314" s="102">
        <f t="shared" si="27"/>
        <v>0</v>
      </c>
      <c r="BA314" s="101">
        <f t="shared" si="28"/>
        <v>0</v>
      </c>
      <c r="BB314" s="103">
        <f t="shared" si="29"/>
        <v>0</v>
      </c>
      <c r="BC314" s="1">
        <f t="shared" si="30"/>
        <v>0</v>
      </c>
      <c r="BD314" s="1">
        <f t="shared" si="31"/>
        <v>0</v>
      </c>
      <c r="BE314" s="1">
        <f t="shared" si="32"/>
        <v>0</v>
      </c>
    </row>
    <row r="315" spans="2:57" ht="14.4" thickBot="1" x14ac:dyDescent="0.3">
      <c r="B315" s="4"/>
      <c r="C315" s="131"/>
      <c r="D315" s="132"/>
      <c r="E315" s="235"/>
      <c r="F315" s="250"/>
      <c r="G315" s="250"/>
      <c r="H315" s="236"/>
      <c r="I315" s="130"/>
      <c r="J315" s="235"/>
      <c r="K315" s="236"/>
      <c r="L315" s="130"/>
      <c r="M315" s="235"/>
      <c r="N315" s="236"/>
      <c r="O315" s="129"/>
      <c r="P315" s="246">
        <v>0</v>
      </c>
      <c r="Q315" s="247"/>
      <c r="R315" s="129"/>
      <c r="S315" s="243"/>
      <c r="T315" s="244"/>
      <c r="U315" s="244"/>
      <c r="V315" s="244"/>
      <c r="W315" s="245"/>
      <c r="X315" s="7"/>
      <c r="AX315" s="101"/>
      <c r="AY315" s="101"/>
      <c r="AZ315" s="102">
        <f t="shared" si="27"/>
        <v>0</v>
      </c>
      <c r="BA315" s="101">
        <f t="shared" si="28"/>
        <v>0</v>
      </c>
      <c r="BB315" s="103">
        <f t="shared" si="29"/>
        <v>0</v>
      </c>
      <c r="BC315" s="1">
        <f t="shared" si="30"/>
        <v>0</v>
      </c>
      <c r="BD315" s="1">
        <f t="shared" si="31"/>
        <v>0</v>
      </c>
      <c r="BE315" s="1">
        <f t="shared" si="32"/>
        <v>0</v>
      </c>
    </row>
    <row r="316" spans="2:57" ht="14.4" thickBot="1" x14ac:dyDescent="0.3">
      <c r="B316" s="4"/>
      <c r="C316" s="131"/>
      <c r="D316" s="132"/>
      <c r="E316" s="235"/>
      <c r="F316" s="250"/>
      <c r="G316" s="250"/>
      <c r="H316" s="236"/>
      <c r="I316" s="130"/>
      <c r="J316" s="235"/>
      <c r="K316" s="236"/>
      <c r="L316" s="130"/>
      <c r="M316" s="235"/>
      <c r="N316" s="236"/>
      <c r="O316" s="129"/>
      <c r="P316" s="246">
        <v>0</v>
      </c>
      <c r="Q316" s="247"/>
      <c r="R316" s="129"/>
      <c r="S316" s="243"/>
      <c r="T316" s="244"/>
      <c r="U316" s="244"/>
      <c r="V316" s="244"/>
      <c r="W316" s="245"/>
      <c r="X316" s="7"/>
      <c r="AX316" s="101"/>
      <c r="AY316" s="101"/>
      <c r="AZ316" s="102">
        <f t="shared" si="27"/>
        <v>0</v>
      </c>
      <c r="BA316" s="101">
        <f t="shared" si="28"/>
        <v>0</v>
      </c>
      <c r="BB316" s="103">
        <f t="shared" si="29"/>
        <v>0</v>
      </c>
      <c r="BC316" s="1">
        <f t="shared" si="30"/>
        <v>0</v>
      </c>
      <c r="BD316" s="1">
        <f t="shared" si="31"/>
        <v>0</v>
      </c>
      <c r="BE316" s="1">
        <f t="shared" si="32"/>
        <v>0</v>
      </c>
    </row>
    <row r="317" spans="2:57" ht="14.4" thickBot="1" x14ac:dyDescent="0.3">
      <c r="B317" s="4"/>
      <c r="C317" s="131"/>
      <c r="D317" s="132"/>
      <c r="E317" s="235"/>
      <c r="F317" s="250"/>
      <c r="G317" s="250"/>
      <c r="H317" s="236"/>
      <c r="I317" s="130"/>
      <c r="J317" s="235"/>
      <c r="K317" s="236"/>
      <c r="L317" s="130"/>
      <c r="M317" s="235"/>
      <c r="N317" s="236"/>
      <c r="O317" s="129"/>
      <c r="P317" s="246">
        <v>0</v>
      </c>
      <c r="Q317" s="247"/>
      <c r="R317" s="129"/>
      <c r="S317" s="243"/>
      <c r="T317" s="244"/>
      <c r="U317" s="244"/>
      <c r="V317" s="244"/>
      <c r="W317" s="245"/>
      <c r="X317" s="7"/>
      <c r="AX317" s="101"/>
      <c r="AY317" s="101"/>
      <c r="AZ317" s="102">
        <f t="shared" si="27"/>
        <v>0</v>
      </c>
      <c r="BA317" s="101">
        <f t="shared" si="28"/>
        <v>0</v>
      </c>
      <c r="BB317" s="103">
        <f t="shared" si="29"/>
        <v>0</v>
      </c>
      <c r="BC317" s="1">
        <f t="shared" si="30"/>
        <v>0</v>
      </c>
      <c r="BD317" s="1">
        <f t="shared" si="31"/>
        <v>0</v>
      </c>
      <c r="BE317" s="1">
        <f t="shared" si="32"/>
        <v>0</v>
      </c>
    </row>
    <row r="318" spans="2:57" ht="14.4" thickBot="1" x14ac:dyDescent="0.3">
      <c r="B318" s="4"/>
      <c r="C318" s="131"/>
      <c r="D318" s="132"/>
      <c r="E318" s="235"/>
      <c r="F318" s="250"/>
      <c r="G318" s="250"/>
      <c r="H318" s="236"/>
      <c r="I318" s="130"/>
      <c r="J318" s="235"/>
      <c r="K318" s="236"/>
      <c r="L318" s="130"/>
      <c r="M318" s="235"/>
      <c r="N318" s="236"/>
      <c r="O318" s="129"/>
      <c r="P318" s="246">
        <v>0</v>
      </c>
      <c r="Q318" s="247"/>
      <c r="R318" s="129"/>
      <c r="S318" s="243"/>
      <c r="T318" s="244"/>
      <c r="U318" s="244"/>
      <c r="V318" s="244"/>
      <c r="W318" s="245"/>
      <c r="X318" s="7"/>
      <c r="AX318" s="101"/>
      <c r="AY318" s="101"/>
      <c r="AZ318" s="102">
        <f t="shared" si="27"/>
        <v>0</v>
      </c>
      <c r="BA318" s="101">
        <f t="shared" si="28"/>
        <v>0</v>
      </c>
      <c r="BB318" s="103">
        <f t="shared" si="29"/>
        <v>0</v>
      </c>
      <c r="BC318" s="1">
        <f t="shared" si="30"/>
        <v>0</v>
      </c>
      <c r="BD318" s="1">
        <f t="shared" si="31"/>
        <v>0</v>
      </c>
      <c r="BE318" s="1">
        <f t="shared" si="32"/>
        <v>0</v>
      </c>
    </row>
    <row r="319" spans="2:57" ht="14.4" thickBot="1" x14ac:dyDescent="0.3">
      <c r="B319" s="4"/>
      <c r="C319" s="131"/>
      <c r="D319" s="132"/>
      <c r="E319" s="235"/>
      <c r="F319" s="250"/>
      <c r="G319" s="250"/>
      <c r="H319" s="236"/>
      <c r="I319" s="130"/>
      <c r="J319" s="235"/>
      <c r="K319" s="236"/>
      <c r="L319" s="130"/>
      <c r="M319" s="235"/>
      <c r="N319" s="236"/>
      <c r="O319" s="129"/>
      <c r="P319" s="246">
        <v>0</v>
      </c>
      <c r="Q319" s="247"/>
      <c r="R319" s="129"/>
      <c r="S319" s="243"/>
      <c r="T319" s="244"/>
      <c r="U319" s="244"/>
      <c r="V319" s="244"/>
      <c r="W319" s="245"/>
      <c r="X319" s="7"/>
      <c r="AX319" s="101"/>
      <c r="AY319" s="101"/>
      <c r="AZ319" s="102">
        <f t="shared" si="27"/>
        <v>0</v>
      </c>
      <c r="BA319" s="101">
        <f t="shared" si="28"/>
        <v>0</v>
      </c>
      <c r="BB319" s="103">
        <f t="shared" si="29"/>
        <v>0</v>
      </c>
      <c r="BC319" s="1">
        <f t="shared" si="30"/>
        <v>0</v>
      </c>
      <c r="BD319" s="1">
        <f t="shared" si="31"/>
        <v>0</v>
      </c>
      <c r="BE319" s="1">
        <f t="shared" si="32"/>
        <v>0</v>
      </c>
    </row>
    <row r="320" spans="2:57" ht="14.4" thickBot="1" x14ac:dyDescent="0.3">
      <c r="B320" s="4"/>
      <c r="C320" s="131"/>
      <c r="D320" s="132"/>
      <c r="E320" s="235"/>
      <c r="F320" s="250"/>
      <c r="G320" s="250"/>
      <c r="H320" s="236"/>
      <c r="I320" s="130"/>
      <c r="J320" s="235"/>
      <c r="K320" s="236"/>
      <c r="L320" s="130"/>
      <c r="M320" s="235"/>
      <c r="N320" s="236"/>
      <c r="O320" s="129"/>
      <c r="P320" s="246">
        <v>0</v>
      </c>
      <c r="Q320" s="247"/>
      <c r="R320" s="129"/>
      <c r="S320" s="243"/>
      <c r="T320" s="244"/>
      <c r="U320" s="244"/>
      <c r="V320" s="244"/>
      <c r="W320" s="245"/>
      <c r="X320" s="7"/>
      <c r="AX320" s="101"/>
      <c r="AY320" s="101"/>
      <c r="AZ320" s="102">
        <f t="shared" si="27"/>
        <v>0</v>
      </c>
      <c r="BA320" s="101">
        <f t="shared" si="28"/>
        <v>0</v>
      </c>
      <c r="BB320" s="103">
        <f t="shared" si="29"/>
        <v>0</v>
      </c>
      <c r="BC320" s="1">
        <f t="shared" si="30"/>
        <v>0</v>
      </c>
      <c r="BD320" s="1">
        <f t="shared" si="31"/>
        <v>0</v>
      </c>
      <c r="BE320" s="1">
        <f t="shared" si="32"/>
        <v>0</v>
      </c>
    </row>
    <row r="321" spans="2:57" ht="14.4" thickBot="1" x14ac:dyDescent="0.3">
      <c r="B321" s="4"/>
      <c r="C321" s="131"/>
      <c r="D321" s="132"/>
      <c r="E321" s="235"/>
      <c r="F321" s="250"/>
      <c r="G321" s="250"/>
      <c r="H321" s="236"/>
      <c r="I321" s="130"/>
      <c r="J321" s="235"/>
      <c r="K321" s="236"/>
      <c r="L321" s="130"/>
      <c r="M321" s="235"/>
      <c r="N321" s="236"/>
      <c r="O321" s="129"/>
      <c r="P321" s="246">
        <v>0</v>
      </c>
      <c r="Q321" s="247"/>
      <c r="R321" s="129"/>
      <c r="S321" s="243"/>
      <c r="T321" s="244"/>
      <c r="U321" s="244"/>
      <c r="V321" s="244"/>
      <c r="W321" s="245"/>
      <c r="X321" s="7"/>
      <c r="AX321" s="101"/>
      <c r="AY321" s="101"/>
      <c r="AZ321" s="102">
        <f t="shared" si="27"/>
        <v>0</v>
      </c>
      <c r="BA321" s="101">
        <f t="shared" si="28"/>
        <v>0</v>
      </c>
      <c r="BB321" s="103">
        <f t="shared" si="29"/>
        <v>0</v>
      </c>
      <c r="BC321" s="1">
        <f t="shared" si="30"/>
        <v>0</v>
      </c>
      <c r="BD321" s="1">
        <f t="shared" si="31"/>
        <v>0</v>
      </c>
      <c r="BE321" s="1">
        <f t="shared" si="32"/>
        <v>0</v>
      </c>
    </row>
    <row r="322" spans="2:57" ht="14.4" thickBot="1" x14ac:dyDescent="0.3">
      <c r="B322" s="4"/>
      <c r="C322" s="131"/>
      <c r="D322" s="132"/>
      <c r="E322" s="235"/>
      <c r="F322" s="250"/>
      <c r="G322" s="250"/>
      <c r="H322" s="236"/>
      <c r="I322" s="130"/>
      <c r="J322" s="235"/>
      <c r="K322" s="236"/>
      <c r="L322" s="130"/>
      <c r="M322" s="235"/>
      <c r="N322" s="236"/>
      <c r="O322" s="129"/>
      <c r="P322" s="246">
        <v>0</v>
      </c>
      <c r="Q322" s="247"/>
      <c r="R322" s="129"/>
      <c r="S322" s="243"/>
      <c r="T322" s="244"/>
      <c r="U322" s="244"/>
      <c r="V322" s="244"/>
      <c r="W322" s="245"/>
      <c r="X322" s="7"/>
      <c r="AX322" s="101"/>
      <c r="AY322" s="101"/>
      <c r="AZ322" s="102">
        <f t="shared" si="27"/>
        <v>0</v>
      </c>
      <c r="BA322" s="101">
        <f t="shared" si="28"/>
        <v>0</v>
      </c>
      <c r="BB322" s="103">
        <f t="shared" si="29"/>
        <v>0</v>
      </c>
      <c r="BC322" s="1">
        <f t="shared" si="30"/>
        <v>0</v>
      </c>
      <c r="BD322" s="1">
        <f t="shared" si="31"/>
        <v>0</v>
      </c>
      <c r="BE322" s="1">
        <f t="shared" si="32"/>
        <v>0</v>
      </c>
    </row>
    <row r="323" spans="2:57" ht="14.4" thickBot="1" x14ac:dyDescent="0.3">
      <c r="B323" s="4"/>
      <c r="C323" s="131"/>
      <c r="D323" s="132"/>
      <c r="E323" s="235"/>
      <c r="F323" s="250"/>
      <c r="G323" s="250"/>
      <c r="H323" s="236"/>
      <c r="I323" s="130"/>
      <c r="J323" s="235"/>
      <c r="K323" s="236"/>
      <c r="L323" s="130"/>
      <c r="M323" s="235"/>
      <c r="N323" s="236"/>
      <c r="O323" s="129"/>
      <c r="P323" s="246">
        <v>0</v>
      </c>
      <c r="Q323" s="247"/>
      <c r="R323" s="129"/>
      <c r="S323" s="243"/>
      <c r="T323" s="244"/>
      <c r="U323" s="244"/>
      <c r="V323" s="244"/>
      <c r="W323" s="245"/>
      <c r="X323" s="7"/>
      <c r="AX323" s="101"/>
      <c r="AY323" s="101"/>
      <c r="AZ323" s="102">
        <f t="shared" si="27"/>
        <v>0</v>
      </c>
      <c r="BA323" s="101">
        <f t="shared" si="28"/>
        <v>0</v>
      </c>
      <c r="BB323" s="103">
        <f t="shared" si="29"/>
        <v>0</v>
      </c>
      <c r="BC323" s="1">
        <f t="shared" si="30"/>
        <v>0</v>
      </c>
      <c r="BD323" s="1">
        <f t="shared" si="31"/>
        <v>0</v>
      </c>
      <c r="BE323" s="1">
        <f t="shared" si="32"/>
        <v>0</v>
      </c>
    </row>
    <row r="324" spans="2:57" ht="14.4" thickBot="1" x14ac:dyDescent="0.3">
      <c r="B324" s="4"/>
      <c r="C324" s="131"/>
      <c r="D324" s="132"/>
      <c r="E324" s="235"/>
      <c r="F324" s="250"/>
      <c r="G324" s="250"/>
      <c r="H324" s="236"/>
      <c r="I324" s="130"/>
      <c r="J324" s="235"/>
      <c r="K324" s="236"/>
      <c r="L324" s="130"/>
      <c r="M324" s="235"/>
      <c r="N324" s="236"/>
      <c r="O324" s="129"/>
      <c r="P324" s="246">
        <v>0</v>
      </c>
      <c r="Q324" s="247"/>
      <c r="R324" s="129"/>
      <c r="S324" s="243"/>
      <c r="T324" s="244"/>
      <c r="U324" s="244"/>
      <c r="V324" s="244"/>
      <c r="W324" s="245"/>
      <c r="X324" s="7"/>
      <c r="AX324" s="101"/>
      <c r="AY324" s="101"/>
      <c r="AZ324" s="102">
        <f t="shared" si="27"/>
        <v>0</v>
      </c>
      <c r="BA324" s="101">
        <f t="shared" si="28"/>
        <v>0</v>
      </c>
      <c r="BB324" s="103">
        <f t="shared" si="29"/>
        <v>0</v>
      </c>
      <c r="BC324" s="1">
        <f t="shared" si="30"/>
        <v>0</v>
      </c>
      <c r="BD324" s="1">
        <f t="shared" si="31"/>
        <v>0</v>
      </c>
      <c r="BE324" s="1">
        <f t="shared" si="32"/>
        <v>0</v>
      </c>
    </row>
    <row r="325" spans="2:57" ht="14.4" thickBot="1" x14ac:dyDescent="0.3">
      <c r="B325" s="4"/>
      <c r="C325" s="131"/>
      <c r="D325" s="132"/>
      <c r="E325" s="235"/>
      <c r="F325" s="250"/>
      <c r="G325" s="250"/>
      <c r="H325" s="236"/>
      <c r="I325" s="130"/>
      <c r="J325" s="235"/>
      <c r="K325" s="236"/>
      <c r="L325" s="130"/>
      <c r="M325" s="235"/>
      <c r="N325" s="236"/>
      <c r="O325" s="129"/>
      <c r="P325" s="246">
        <v>0</v>
      </c>
      <c r="Q325" s="247"/>
      <c r="R325" s="129"/>
      <c r="S325" s="243"/>
      <c r="T325" s="244"/>
      <c r="U325" s="244"/>
      <c r="V325" s="244"/>
      <c r="W325" s="245"/>
      <c r="X325" s="7"/>
      <c r="AX325" s="101"/>
      <c r="AY325" s="101"/>
      <c r="AZ325" s="102">
        <f t="shared" si="27"/>
        <v>0</v>
      </c>
      <c r="BA325" s="101">
        <f t="shared" si="28"/>
        <v>0</v>
      </c>
      <c r="BB325" s="103">
        <f t="shared" si="29"/>
        <v>0</v>
      </c>
      <c r="BC325" s="1">
        <f t="shared" si="30"/>
        <v>0</v>
      </c>
      <c r="BD325" s="1">
        <f t="shared" si="31"/>
        <v>0</v>
      </c>
      <c r="BE325" s="1">
        <f t="shared" si="32"/>
        <v>0</v>
      </c>
    </row>
    <row r="326" spans="2:57" ht="14.4" thickBot="1" x14ac:dyDescent="0.3">
      <c r="B326" s="4"/>
      <c r="C326" s="131"/>
      <c r="D326" s="132"/>
      <c r="E326" s="235"/>
      <c r="F326" s="250"/>
      <c r="G326" s="250"/>
      <c r="H326" s="236"/>
      <c r="I326" s="130"/>
      <c r="J326" s="235"/>
      <c r="K326" s="236"/>
      <c r="L326" s="130"/>
      <c r="M326" s="235"/>
      <c r="N326" s="236"/>
      <c r="O326" s="129"/>
      <c r="P326" s="246">
        <v>0</v>
      </c>
      <c r="Q326" s="247"/>
      <c r="R326" s="129"/>
      <c r="S326" s="243"/>
      <c r="T326" s="244"/>
      <c r="U326" s="244"/>
      <c r="V326" s="244"/>
      <c r="W326" s="245"/>
      <c r="X326" s="7"/>
      <c r="AX326" s="101"/>
      <c r="AY326" s="101"/>
      <c r="AZ326" s="102">
        <f t="shared" si="27"/>
        <v>0</v>
      </c>
      <c r="BA326" s="101">
        <f t="shared" si="28"/>
        <v>0</v>
      </c>
      <c r="BB326" s="103">
        <f t="shared" si="29"/>
        <v>0</v>
      </c>
      <c r="BC326" s="1">
        <f t="shared" si="30"/>
        <v>0</v>
      </c>
      <c r="BD326" s="1">
        <f t="shared" si="31"/>
        <v>0</v>
      </c>
      <c r="BE326" s="1">
        <f t="shared" si="32"/>
        <v>0</v>
      </c>
    </row>
    <row r="327" spans="2:57" ht="14.4" thickBot="1" x14ac:dyDescent="0.3">
      <c r="B327" s="4"/>
      <c r="C327" s="131"/>
      <c r="D327" s="132"/>
      <c r="E327" s="235"/>
      <c r="F327" s="250"/>
      <c r="G327" s="250"/>
      <c r="H327" s="236"/>
      <c r="I327" s="130"/>
      <c r="J327" s="235"/>
      <c r="K327" s="236"/>
      <c r="L327" s="130"/>
      <c r="M327" s="235"/>
      <c r="N327" s="236"/>
      <c r="O327" s="129"/>
      <c r="P327" s="246">
        <v>0</v>
      </c>
      <c r="Q327" s="247"/>
      <c r="R327" s="129"/>
      <c r="S327" s="243"/>
      <c r="T327" s="244"/>
      <c r="U327" s="244"/>
      <c r="V327" s="244"/>
      <c r="W327" s="245"/>
      <c r="X327" s="7"/>
      <c r="AX327" s="101"/>
      <c r="AY327" s="101"/>
      <c r="AZ327" s="102">
        <f t="shared" si="27"/>
        <v>0</v>
      </c>
      <c r="BA327" s="101">
        <f t="shared" si="28"/>
        <v>0</v>
      </c>
      <c r="BB327" s="103">
        <f t="shared" si="29"/>
        <v>0</v>
      </c>
      <c r="BC327" s="1">
        <f t="shared" si="30"/>
        <v>0</v>
      </c>
      <c r="BD327" s="1">
        <f t="shared" si="31"/>
        <v>0</v>
      </c>
      <c r="BE327" s="1">
        <f t="shared" si="32"/>
        <v>0</v>
      </c>
    </row>
    <row r="328" spans="2:57" ht="14.4" thickBot="1" x14ac:dyDescent="0.3">
      <c r="B328" s="4"/>
      <c r="C328" s="131"/>
      <c r="D328" s="132"/>
      <c r="E328" s="235"/>
      <c r="F328" s="250"/>
      <c r="G328" s="250"/>
      <c r="H328" s="236"/>
      <c r="I328" s="130"/>
      <c r="J328" s="235"/>
      <c r="K328" s="236"/>
      <c r="L328" s="130"/>
      <c r="M328" s="235"/>
      <c r="N328" s="236"/>
      <c r="O328" s="129"/>
      <c r="P328" s="246">
        <v>0</v>
      </c>
      <c r="Q328" s="247"/>
      <c r="R328" s="129"/>
      <c r="S328" s="243"/>
      <c r="T328" s="244"/>
      <c r="U328" s="244"/>
      <c r="V328" s="244"/>
      <c r="W328" s="245"/>
      <c r="X328" s="7"/>
      <c r="AX328" s="101"/>
      <c r="AY328" s="101"/>
      <c r="AZ328" s="102">
        <f t="shared" ref="AZ328:AZ371" si="33">+C328</f>
        <v>0</v>
      </c>
      <c r="BA328" s="101">
        <f t="shared" ref="BA328:BA371" si="34">+J328</f>
        <v>0</v>
      </c>
      <c r="BB328" s="103">
        <f t="shared" ref="BB328:BB371" si="35">+P328</f>
        <v>0</v>
      </c>
      <c r="BC328" s="1">
        <f t="shared" ref="BC328:BC371" si="36">SUMIFS($BB$71:$BB$371,$AZ$71:$AZ$371,$AX328,$BA$71:$BA$371,"Despesas")</f>
        <v>0</v>
      </c>
      <c r="BD328" s="1">
        <f t="shared" ref="BD328:BD371" si="37">SUMIFS($BB$71:$BB$371,$AZ$71:$AZ$371,$AX328,$BA$71:$BA$371,"Dívidas")</f>
        <v>0</v>
      </c>
      <c r="BE328" s="1">
        <f t="shared" ref="BE328:BE371" si="38">SUMIFS($BB$71:$BB$371,$AZ$71:$AZ$371,$AX328,$BA$71:$BA$371,"Investimentos")</f>
        <v>0</v>
      </c>
    </row>
    <row r="329" spans="2:57" ht="14.4" thickBot="1" x14ac:dyDescent="0.3">
      <c r="B329" s="4"/>
      <c r="C329" s="131"/>
      <c r="D329" s="132"/>
      <c r="E329" s="235"/>
      <c r="F329" s="250"/>
      <c r="G329" s="250"/>
      <c r="H329" s="236"/>
      <c r="I329" s="130"/>
      <c r="J329" s="235"/>
      <c r="K329" s="236"/>
      <c r="L329" s="130"/>
      <c r="M329" s="235"/>
      <c r="N329" s="236"/>
      <c r="O329" s="129"/>
      <c r="P329" s="246">
        <v>0</v>
      </c>
      <c r="Q329" s="247"/>
      <c r="R329" s="129"/>
      <c r="S329" s="243"/>
      <c r="T329" s="244"/>
      <c r="U329" s="244"/>
      <c r="V329" s="244"/>
      <c r="W329" s="245"/>
      <c r="X329" s="7"/>
      <c r="AX329" s="101"/>
      <c r="AY329" s="101"/>
      <c r="AZ329" s="102">
        <f t="shared" si="33"/>
        <v>0</v>
      </c>
      <c r="BA329" s="101">
        <f t="shared" si="34"/>
        <v>0</v>
      </c>
      <c r="BB329" s="103">
        <f t="shared" si="35"/>
        <v>0</v>
      </c>
      <c r="BC329" s="1">
        <f t="shared" si="36"/>
        <v>0</v>
      </c>
      <c r="BD329" s="1">
        <f t="shared" si="37"/>
        <v>0</v>
      </c>
      <c r="BE329" s="1">
        <f t="shared" si="38"/>
        <v>0</v>
      </c>
    </row>
    <row r="330" spans="2:57" ht="14.4" thickBot="1" x14ac:dyDescent="0.3">
      <c r="B330" s="4"/>
      <c r="C330" s="131"/>
      <c r="D330" s="132"/>
      <c r="E330" s="235"/>
      <c r="F330" s="250"/>
      <c r="G330" s="250"/>
      <c r="H330" s="236"/>
      <c r="I330" s="130"/>
      <c r="J330" s="235"/>
      <c r="K330" s="236"/>
      <c r="L330" s="130"/>
      <c r="M330" s="235"/>
      <c r="N330" s="236"/>
      <c r="O330" s="129"/>
      <c r="P330" s="246">
        <v>0</v>
      </c>
      <c r="Q330" s="247"/>
      <c r="R330" s="129"/>
      <c r="S330" s="243"/>
      <c r="T330" s="244"/>
      <c r="U330" s="244"/>
      <c r="V330" s="244"/>
      <c r="W330" s="245"/>
      <c r="X330" s="7"/>
      <c r="AX330" s="101"/>
      <c r="AY330" s="101"/>
      <c r="AZ330" s="102">
        <f t="shared" si="33"/>
        <v>0</v>
      </c>
      <c r="BA330" s="101">
        <f t="shared" si="34"/>
        <v>0</v>
      </c>
      <c r="BB330" s="103">
        <f t="shared" si="35"/>
        <v>0</v>
      </c>
      <c r="BC330" s="1">
        <f t="shared" si="36"/>
        <v>0</v>
      </c>
      <c r="BD330" s="1">
        <f t="shared" si="37"/>
        <v>0</v>
      </c>
      <c r="BE330" s="1">
        <f t="shared" si="38"/>
        <v>0</v>
      </c>
    </row>
    <row r="331" spans="2:57" ht="14.4" thickBot="1" x14ac:dyDescent="0.3">
      <c r="B331" s="4"/>
      <c r="C331" s="131"/>
      <c r="D331" s="132"/>
      <c r="E331" s="235"/>
      <c r="F331" s="250"/>
      <c r="G331" s="250"/>
      <c r="H331" s="236"/>
      <c r="I331" s="130"/>
      <c r="J331" s="235"/>
      <c r="K331" s="236"/>
      <c r="L331" s="130"/>
      <c r="M331" s="235"/>
      <c r="N331" s="236"/>
      <c r="O331" s="129"/>
      <c r="P331" s="246">
        <v>0</v>
      </c>
      <c r="Q331" s="247"/>
      <c r="R331" s="129"/>
      <c r="S331" s="243"/>
      <c r="T331" s="244"/>
      <c r="U331" s="244"/>
      <c r="V331" s="244"/>
      <c r="W331" s="245"/>
      <c r="X331" s="7"/>
      <c r="AX331" s="101"/>
      <c r="AY331" s="101"/>
      <c r="AZ331" s="102">
        <f t="shared" si="33"/>
        <v>0</v>
      </c>
      <c r="BA331" s="101">
        <f t="shared" si="34"/>
        <v>0</v>
      </c>
      <c r="BB331" s="103">
        <f t="shared" si="35"/>
        <v>0</v>
      </c>
      <c r="BC331" s="1">
        <f t="shared" si="36"/>
        <v>0</v>
      </c>
      <c r="BD331" s="1">
        <f t="shared" si="37"/>
        <v>0</v>
      </c>
      <c r="BE331" s="1">
        <f t="shared" si="38"/>
        <v>0</v>
      </c>
    </row>
    <row r="332" spans="2:57" ht="14.4" thickBot="1" x14ac:dyDescent="0.3">
      <c r="B332" s="4"/>
      <c r="C332" s="131"/>
      <c r="D332" s="132"/>
      <c r="E332" s="235"/>
      <c r="F332" s="250"/>
      <c r="G332" s="250"/>
      <c r="H332" s="236"/>
      <c r="I332" s="130"/>
      <c r="J332" s="235"/>
      <c r="K332" s="236"/>
      <c r="L332" s="130"/>
      <c r="M332" s="235"/>
      <c r="N332" s="236"/>
      <c r="O332" s="129"/>
      <c r="P332" s="246">
        <v>0</v>
      </c>
      <c r="Q332" s="247"/>
      <c r="R332" s="129"/>
      <c r="S332" s="243"/>
      <c r="T332" s="244"/>
      <c r="U332" s="244"/>
      <c r="V332" s="244"/>
      <c r="W332" s="245"/>
      <c r="X332" s="7"/>
      <c r="AX332" s="101"/>
      <c r="AY332" s="101"/>
      <c r="AZ332" s="102">
        <f t="shared" si="33"/>
        <v>0</v>
      </c>
      <c r="BA332" s="101">
        <f t="shared" si="34"/>
        <v>0</v>
      </c>
      <c r="BB332" s="103">
        <f t="shared" si="35"/>
        <v>0</v>
      </c>
      <c r="BC332" s="1">
        <f t="shared" si="36"/>
        <v>0</v>
      </c>
      <c r="BD332" s="1">
        <f t="shared" si="37"/>
        <v>0</v>
      </c>
      <c r="BE332" s="1">
        <f t="shared" si="38"/>
        <v>0</v>
      </c>
    </row>
    <row r="333" spans="2:57" ht="14.4" thickBot="1" x14ac:dyDescent="0.3">
      <c r="B333" s="4"/>
      <c r="C333" s="131"/>
      <c r="D333" s="132"/>
      <c r="E333" s="235"/>
      <c r="F333" s="250"/>
      <c r="G333" s="250"/>
      <c r="H333" s="236"/>
      <c r="I333" s="130"/>
      <c r="J333" s="235"/>
      <c r="K333" s="236"/>
      <c r="L333" s="130"/>
      <c r="M333" s="235"/>
      <c r="N333" s="236"/>
      <c r="O333" s="129"/>
      <c r="P333" s="246">
        <v>0</v>
      </c>
      <c r="Q333" s="247"/>
      <c r="R333" s="129"/>
      <c r="S333" s="243"/>
      <c r="T333" s="244"/>
      <c r="U333" s="244"/>
      <c r="V333" s="244"/>
      <c r="W333" s="245"/>
      <c r="X333" s="7"/>
      <c r="AX333" s="101"/>
      <c r="AY333" s="101"/>
      <c r="AZ333" s="102">
        <f t="shared" si="33"/>
        <v>0</v>
      </c>
      <c r="BA333" s="101">
        <f t="shared" si="34"/>
        <v>0</v>
      </c>
      <c r="BB333" s="103">
        <f t="shared" si="35"/>
        <v>0</v>
      </c>
      <c r="BC333" s="1">
        <f t="shared" si="36"/>
        <v>0</v>
      </c>
      <c r="BD333" s="1">
        <f t="shared" si="37"/>
        <v>0</v>
      </c>
      <c r="BE333" s="1">
        <f t="shared" si="38"/>
        <v>0</v>
      </c>
    </row>
    <row r="334" spans="2:57" ht="14.4" thickBot="1" x14ac:dyDescent="0.3">
      <c r="B334" s="4"/>
      <c r="C334" s="131"/>
      <c r="D334" s="132"/>
      <c r="E334" s="235"/>
      <c r="F334" s="250"/>
      <c r="G334" s="250"/>
      <c r="H334" s="236"/>
      <c r="I334" s="130"/>
      <c r="J334" s="235"/>
      <c r="K334" s="236"/>
      <c r="L334" s="130"/>
      <c r="M334" s="235"/>
      <c r="N334" s="236"/>
      <c r="O334" s="129"/>
      <c r="P334" s="246">
        <v>0</v>
      </c>
      <c r="Q334" s="247"/>
      <c r="R334" s="129"/>
      <c r="S334" s="243"/>
      <c r="T334" s="244"/>
      <c r="U334" s="244"/>
      <c r="V334" s="244"/>
      <c r="W334" s="245"/>
      <c r="X334" s="7"/>
      <c r="AX334" s="101"/>
      <c r="AY334" s="101"/>
      <c r="AZ334" s="102">
        <f t="shared" si="33"/>
        <v>0</v>
      </c>
      <c r="BA334" s="101">
        <f t="shared" si="34"/>
        <v>0</v>
      </c>
      <c r="BB334" s="103">
        <f t="shared" si="35"/>
        <v>0</v>
      </c>
      <c r="BC334" s="1">
        <f t="shared" si="36"/>
        <v>0</v>
      </c>
      <c r="BD334" s="1">
        <f t="shared" si="37"/>
        <v>0</v>
      </c>
      <c r="BE334" s="1">
        <f t="shared" si="38"/>
        <v>0</v>
      </c>
    </row>
    <row r="335" spans="2:57" ht="14.4" thickBot="1" x14ac:dyDescent="0.3">
      <c r="B335" s="4"/>
      <c r="C335" s="131"/>
      <c r="D335" s="132"/>
      <c r="E335" s="235"/>
      <c r="F335" s="250"/>
      <c r="G335" s="250"/>
      <c r="H335" s="236"/>
      <c r="I335" s="130"/>
      <c r="J335" s="235"/>
      <c r="K335" s="236"/>
      <c r="L335" s="130"/>
      <c r="M335" s="235"/>
      <c r="N335" s="236"/>
      <c r="O335" s="129"/>
      <c r="P335" s="246">
        <v>0</v>
      </c>
      <c r="Q335" s="247"/>
      <c r="R335" s="129"/>
      <c r="S335" s="243"/>
      <c r="T335" s="244"/>
      <c r="U335" s="244"/>
      <c r="V335" s="244"/>
      <c r="W335" s="245"/>
      <c r="X335" s="7"/>
      <c r="AX335" s="101"/>
      <c r="AY335" s="101"/>
      <c r="AZ335" s="102">
        <f t="shared" si="33"/>
        <v>0</v>
      </c>
      <c r="BA335" s="101">
        <f t="shared" si="34"/>
        <v>0</v>
      </c>
      <c r="BB335" s="103">
        <f t="shared" si="35"/>
        <v>0</v>
      </c>
      <c r="BC335" s="1">
        <f t="shared" si="36"/>
        <v>0</v>
      </c>
      <c r="BD335" s="1">
        <f t="shared" si="37"/>
        <v>0</v>
      </c>
      <c r="BE335" s="1">
        <f t="shared" si="38"/>
        <v>0</v>
      </c>
    </row>
    <row r="336" spans="2:57" ht="14.4" thickBot="1" x14ac:dyDescent="0.3">
      <c r="B336" s="4"/>
      <c r="C336" s="131"/>
      <c r="D336" s="132"/>
      <c r="E336" s="235"/>
      <c r="F336" s="250"/>
      <c r="G336" s="250"/>
      <c r="H336" s="236"/>
      <c r="I336" s="130"/>
      <c r="J336" s="235"/>
      <c r="K336" s="236"/>
      <c r="L336" s="130"/>
      <c r="M336" s="235"/>
      <c r="N336" s="236"/>
      <c r="O336" s="129"/>
      <c r="P336" s="246">
        <v>0</v>
      </c>
      <c r="Q336" s="247"/>
      <c r="R336" s="129"/>
      <c r="S336" s="243"/>
      <c r="T336" s="244"/>
      <c r="U336" s="244"/>
      <c r="V336" s="244"/>
      <c r="W336" s="245"/>
      <c r="X336" s="7"/>
      <c r="AX336" s="101"/>
      <c r="AY336" s="101"/>
      <c r="AZ336" s="102">
        <f t="shared" si="33"/>
        <v>0</v>
      </c>
      <c r="BA336" s="101">
        <f t="shared" si="34"/>
        <v>0</v>
      </c>
      <c r="BB336" s="103">
        <f t="shared" si="35"/>
        <v>0</v>
      </c>
      <c r="BC336" s="1">
        <f t="shared" si="36"/>
        <v>0</v>
      </c>
      <c r="BD336" s="1">
        <f t="shared" si="37"/>
        <v>0</v>
      </c>
      <c r="BE336" s="1">
        <f t="shared" si="38"/>
        <v>0</v>
      </c>
    </row>
    <row r="337" spans="2:57" ht="14.4" thickBot="1" x14ac:dyDescent="0.3">
      <c r="B337" s="4"/>
      <c r="C337" s="131"/>
      <c r="D337" s="132"/>
      <c r="E337" s="235"/>
      <c r="F337" s="250"/>
      <c r="G337" s="250"/>
      <c r="H337" s="236"/>
      <c r="I337" s="130"/>
      <c r="J337" s="235"/>
      <c r="K337" s="236"/>
      <c r="L337" s="130"/>
      <c r="M337" s="235"/>
      <c r="N337" s="236"/>
      <c r="O337" s="129"/>
      <c r="P337" s="246">
        <v>0</v>
      </c>
      <c r="Q337" s="247"/>
      <c r="R337" s="129"/>
      <c r="S337" s="243"/>
      <c r="T337" s="244"/>
      <c r="U337" s="244"/>
      <c r="V337" s="244"/>
      <c r="W337" s="245"/>
      <c r="X337" s="7"/>
      <c r="AX337" s="101"/>
      <c r="AY337" s="101"/>
      <c r="AZ337" s="102">
        <f t="shared" si="33"/>
        <v>0</v>
      </c>
      <c r="BA337" s="101">
        <f t="shared" si="34"/>
        <v>0</v>
      </c>
      <c r="BB337" s="103">
        <f t="shared" si="35"/>
        <v>0</v>
      </c>
      <c r="BC337" s="1">
        <f t="shared" si="36"/>
        <v>0</v>
      </c>
      <c r="BD337" s="1">
        <f t="shared" si="37"/>
        <v>0</v>
      </c>
      <c r="BE337" s="1">
        <f t="shared" si="38"/>
        <v>0</v>
      </c>
    </row>
    <row r="338" spans="2:57" ht="14.4" thickBot="1" x14ac:dyDescent="0.3">
      <c r="B338" s="4"/>
      <c r="C338" s="131"/>
      <c r="D338" s="132"/>
      <c r="E338" s="235"/>
      <c r="F338" s="250"/>
      <c r="G338" s="250"/>
      <c r="H338" s="236"/>
      <c r="I338" s="130"/>
      <c r="J338" s="235"/>
      <c r="K338" s="236"/>
      <c r="L338" s="130"/>
      <c r="M338" s="235"/>
      <c r="N338" s="236"/>
      <c r="O338" s="129"/>
      <c r="P338" s="246">
        <v>0</v>
      </c>
      <c r="Q338" s="247"/>
      <c r="R338" s="129"/>
      <c r="S338" s="243"/>
      <c r="T338" s="244"/>
      <c r="U338" s="244"/>
      <c r="V338" s="244"/>
      <c r="W338" s="245"/>
      <c r="X338" s="7"/>
      <c r="AX338" s="101"/>
      <c r="AY338" s="101"/>
      <c r="AZ338" s="102">
        <f t="shared" si="33"/>
        <v>0</v>
      </c>
      <c r="BA338" s="101">
        <f t="shared" si="34"/>
        <v>0</v>
      </c>
      <c r="BB338" s="103">
        <f t="shared" si="35"/>
        <v>0</v>
      </c>
      <c r="BC338" s="1">
        <f t="shared" si="36"/>
        <v>0</v>
      </c>
      <c r="BD338" s="1">
        <f t="shared" si="37"/>
        <v>0</v>
      </c>
      <c r="BE338" s="1">
        <f t="shared" si="38"/>
        <v>0</v>
      </c>
    </row>
    <row r="339" spans="2:57" ht="14.4" thickBot="1" x14ac:dyDescent="0.3">
      <c r="B339" s="4"/>
      <c r="C339" s="131"/>
      <c r="D339" s="132"/>
      <c r="E339" s="235"/>
      <c r="F339" s="250"/>
      <c r="G339" s="250"/>
      <c r="H339" s="236"/>
      <c r="I339" s="130"/>
      <c r="J339" s="235"/>
      <c r="K339" s="236"/>
      <c r="L339" s="130"/>
      <c r="M339" s="235"/>
      <c r="N339" s="236"/>
      <c r="O339" s="129"/>
      <c r="P339" s="246">
        <v>0</v>
      </c>
      <c r="Q339" s="247"/>
      <c r="R339" s="129"/>
      <c r="S339" s="243"/>
      <c r="T339" s="244"/>
      <c r="U339" s="244"/>
      <c r="V339" s="244"/>
      <c r="W339" s="245"/>
      <c r="X339" s="7"/>
      <c r="AX339" s="101"/>
      <c r="AY339" s="101"/>
      <c r="AZ339" s="102">
        <f t="shared" si="33"/>
        <v>0</v>
      </c>
      <c r="BA339" s="101">
        <f t="shared" si="34"/>
        <v>0</v>
      </c>
      <c r="BB339" s="103">
        <f t="shared" si="35"/>
        <v>0</v>
      </c>
      <c r="BC339" s="1">
        <f t="shared" si="36"/>
        <v>0</v>
      </c>
      <c r="BD339" s="1">
        <f t="shared" si="37"/>
        <v>0</v>
      </c>
      <c r="BE339" s="1">
        <f t="shared" si="38"/>
        <v>0</v>
      </c>
    </row>
    <row r="340" spans="2:57" ht="14.4" thickBot="1" x14ac:dyDescent="0.3">
      <c r="B340" s="4"/>
      <c r="C340" s="131"/>
      <c r="D340" s="132"/>
      <c r="E340" s="235"/>
      <c r="F340" s="250"/>
      <c r="G340" s="250"/>
      <c r="H340" s="236"/>
      <c r="I340" s="130"/>
      <c r="J340" s="235"/>
      <c r="K340" s="236"/>
      <c r="L340" s="130"/>
      <c r="M340" s="235"/>
      <c r="N340" s="236"/>
      <c r="O340" s="129"/>
      <c r="P340" s="246">
        <v>0</v>
      </c>
      <c r="Q340" s="247"/>
      <c r="R340" s="129"/>
      <c r="S340" s="243"/>
      <c r="T340" s="244"/>
      <c r="U340" s="244"/>
      <c r="V340" s="244"/>
      <c r="W340" s="245"/>
      <c r="X340" s="7"/>
      <c r="AX340" s="101"/>
      <c r="AY340" s="101"/>
      <c r="AZ340" s="102">
        <f t="shared" si="33"/>
        <v>0</v>
      </c>
      <c r="BA340" s="101">
        <f t="shared" si="34"/>
        <v>0</v>
      </c>
      <c r="BB340" s="103">
        <f t="shared" si="35"/>
        <v>0</v>
      </c>
      <c r="BC340" s="1">
        <f t="shared" si="36"/>
        <v>0</v>
      </c>
      <c r="BD340" s="1">
        <f t="shared" si="37"/>
        <v>0</v>
      </c>
      <c r="BE340" s="1">
        <f t="shared" si="38"/>
        <v>0</v>
      </c>
    </row>
    <row r="341" spans="2:57" ht="14.4" thickBot="1" x14ac:dyDescent="0.3">
      <c r="B341" s="4"/>
      <c r="C341" s="131"/>
      <c r="D341" s="132"/>
      <c r="E341" s="235"/>
      <c r="F341" s="250"/>
      <c r="G341" s="250"/>
      <c r="H341" s="236"/>
      <c r="I341" s="130"/>
      <c r="J341" s="235"/>
      <c r="K341" s="236"/>
      <c r="L341" s="130"/>
      <c r="M341" s="235"/>
      <c r="N341" s="236"/>
      <c r="O341" s="129"/>
      <c r="P341" s="246">
        <v>0</v>
      </c>
      <c r="Q341" s="247"/>
      <c r="R341" s="129"/>
      <c r="S341" s="243"/>
      <c r="T341" s="244"/>
      <c r="U341" s="244"/>
      <c r="V341" s="244"/>
      <c r="W341" s="245"/>
      <c r="X341" s="7"/>
      <c r="AX341" s="101"/>
      <c r="AY341" s="101"/>
      <c r="AZ341" s="102">
        <f t="shared" si="33"/>
        <v>0</v>
      </c>
      <c r="BA341" s="101">
        <f t="shared" si="34"/>
        <v>0</v>
      </c>
      <c r="BB341" s="103">
        <f t="shared" si="35"/>
        <v>0</v>
      </c>
      <c r="BC341" s="1">
        <f t="shared" si="36"/>
        <v>0</v>
      </c>
      <c r="BD341" s="1">
        <f t="shared" si="37"/>
        <v>0</v>
      </c>
      <c r="BE341" s="1">
        <f t="shared" si="38"/>
        <v>0</v>
      </c>
    </row>
    <row r="342" spans="2:57" ht="14.4" thickBot="1" x14ac:dyDescent="0.3">
      <c r="B342" s="4"/>
      <c r="C342" s="131"/>
      <c r="D342" s="132"/>
      <c r="E342" s="235"/>
      <c r="F342" s="250"/>
      <c r="G342" s="250"/>
      <c r="H342" s="236"/>
      <c r="I342" s="130"/>
      <c r="J342" s="235"/>
      <c r="K342" s="236"/>
      <c r="L342" s="130"/>
      <c r="M342" s="235"/>
      <c r="N342" s="236"/>
      <c r="O342" s="129"/>
      <c r="P342" s="246">
        <v>0</v>
      </c>
      <c r="Q342" s="247"/>
      <c r="R342" s="129"/>
      <c r="S342" s="243"/>
      <c r="T342" s="244"/>
      <c r="U342" s="244"/>
      <c r="V342" s="244"/>
      <c r="W342" s="245"/>
      <c r="X342" s="7"/>
      <c r="AX342" s="101"/>
      <c r="AY342" s="101"/>
      <c r="AZ342" s="102">
        <f t="shared" si="33"/>
        <v>0</v>
      </c>
      <c r="BA342" s="101">
        <f t="shared" si="34"/>
        <v>0</v>
      </c>
      <c r="BB342" s="103">
        <f t="shared" si="35"/>
        <v>0</v>
      </c>
      <c r="BC342" s="1">
        <f t="shared" si="36"/>
        <v>0</v>
      </c>
      <c r="BD342" s="1">
        <f t="shared" si="37"/>
        <v>0</v>
      </c>
      <c r="BE342" s="1">
        <f t="shared" si="38"/>
        <v>0</v>
      </c>
    </row>
    <row r="343" spans="2:57" ht="14.4" thickBot="1" x14ac:dyDescent="0.3">
      <c r="B343" s="4"/>
      <c r="C343" s="131"/>
      <c r="D343" s="132"/>
      <c r="E343" s="235"/>
      <c r="F343" s="250"/>
      <c r="G343" s="250"/>
      <c r="H343" s="236"/>
      <c r="I343" s="130"/>
      <c r="J343" s="235"/>
      <c r="K343" s="236"/>
      <c r="L343" s="130"/>
      <c r="M343" s="235"/>
      <c r="N343" s="236"/>
      <c r="O343" s="129"/>
      <c r="P343" s="246">
        <v>0</v>
      </c>
      <c r="Q343" s="247"/>
      <c r="R343" s="129"/>
      <c r="S343" s="243"/>
      <c r="T343" s="244"/>
      <c r="U343" s="244"/>
      <c r="V343" s="244"/>
      <c r="W343" s="245"/>
      <c r="X343" s="7"/>
      <c r="AX343" s="101"/>
      <c r="AY343" s="101"/>
      <c r="AZ343" s="102">
        <f t="shared" si="33"/>
        <v>0</v>
      </c>
      <c r="BA343" s="101">
        <f t="shared" si="34"/>
        <v>0</v>
      </c>
      <c r="BB343" s="103">
        <f t="shared" si="35"/>
        <v>0</v>
      </c>
      <c r="BC343" s="1">
        <f t="shared" si="36"/>
        <v>0</v>
      </c>
      <c r="BD343" s="1">
        <f t="shared" si="37"/>
        <v>0</v>
      </c>
      <c r="BE343" s="1">
        <f t="shared" si="38"/>
        <v>0</v>
      </c>
    </row>
    <row r="344" spans="2:57" ht="14.4" thickBot="1" x14ac:dyDescent="0.3">
      <c r="B344" s="4"/>
      <c r="C344" s="131"/>
      <c r="D344" s="132"/>
      <c r="E344" s="235"/>
      <c r="F344" s="250"/>
      <c r="G344" s="250"/>
      <c r="H344" s="236"/>
      <c r="I344" s="130"/>
      <c r="J344" s="235"/>
      <c r="K344" s="236"/>
      <c r="L344" s="130"/>
      <c r="M344" s="235"/>
      <c r="N344" s="236"/>
      <c r="O344" s="129"/>
      <c r="P344" s="246">
        <v>0</v>
      </c>
      <c r="Q344" s="247"/>
      <c r="R344" s="129"/>
      <c r="S344" s="243"/>
      <c r="T344" s="244"/>
      <c r="U344" s="244"/>
      <c r="V344" s="244"/>
      <c r="W344" s="245"/>
      <c r="X344" s="7"/>
      <c r="AX344" s="101"/>
      <c r="AY344" s="101"/>
      <c r="AZ344" s="102">
        <f t="shared" si="33"/>
        <v>0</v>
      </c>
      <c r="BA344" s="101">
        <f t="shared" si="34"/>
        <v>0</v>
      </c>
      <c r="BB344" s="103">
        <f t="shared" si="35"/>
        <v>0</v>
      </c>
      <c r="BC344" s="1">
        <f t="shared" si="36"/>
        <v>0</v>
      </c>
      <c r="BD344" s="1">
        <f t="shared" si="37"/>
        <v>0</v>
      </c>
      <c r="BE344" s="1">
        <f t="shared" si="38"/>
        <v>0</v>
      </c>
    </row>
    <row r="345" spans="2:57" ht="14.4" thickBot="1" x14ac:dyDescent="0.3">
      <c r="B345" s="4"/>
      <c r="C345" s="131"/>
      <c r="D345" s="132"/>
      <c r="E345" s="235"/>
      <c r="F345" s="250"/>
      <c r="G345" s="250"/>
      <c r="H345" s="236"/>
      <c r="I345" s="130"/>
      <c r="J345" s="235"/>
      <c r="K345" s="236"/>
      <c r="L345" s="130"/>
      <c r="M345" s="235"/>
      <c r="N345" s="236"/>
      <c r="O345" s="129"/>
      <c r="P345" s="246">
        <v>0</v>
      </c>
      <c r="Q345" s="247"/>
      <c r="R345" s="129"/>
      <c r="S345" s="243"/>
      <c r="T345" s="244"/>
      <c r="U345" s="244"/>
      <c r="V345" s="244"/>
      <c r="W345" s="245"/>
      <c r="X345" s="7"/>
      <c r="AX345" s="101"/>
      <c r="AY345" s="101"/>
      <c r="AZ345" s="102">
        <f t="shared" si="33"/>
        <v>0</v>
      </c>
      <c r="BA345" s="101">
        <f t="shared" si="34"/>
        <v>0</v>
      </c>
      <c r="BB345" s="103">
        <f t="shared" si="35"/>
        <v>0</v>
      </c>
      <c r="BC345" s="1">
        <f t="shared" si="36"/>
        <v>0</v>
      </c>
      <c r="BD345" s="1">
        <f t="shared" si="37"/>
        <v>0</v>
      </c>
      <c r="BE345" s="1">
        <f t="shared" si="38"/>
        <v>0</v>
      </c>
    </row>
    <row r="346" spans="2:57" ht="14.4" thickBot="1" x14ac:dyDescent="0.3">
      <c r="B346" s="4"/>
      <c r="C346" s="131"/>
      <c r="D346" s="132"/>
      <c r="E346" s="235"/>
      <c r="F346" s="250"/>
      <c r="G346" s="250"/>
      <c r="H346" s="236"/>
      <c r="I346" s="130"/>
      <c r="J346" s="235"/>
      <c r="K346" s="236"/>
      <c r="L346" s="130"/>
      <c r="M346" s="235"/>
      <c r="N346" s="236"/>
      <c r="O346" s="129"/>
      <c r="P346" s="246">
        <v>0</v>
      </c>
      <c r="Q346" s="247"/>
      <c r="R346" s="129"/>
      <c r="S346" s="243"/>
      <c r="T346" s="244"/>
      <c r="U346" s="244"/>
      <c r="V346" s="244"/>
      <c r="W346" s="245"/>
      <c r="X346" s="7"/>
      <c r="AX346" s="101"/>
      <c r="AY346" s="101"/>
      <c r="AZ346" s="102">
        <f t="shared" si="33"/>
        <v>0</v>
      </c>
      <c r="BA346" s="101">
        <f t="shared" si="34"/>
        <v>0</v>
      </c>
      <c r="BB346" s="103">
        <f t="shared" si="35"/>
        <v>0</v>
      </c>
      <c r="BC346" s="1">
        <f t="shared" si="36"/>
        <v>0</v>
      </c>
      <c r="BD346" s="1">
        <f t="shared" si="37"/>
        <v>0</v>
      </c>
      <c r="BE346" s="1">
        <f t="shared" si="38"/>
        <v>0</v>
      </c>
    </row>
    <row r="347" spans="2:57" ht="14.4" thickBot="1" x14ac:dyDescent="0.3">
      <c r="B347" s="4"/>
      <c r="C347" s="131"/>
      <c r="D347" s="132"/>
      <c r="E347" s="235"/>
      <c r="F347" s="250"/>
      <c r="G347" s="250"/>
      <c r="H347" s="236"/>
      <c r="I347" s="130"/>
      <c r="J347" s="235"/>
      <c r="K347" s="236"/>
      <c r="L347" s="130"/>
      <c r="M347" s="235"/>
      <c r="N347" s="236"/>
      <c r="O347" s="129"/>
      <c r="P347" s="246">
        <v>0</v>
      </c>
      <c r="Q347" s="247"/>
      <c r="R347" s="129"/>
      <c r="S347" s="243"/>
      <c r="T347" s="244"/>
      <c r="U347" s="244"/>
      <c r="V347" s="244"/>
      <c r="W347" s="245"/>
      <c r="X347" s="7"/>
      <c r="AX347" s="101"/>
      <c r="AY347" s="101"/>
      <c r="AZ347" s="102">
        <f t="shared" si="33"/>
        <v>0</v>
      </c>
      <c r="BA347" s="101">
        <f t="shared" si="34"/>
        <v>0</v>
      </c>
      <c r="BB347" s="103">
        <f t="shared" si="35"/>
        <v>0</v>
      </c>
      <c r="BC347" s="1">
        <f t="shared" si="36"/>
        <v>0</v>
      </c>
      <c r="BD347" s="1">
        <f t="shared" si="37"/>
        <v>0</v>
      </c>
      <c r="BE347" s="1">
        <f t="shared" si="38"/>
        <v>0</v>
      </c>
    </row>
    <row r="348" spans="2:57" ht="14.4" thickBot="1" x14ac:dyDescent="0.3">
      <c r="B348" s="4"/>
      <c r="C348" s="131"/>
      <c r="D348" s="132"/>
      <c r="E348" s="235"/>
      <c r="F348" s="250"/>
      <c r="G348" s="250"/>
      <c r="H348" s="236"/>
      <c r="I348" s="130"/>
      <c r="J348" s="235"/>
      <c r="K348" s="236"/>
      <c r="L348" s="130"/>
      <c r="M348" s="235"/>
      <c r="N348" s="236"/>
      <c r="O348" s="129"/>
      <c r="P348" s="246">
        <v>0</v>
      </c>
      <c r="Q348" s="247"/>
      <c r="R348" s="129"/>
      <c r="S348" s="243"/>
      <c r="T348" s="244"/>
      <c r="U348" s="244"/>
      <c r="V348" s="244"/>
      <c r="W348" s="245"/>
      <c r="X348" s="7"/>
      <c r="AX348" s="101"/>
      <c r="AY348" s="101"/>
      <c r="AZ348" s="102">
        <f t="shared" si="33"/>
        <v>0</v>
      </c>
      <c r="BA348" s="101">
        <f t="shared" si="34"/>
        <v>0</v>
      </c>
      <c r="BB348" s="103">
        <f t="shared" si="35"/>
        <v>0</v>
      </c>
      <c r="BC348" s="1">
        <f t="shared" si="36"/>
        <v>0</v>
      </c>
      <c r="BD348" s="1">
        <f t="shared" si="37"/>
        <v>0</v>
      </c>
      <c r="BE348" s="1">
        <f t="shared" si="38"/>
        <v>0</v>
      </c>
    </row>
    <row r="349" spans="2:57" ht="14.4" thickBot="1" x14ac:dyDescent="0.3">
      <c r="B349" s="4"/>
      <c r="C349" s="131"/>
      <c r="D349" s="132"/>
      <c r="E349" s="235"/>
      <c r="F349" s="250"/>
      <c r="G349" s="250"/>
      <c r="H349" s="236"/>
      <c r="I349" s="130"/>
      <c r="J349" s="235"/>
      <c r="K349" s="236"/>
      <c r="L349" s="130"/>
      <c r="M349" s="235"/>
      <c r="N349" s="236"/>
      <c r="O349" s="129"/>
      <c r="P349" s="246">
        <v>0</v>
      </c>
      <c r="Q349" s="247"/>
      <c r="R349" s="129"/>
      <c r="S349" s="243"/>
      <c r="T349" s="244"/>
      <c r="U349" s="244"/>
      <c r="V349" s="244"/>
      <c r="W349" s="245"/>
      <c r="X349" s="7"/>
      <c r="AX349" s="101"/>
      <c r="AY349" s="101"/>
      <c r="AZ349" s="102">
        <f t="shared" si="33"/>
        <v>0</v>
      </c>
      <c r="BA349" s="101">
        <f t="shared" si="34"/>
        <v>0</v>
      </c>
      <c r="BB349" s="103">
        <f t="shared" si="35"/>
        <v>0</v>
      </c>
      <c r="BC349" s="1">
        <f t="shared" si="36"/>
        <v>0</v>
      </c>
      <c r="BD349" s="1">
        <f t="shared" si="37"/>
        <v>0</v>
      </c>
      <c r="BE349" s="1">
        <f t="shared" si="38"/>
        <v>0</v>
      </c>
    </row>
    <row r="350" spans="2:57" ht="14.4" thickBot="1" x14ac:dyDescent="0.3">
      <c r="B350" s="4"/>
      <c r="C350" s="131"/>
      <c r="D350" s="132"/>
      <c r="E350" s="235"/>
      <c r="F350" s="250"/>
      <c r="G350" s="250"/>
      <c r="H350" s="236"/>
      <c r="I350" s="130"/>
      <c r="J350" s="235"/>
      <c r="K350" s="236"/>
      <c r="L350" s="130"/>
      <c r="M350" s="235"/>
      <c r="N350" s="236"/>
      <c r="O350" s="129"/>
      <c r="P350" s="246">
        <v>0</v>
      </c>
      <c r="Q350" s="247"/>
      <c r="R350" s="129"/>
      <c r="S350" s="243"/>
      <c r="T350" s="244"/>
      <c r="U350" s="244"/>
      <c r="V350" s="244"/>
      <c r="W350" s="245"/>
      <c r="X350" s="7"/>
      <c r="AX350" s="101"/>
      <c r="AY350" s="101"/>
      <c r="AZ350" s="102">
        <f t="shared" si="33"/>
        <v>0</v>
      </c>
      <c r="BA350" s="101">
        <f t="shared" si="34"/>
        <v>0</v>
      </c>
      <c r="BB350" s="103">
        <f t="shared" si="35"/>
        <v>0</v>
      </c>
      <c r="BC350" s="1">
        <f t="shared" si="36"/>
        <v>0</v>
      </c>
      <c r="BD350" s="1">
        <f t="shared" si="37"/>
        <v>0</v>
      </c>
      <c r="BE350" s="1">
        <f t="shared" si="38"/>
        <v>0</v>
      </c>
    </row>
    <row r="351" spans="2:57" ht="14.4" thickBot="1" x14ac:dyDescent="0.3">
      <c r="B351" s="4"/>
      <c r="C351" s="131"/>
      <c r="D351" s="132"/>
      <c r="E351" s="235"/>
      <c r="F351" s="250"/>
      <c r="G351" s="250"/>
      <c r="H351" s="236"/>
      <c r="I351" s="130"/>
      <c r="J351" s="235"/>
      <c r="K351" s="236"/>
      <c r="L351" s="130"/>
      <c r="M351" s="235"/>
      <c r="N351" s="236"/>
      <c r="O351" s="129"/>
      <c r="P351" s="246">
        <v>0</v>
      </c>
      <c r="Q351" s="247"/>
      <c r="R351" s="129"/>
      <c r="S351" s="243"/>
      <c r="T351" s="244"/>
      <c r="U351" s="244"/>
      <c r="V351" s="244"/>
      <c r="W351" s="245"/>
      <c r="X351" s="7"/>
      <c r="AX351" s="101"/>
      <c r="AY351" s="101"/>
      <c r="AZ351" s="102">
        <f t="shared" si="33"/>
        <v>0</v>
      </c>
      <c r="BA351" s="101">
        <f t="shared" si="34"/>
        <v>0</v>
      </c>
      <c r="BB351" s="103">
        <f t="shared" si="35"/>
        <v>0</v>
      </c>
      <c r="BC351" s="1">
        <f t="shared" si="36"/>
        <v>0</v>
      </c>
      <c r="BD351" s="1">
        <f t="shared" si="37"/>
        <v>0</v>
      </c>
      <c r="BE351" s="1">
        <f t="shared" si="38"/>
        <v>0</v>
      </c>
    </row>
    <row r="352" spans="2:57" ht="14.4" thickBot="1" x14ac:dyDescent="0.3">
      <c r="B352" s="4"/>
      <c r="C352" s="131"/>
      <c r="D352" s="132"/>
      <c r="E352" s="235"/>
      <c r="F352" s="250"/>
      <c r="G352" s="250"/>
      <c r="H352" s="236"/>
      <c r="I352" s="130"/>
      <c r="J352" s="235"/>
      <c r="K352" s="236"/>
      <c r="L352" s="130"/>
      <c r="M352" s="235"/>
      <c r="N352" s="236"/>
      <c r="O352" s="129"/>
      <c r="P352" s="246">
        <v>0</v>
      </c>
      <c r="Q352" s="247"/>
      <c r="R352" s="129"/>
      <c r="S352" s="243"/>
      <c r="T352" s="244"/>
      <c r="U352" s="244"/>
      <c r="V352" s="244"/>
      <c r="W352" s="245"/>
      <c r="X352" s="7"/>
      <c r="AX352" s="101"/>
      <c r="AY352" s="101"/>
      <c r="AZ352" s="102">
        <f t="shared" si="33"/>
        <v>0</v>
      </c>
      <c r="BA352" s="101">
        <f t="shared" si="34"/>
        <v>0</v>
      </c>
      <c r="BB352" s="103">
        <f t="shared" si="35"/>
        <v>0</v>
      </c>
      <c r="BC352" s="1">
        <f t="shared" si="36"/>
        <v>0</v>
      </c>
      <c r="BD352" s="1">
        <f t="shared" si="37"/>
        <v>0</v>
      </c>
      <c r="BE352" s="1">
        <f t="shared" si="38"/>
        <v>0</v>
      </c>
    </row>
    <row r="353" spans="2:57" ht="14.4" thickBot="1" x14ac:dyDescent="0.3">
      <c r="B353" s="4"/>
      <c r="C353" s="131"/>
      <c r="D353" s="132"/>
      <c r="E353" s="235"/>
      <c r="F353" s="250"/>
      <c r="G353" s="250"/>
      <c r="H353" s="236"/>
      <c r="I353" s="130"/>
      <c r="J353" s="235"/>
      <c r="K353" s="236"/>
      <c r="L353" s="130"/>
      <c r="M353" s="235"/>
      <c r="N353" s="236"/>
      <c r="O353" s="129"/>
      <c r="P353" s="246">
        <v>0</v>
      </c>
      <c r="Q353" s="247"/>
      <c r="R353" s="129"/>
      <c r="S353" s="243"/>
      <c r="T353" s="244"/>
      <c r="U353" s="244"/>
      <c r="V353" s="244"/>
      <c r="W353" s="245"/>
      <c r="X353" s="7"/>
      <c r="AX353" s="101"/>
      <c r="AY353" s="101"/>
      <c r="AZ353" s="102">
        <f t="shared" si="33"/>
        <v>0</v>
      </c>
      <c r="BA353" s="101">
        <f t="shared" si="34"/>
        <v>0</v>
      </c>
      <c r="BB353" s="103">
        <f t="shared" si="35"/>
        <v>0</v>
      </c>
      <c r="BC353" s="1">
        <f t="shared" si="36"/>
        <v>0</v>
      </c>
      <c r="BD353" s="1">
        <f t="shared" si="37"/>
        <v>0</v>
      </c>
      <c r="BE353" s="1">
        <f t="shared" si="38"/>
        <v>0</v>
      </c>
    </row>
    <row r="354" spans="2:57" ht="14.4" thickBot="1" x14ac:dyDescent="0.3">
      <c r="B354" s="4"/>
      <c r="C354" s="131"/>
      <c r="D354" s="132"/>
      <c r="E354" s="235"/>
      <c r="F354" s="250"/>
      <c r="G354" s="250"/>
      <c r="H354" s="236"/>
      <c r="I354" s="130"/>
      <c r="J354" s="235"/>
      <c r="K354" s="236"/>
      <c r="L354" s="130"/>
      <c r="M354" s="235"/>
      <c r="N354" s="236"/>
      <c r="O354" s="129"/>
      <c r="P354" s="246">
        <v>0</v>
      </c>
      <c r="Q354" s="247"/>
      <c r="R354" s="129"/>
      <c r="S354" s="243"/>
      <c r="T354" s="244"/>
      <c r="U354" s="244"/>
      <c r="V354" s="244"/>
      <c r="W354" s="245"/>
      <c r="X354" s="7"/>
      <c r="AX354" s="101"/>
      <c r="AY354" s="101"/>
      <c r="AZ354" s="102">
        <f t="shared" si="33"/>
        <v>0</v>
      </c>
      <c r="BA354" s="101">
        <f t="shared" si="34"/>
        <v>0</v>
      </c>
      <c r="BB354" s="103">
        <f t="shared" si="35"/>
        <v>0</v>
      </c>
      <c r="BC354" s="1">
        <f t="shared" si="36"/>
        <v>0</v>
      </c>
      <c r="BD354" s="1">
        <f t="shared" si="37"/>
        <v>0</v>
      </c>
      <c r="BE354" s="1">
        <f t="shared" si="38"/>
        <v>0</v>
      </c>
    </row>
    <row r="355" spans="2:57" ht="14.4" thickBot="1" x14ac:dyDescent="0.3">
      <c r="B355" s="4"/>
      <c r="C355" s="131"/>
      <c r="D355" s="132"/>
      <c r="E355" s="235"/>
      <c r="F355" s="250"/>
      <c r="G355" s="250"/>
      <c r="H355" s="236"/>
      <c r="I355" s="130"/>
      <c r="J355" s="235"/>
      <c r="K355" s="236"/>
      <c r="L355" s="130"/>
      <c r="M355" s="235"/>
      <c r="N355" s="236"/>
      <c r="O355" s="129"/>
      <c r="P355" s="246">
        <v>0</v>
      </c>
      <c r="Q355" s="247"/>
      <c r="R355" s="129"/>
      <c r="S355" s="243"/>
      <c r="T355" s="244"/>
      <c r="U355" s="244"/>
      <c r="V355" s="244"/>
      <c r="W355" s="245"/>
      <c r="X355" s="7"/>
      <c r="AX355" s="101"/>
      <c r="AY355" s="101"/>
      <c r="AZ355" s="102">
        <f t="shared" si="33"/>
        <v>0</v>
      </c>
      <c r="BA355" s="101">
        <f t="shared" si="34"/>
        <v>0</v>
      </c>
      <c r="BB355" s="103">
        <f t="shared" si="35"/>
        <v>0</v>
      </c>
      <c r="BC355" s="1">
        <f t="shared" si="36"/>
        <v>0</v>
      </c>
      <c r="BD355" s="1">
        <f t="shared" si="37"/>
        <v>0</v>
      </c>
      <c r="BE355" s="1">
        <f t="shared" si="38"/>
        <v>0</v>
      </c>
    </row>
    <row r="356" spans="2:57" ht="14.4" thickBot="1" x14ac:dyDescent="0.3">
      <c r="B356" s="4"/>
      <c r="C356" s="131"/>
      <c r="D356" s="132"/>
      <c r="E356" s="235"/>
      <c r="F356" s="250"/>
      <c r="G356" s="250"/>
      <c r="H356" s="236"/>
      <c r="I356" s="130"/>
      <c r="J356" s="235"/>
      <c r="K356" s="236"/>
      <c r="L356" s="130"/>
      <c r="M356" s="235"/>
      <c r="N356" s="236"/>
      <c r="O356" s="129"/>
      <c r="P356" s="246">
        <v>0</v>
      </c>
      <c r="Q356" s="247"/>
      <c r="R356" s="129"/>
      <c r="S356" s="243"/>
      <c r="T356" s="244"/>
      <c r="U356" s="244"/>
      <c r="V356" s="244"/>
      <c r="W356" s="245"/>
      <c r="X356" s="7"/>
      <c r="AX356" s="101"/>
      <c r="AY356" s="101"/>
      <c r="AZ356" s="102">
        <f t="shared" si="33"/>
        <v>0</v>
      </c>
      <c r="BA356" s="101">
        <f t="shared" si="34"/>
        <v>0</v>
      </c>
      <c r="BB356" s="103">
        <f t="shared" si="35"/>
        <v>0</v>
      </c>
      <c r="BC356" s="1">
        <f t="shared" si="36"/>
        <v>0</v>
      </c>
      <c r="BD356" s="1">
        <f t="shared" si="37"/>
        <v>0</v>
      </c>
      <c r="BE356" s="1">
        <f t="shared" si="38"/>
        <v>0</v>
      </c>
    </row>
    <row r="357" spans="2:57" ht="14.4" thickBot="1" x14ac:dyDescent="0.3">
      <c r="B357" s="4"/>
      <c r="C357" s="131"/>
      <c r="D357" s="132"/>
      <c r="E357" s="235"/>
      <c r="F357" s="250"/>
      <c r="G357" s="250"/>
      <c r="H357" s="236"/>
      <c r="I357" s="130"/>
      <c r="J357" s="235"/>
      <c r="K357" s="236"/>
      <c r="L357" s="130"/>
      <c r="M357" s="235"/>
      <c r="N357" s="236"/>
      <c r="O357" s="129"/>
      <c r="P357" s="246">
        <v>0</v>
      </c>
      <c r="Q357" s="247"/>
      <c r="R357" s="129"/>
      <c r="S357" s="243"/>
      <c r="T357" s="244"/>
      <c r="U357" s="244"/>
      <c r="V357" s="244"/>
      <c r="W357" s="245"/>
      <c r="X357" s="7"/>
      <c r="AX357" s="101"/>
      <c r="AY357" s="101"/>
      <c r="AZ357" s="102">
        <f t="shared" si="33"/>
        <v>0</v>
      </c>
      <c r="BA357" s="101">
        <f t="shared" si="34"/>
        <v>0</v>
      </c>
      <c r="BB357" s="103">
        <f t="shared" si="35"/>
        <v>0</v>
      </c>
      <c r="BC357" s="1">
        <f t="shared" si="36"/>
        <v>0</v>
      </c>
      <c r="BD357" s="1">
        <f t="shared" si="37"/>
        <v>0</v>
      </c>
      <c r="BE357" s="1">
        <f t="shared" si="38"/>
        <v>0</v>
      </c>
    </row>
    <row r="358" spans="2:57" ht="14.4" thickBot="1" x14ac:dyDescent="0.3">
      <c r="B358" s="4"/>
      <c r="C358" s="131"/>
      <c r="D358" s="132"/>
      <c r="E358" s="235"/>
      <c r="F358" s="250"/>
      <c r="G358" s="250"/>
      <c r="H358" s="236"/>
      <c r="I358" s="130"/>
      <c r="J358" s="235"/>
      <c r="K358" s="236"/>
      <c r="L358" s="130"/>
      <c r="M358" s="235"/>
      <c r="N358" s="236"/>
      <c r="O358" s="129"/>
      <c r="P358" s="246">
        <v>0</v>
      </c>
      <c r="Q358" s="247"/>
      <c r="R358" s="129"/>
      <c r="S358" s="243"/>
      <c r="T358" s="244"/>
      <c r="U358" s="244"/>
      <c r="V358" s="244"/>
      <c r="W358" s="245"/>
      <c r="X358" s="7"/>
      <c r="AX358" s="101"/>
      <c r="AY358" s="101"/>
      <c r="AZ358" s="102">
        <f t="shared" si="33"/>
        <v>0</v>
      </c>
      <c r="BA358" s="101">
        <f t="shared" si="34"/>
        <v>0</v>
      </c>
      <c r="BB358" s="103">
        <f t="shared" si="35"/>
        <v>0</v>
      </c>
      <c r="BC358" s="1">
        <f t="shared" si="36"/>
        <v>0</v>
      </c>
      <c r="BD358" s="1">
        <f t="shared" si="37"/>
        <v>0</v>
      </c>
      <c r="BE358" s="1">
        <f t="shared" si="38"/>
        <v>0</v>
      </c>
    </row>
    <row r="359" spans="2:57" ht="14.4" thickBot="1" x14ac:dyDescent="0.3">
      <c r="B359" s="4"/>
      <c r="C359" s="131"/>
      <c r="D359" s="132"/>
      <c r="E359" s="235"/>
      <c r="F359" s="250"/>
      <c r="G359" s="250"/>
      <c r="H359" s="236"/>
      <c r="I359" s="130"/>
      <c r="J359" s="235"/>
      <c r="K359" s="236"/>
      <c r="L359" s="130"/>
      <c r="M359" s="235"/>
      <c r="N359" s="236"/>
      <c r="O359" s="129"/>
      <c r="P359" s="246">
        <v>0</v>
      </c>
      <c r="Q359" s="247"/>
      <c r="R359" s="129"/>
      <c r="S359" s="243"/>
      <c r="T359" s="244"/>
      <c r="U359" s="244"/>
      <c r="V359" s="244"/>
      <c r="W359" s="245"/>
      <c r="X359" s="7"/>
      <c r="AX359" s="101"/>
      <c r="AY359" s="101"/>
      <c r="AZ359" s="102">
        <f t="shared" si="33"/>
        <v>0</v>
      </c>
      <c r="BA359" s="101">
        <f t="shared" si="34"/>
        <v>0</v>
      </c>
      <c r="BB359" s="103">
        <f t="shared" si="35"/>
        <v>0</v>
      </c>
      <c r="BC359" s="1">
        <f t="shared" si="36"/>
        <v>0</v>
      </c>
      <c r="BD359" s="1">
        <f t="shared" si="37"/>
        <v>0</v>
      </c>
      <c r="BE359" s="1">
        <f t="shared" si="38"/>
        <v>0</v>
      </c>
    </row>
    <row r="360" spans="2:57" ht="14.4" thickBot="1" x14ac:dyDescent="0.3">
      <c r="B360" s="4"/>
      <c r="C360" s="131"/>
      <c r="D360" s="132"/>
      <c r="E360" s="235"/>
      <c r="F360" s="250"/>
      <c r="G360" s="250"/>
      <c r="H360" s="236"/>
      <c r="I360" s="130"/>
      <c r="J360" s="235"/>
      <c r="K360" s="236"/>
      <c r="L360" s="130"/>
      <c r="M360" s="235"/>
      <c r="N360" s="236"/>
      <c r="O360" s="129"/>
      <c r="P360" s="246">
        <v>0</v>
      </c>
      <c r="Q360" s="247"/>
      <c r="R360" s="129"/>
      <c r="S360" s="243"/>
      <c r="T360" s="244"/>
      <c r="U360" s="244"/>
      <c r="V360" s="244"/>
      <c r="W360" s="245"/>
      <c r="X360" s="7"/>
      <c r="AX360" s="101"/>
      <c r="AY360" s="101"/>
      <c r="AZ360" s="102">
        <f t="shared" si="33"/>
        <v>0</v>
      </c>
      <c r="BA360" s="101">
        <f t="shared" si="34"/>
        <v>0</v>
      </c>
      <c r="BB360" s="103">
        <f t="shared" si="35"/>
        <v>0</v>
      </c>
      <c r="BC360" s="1">
        <f t="shared" si="36"/>
        <v>0</v>
      </c>
      <c r="BD360" s="1">
        <f t="shared" si="37"/>
        <v>0</v>
      </c>
      <c r="BE360" s="1">
        <f t="shared" si="38"/>
        <v>0</v>
      </c>
    </row>
    <row r="361" spans="2:57" ht="14.4" thickBot="1" x14ac:dyDescent="0.3">
      <c r="B361" s="4"/>
      <c r="C361" s="131"/>
      <c r="D361" s="132"/>
      <c r="E361" s="235"/>
      <c r="F361" s="250"/>
      <c r="G361" s="250"/>
      <c r="H361" s="236"/>
      <c r="I361" s="130"/>
      <c r="J361" s="235"/>
      <c r="K361" s="236"/>
      <c r="L361" s="130"/>
      <c r="M361" s="235"/>
      <c r="N361" s="236"/>
      <c r="O361" s="129"/>
      <c r="P361" s="246">
        <v>0</v>
      </c>
      <c r="Q361" s="247"/>
      <c r="R361" s="129"/>
      <c r="S361" s="243"/>
      <c r="T361" s="244"/>
      <c r="U361" s="244"/>
      <c r="V361" s="244"/>
      <c r="W361" s="245"/>
      <c r="X361" s="7"/>
      <c r="AX361" s="101"/>
      <c r="AY361" s="101"/>
      <c r="AZ361" s="102">
        <f t="shared" si="33"/>
        <v>0</v>
      </c>
      <c r="BA361" s="101">
        <f t="shared" si="34"/>
        <v>0</v>
      </c>
      <c r="BB361" s="103">
        <f t="shared" si="35"/>
        <v>0</v>
      </c>
      <c r="BC361" s="1">
        <f t="shared" si="36"/>
        <v>0</v>
      </c>
      <c r="BD361" s="1">
        <f t="shared" si="37"/>
        <v>0</v>
      </c>
      <c r="BE361" s="1">
        <f t="shared" si="38"/>
        <v>0</v>
      </c>
    </row>
    <row r="362" spans="2:57" ht="14.4" thickBot="1" x14ac:dyDescent="0.3">
      <c r="B362" s="4"/>
      <c r="C362" s="131"/>
      <c r="D362" s="132"/>
      <c r="E362" s="235"/>
      <c r="F362" s="250"/>
      <c r="G362" s="250"/>
      <c r="H362" s="236"/>
      <c r="I362" s="130"/>
      <c r="J362" s="235"/>
      <c r="K362" s="236"/>
      <c r="L362" s="130"/>
      <c r="M362" s="235"/>
      <c r="N362" s="236"/>
      <c r="O362" s="129"/>
      <c r="P362" s="246">
        <v>0</v>
      </c>
      <c r="Q362" s="247"/>
      <c r="R362" s="129"/>
      <c r="S362" s="243"/>
      <c r="T362" s="244"/>
      <c r="U362" s="244"/>
      <c r="V362" s="244"/>
      <c r="W362" s="245"/>
      <c r="X362" s="7"/>
      <c r="AX362" s="101"/>
      <c r="AY362" s="101"/>
      <c r="AZ362" s="102">
        <f t="shared" si="33"/>
        <v>0</v>
      </c>
      <c r="BA362" s="101">
        <f t="shared" si="34"/>
        <v>0</v>
      </c>
      <c r="BB362" s="103">
        <f t="shared" si="35"/>
        <v>0</v>
      </c>
      <c r="BC362" s="1">
        <f t="shared" si="36"/>
        <v>0</v>
      </c>
      <c r="BD362" s="1">
        <f t="shared" si="37"/>
        <v>0</v>
      </c>
      <c r="BE362" s="1">
        <f t="shared" si="38"/>
        <v>0</v>
      </c>
    </row>
    <row r="363" spans="2:57" ht="14.4" thickBot="1" x14ac:dyDescent="0.3">
      <c r="B363" s="4"/>
      <c r="C363" s="131"/>
      <c r="D363" s="132"/>
      <c r="E363" s="235"/>
      <c r="F363" s="250"/>
      <c r="G363" s="250"/>
      <c r="H363" s="236"/>
      <c r="I363" s="130"/>
      <c r="J363" s="235"/>
      <c r="K363" s="236"/>
      <c r="L363" s="130"/>
      <c r="M363" s="235"/>
      <c r="N363" s="236"/>
      <c r="O363" s="129"/>
      <c r="P363" s="246">
        <v>0</v>
      </c>
      <c r="Q363" s="247"/>
      <c r="R363" s="129"/>
      <c r="S363" s="243"/>
      <c r="T363" s="244"/>
      <c r="U363" s="244"/>
      <c r="V363" s="244"/>
      <c r="W363" s="245"/>
      <c r="X363" s="7"/>
      <c r="AX363" s="101"/>
      <c r="AY363" s="101"/>
      <c r="AZ363" s="102">
        <f t="shared" si="33"/>
        <v>0</v>
      </c>
      <c r="BA363" s="101">
        <f t="shared" si="34"/>
        <v>0</v>
      </c>
      <c r="BB363" s="103">
        <f t="shared" si="35"/>
        <v>0</v>
      </c>
      <c r="BC363" s="1">
        <f t="shared" si="36"/>
        <v>0</v>
      </c>
      <c r="BD363" s="1">
        <f t="shared" si="37"/>
        <v>0</v>
      </c>
      <c r="BE363" s="1">
        <f t="shared" si="38"/>
        <v>0</v>
      </c>
    </row>
    <row r="364" spans="2:57" ht="14.4" thickBot="1" x14ac:dyDescent="0.3">
      <c r="B364" s="4"/>
      <c r="C364" s="131"/>
      <c r="D364" s="132"/>
      <c r="E364" s="235"/>
      <c r="F364" s="250"/>
      <c r="G364" s="250"/>
      <c r="H364" s="236"/>
      <c r="I364" s="130"/>
      <c r="J364" s="235"/>
      <c r="K364" s="236"/>
      <c r="L364" s="130"/>
      <c r="M364" s="235"/>
      <c r="N364" s="236"/>
      <c r="O364" s="129"/>
      <c r="P364" s="246">
        <v>0</v>
      </c>
      <c r="Q364" s="247"/>
      <c r="R364" s="129"/>
      <c r="S364" s="243"/>
      <c r="T364" s="244"/>
      <c r="U364" s="244"/>
      <c r="V364" s="244"/>
      <c r="W364" s="245"/>
      <c r="X364" s="7"/>
      <c r="AX364" s="101"/>
      <c r="AY364" s="101"/>
      <c r="AZ364" s="102">
        <f t="shared" si="33"/>
        <v>0</v>
      </c>
      <c r="BA364" s="101">
        <f t="shared" si="34"/>
        <v>0</v>
      </c>
      <c r="BB364" s="103">
        <f t="shared" si="35"/>
        <v>0</v>
      </c>
      <c r="BC364" s="1">
        <f t="shared" si="36"/>
        <v>0</v>
      </c>
      <c r="BD364" s="1">
        <f t="shared" si="37"/>
        <v>0</v>
      </c>
      <c r="BE364" s="1">
        <f t="shared" si="38"/>
        <v>0</v>
      </c>
    </row>
    <row r="365" spans="2:57" ht="14.4" thickBot="1" x14ac:dyDescent="0.3">
      <c r="B365" s="4"/>
      <c r="C365" s="131"/>
      <c r="D365" s="132"/>
      <c r="E365" s="235"/>
      <c r="F365" s="250"/>
      <c r="G365" s="250"/>
      <c r="H365" s="236"/>
      <c r="I365" s="130"/>
      <c r="J365" s="235"/>
      <c r="K365" s="236"/>
      <c r="L365" s="130"/>
      <c r="M365" s="235"/>
      <c r="N365" s="236"/>
      <c r="O365" s="129"/>
      <c r="P365" s="246">
        <v>0</v>
      </c>
      <c r="Q365" s="247"/>
      <c r="R365" s="129"/>
      <c r="S365" s="243"/>
      <c r="T365" s="244"/>
      <c r="U365" s="244"/>
      <c r="V365" s="244"/>
      <c r="W365" s="245"/>
      <c r="X365" s="7"/>
      <c r="AX365" s="101"/>
      <c r="AY365" s="101"/>
      <c r="AZ365" s="102">
        <f t="shared" si="33"/>
        <v>0</v>
      </c>
      <c r="BA365" s="101">
        <f t="shared" si="34"/>
        <v>0</v>
      </c>
      <c r="BB365" s="103">
        <f t="shared" si="35"/>
        <v>0</v>
      </c>
      <c r="BC365" s="1">
        <f t="shared" si="36"/>
        <v>0</v>
      </c>
      <c r="BD365" s="1">
        <f t="shared" si="37"/>
        <v>0</v>
      </c>
      <c r="BE365" s="1">
        <f t="shared" si="38"/>
        <v>0</v>
      </c>
    </row>
    <row r="366" spans="2:57" ht="14.4" thickBot="1" x14ac:dyDescent="0.3">
      <c r="B366" s="4"/>
      <c r="C366" s="131"/>
      <c r="D366" s="132"/>
      <c r="E366" s="235"/>
      <c r="F366" s="250"/>
      <c r="G366" s="250"/>
      <c r="H366" s="236"/>
      <c r="I366" s="130"/>
      <c r="J366" s="235"/>
      <c r="K366" s="236"/>
      <c r="L366" s="130"/>
      <c r="M366" s="235"/>
      <c r="N366" s="236"/>
      <c r="O366" s="129"/>
      <c r="P366" s="246">
        <v>0</v>
      </c>
      <c r="Q366" s="247"/>
      <c r="R366" s="129"/>
      <c r="S366" s="243"/>
      <c r="T366" s="244"/>
      <c r="U366" s="244"/>
      <c r="V366" s="244"/>
      <c r="W366" s="245"/>
      <c r="X366" s="7"/>
      <c r="AX366" s="101"/>
      <c r="AY366" s="101"/>
      <c r="AZ366" s="102">
        <f t="shared" si="33"/>
        <v>0</v>
      </c>
      <c r="BA366" s="101">
        <f t="shared" si="34"/>
        <v>0</v>
      </c>
      <c r="BB366" s="103">
        <f t="shared" si="35"/>
        <v>0</v>
      </c>
      <c r="BC366" s="1">
        <f t="shared" si="36"/>
        <v>0</v>
      </c>
      <c r="BD366" s="1">
        <f t="shared" si="37"/>
        <v>0</v>
      </c>
      <c r="BE366" s="1">
        <f t="shared" si="38"/>
        <v>0</v>
      </c>
    </row>
    <row r="367" spans="2:57" ht="14.4" thickBot="1" x14ac:dyDescent="0.3">
      <c r="B367" s="4"/>
      <c r="C367" s="131"/>
      <c r="D367" s="132"/>
      <c r="E367" s="235"/>
      <c r="F367" s="250"/>
      <c r="G367" s="250"/>
      <c r="H367" s="236"/>
      <c r="I367" s="130"/>
      <c r="J367" s="235"/>
      <c r="K367" s="236"/>
      <c r="L367" s="130"/>
      <c r="M367" s="235"/>
      <c r="N367" s="236"/>
      <c r="O367" s="129"/>
      <c r="P367" s="246">
        <v>0</v>
      </c>
      <c r="Q367" s="247"/>
      <c r="R367" s="129"/>
      <c r="S367" s="243"/>
      <c r="T367" s="244"/>
      <c r="U367" s="244"/>
      <c r="V367" s="244"/>
      <c r="W367" s="245"/>
      <c r="X367" s="7"/>
      <c r="AX367" s="101"/>
      <c r="AY367" s="101"/>
      <c r="AZ367" s="102">
        <f t="shared" si="33"/>
        <v>0</v>
      </c>
      <c r="BA367" s="101">
        <f t="shared" si="34"/>
        <v>0</v>
      </c>
      <c r="BB367" s="103">
        <f t="shared" si="35"/>
        <v>0</v>
      </c>
      <c r="BC367" s="1">
        <f t="shared" si="36"/>
        <v>0</v>
      </c>
      <c r="BD367" s="1">
        <f t="shared" si="37"/>
        <v>0</v>
      </c>
      <c r="BE367" s="1">
        <f t="shared" si="38"/>
        <v>0</v>
      </c>
    </row>
    <row r="368" spans="2:57" ht="14.4" thickBot="1" x14ac:dyDescent="0.3">
      <c r="B368" s="4"/>
      <c r="C368" s="131"/>
      <c r="D368" s="132"/>
      <c r="E368" s="235"/>
      <c r="F368" s="250"/>
      <c r="G368" s="250"/>
      <c r="H368" s="236"/>
      <c r="I368" s="130"/>
      <c r="J368" s="235"/>
      <c r="K368" s="236"/>
      <c r="L368" s="130"/>
      <c r="M368" s="235"/>
      <c r="N368" s="236"/>
      <c r="O368" s="129"/>
      <c r="P368" s="246">
        <v>0</v>
      </c>
      <c r="Q368" s="247"/>
      <c r="R368" s="129"/>
      <c r="S368" s="243"/>
      <c r="T368" s="244"/>
      <c r="U368" s="244"/>
      <c r="V368" s="244"/>
      <c r="W368" s="245"/>
      <c r="X368" s="7"/>
      <c r="AX368" s="101"/>
      <c r="AY368" s="101"/>
      <c r="AZ368" s="102">
        <f t="shared" si="33"/>
        <v>0</v>
      </c>
      <c r="BA368" s="101">
        <f t="shared" si="34"/>
        <v>0</v>
      </c>
      <c r="BB368" s="103">
        <f t="shared" si="35"/>
        <v>0</v>
      </c>
      <c r="BC368" s="1">
        <f t="shared" si="36"/>
        <v>0</v>
      </c>
      <c r="BD368" s="1">
        <f t="shared" si="37"/>
        <v>0</v>
      </c>
      <c r="BE368" s="1">
        <f t="shared" si="38"/>
        <v>0</v>
      </c>
    </row>
    <row r="369" spans="2:57" ht="14.4" thickBot="1" x14ac:dyDescent="0.3">
      <c r="B369" s="4"/>
      <c r="C369" s="131"/>
      <c r="D369" s="132"/>
      <c r="E369" s="235"/>
      <c r="F369" s="250"/>
      <c r="G369" s="250"/>
      <c r="H369" s="236"/>
      <c r="I369" s="130"/>
      <c r="J369" s="235"/>
      <c r="K369" s="236"/>
      <c r="L369" s="130"/>
      <c r="M369" s="235"/>
      <c r="N369" s="236"/>
      <c r="O369" s="129"/>
      <c r="P369" s="246">
        <v>0</v>
      </c>
      <c r="Q369" s="247"/>
      <c r="R369" s="129"/>
      <c r="S369" s="243"/>
      <c r="T369" s="244"/>
      <c r="U369" s="244"/>
      <c r="V369" s="244"/>
      <c r="W369" s="245"/>
      <c r="X369" s="7"/>
      <c r="AX369" s="101"/>
      <c r="AY369" s="101"/>
      <c r="AZ369" s="102">
        <f t="shared" si="33"/>
        <v>0</v>
      </c>
      <c r="BA369" s="101">
        <f t="shared" si="34"/>
        <v>0</v>
      </c>
      <c r="BB369" s="103">
        <f t="shared" si="35"/>
        <v>0</v>
      </c>
      <c r="BC369" s="1">
        <f t="shared" si="36"/>
        <v>0</v>
      </c>
      <c r="BD369" s="1">
        <f t="shared" si="37"/>
        <v>0</v>
      </c>
      <c r="BE369" s="1">
        <f t="shared" si="38"/>
        <v>0</v>
      </c>
    </row>
    <row r="370" spans="2:57" ht="14.4" thickBot="1" x14ac:dyDescent="0.3">
      <c r="B370" s="4"/>
      <c r="C370" s="131"/>
      <c r="D370" s="132"/>
      <c r="E370" s="235"/>
      <c r="F370" s="250"/>
      <c r="G370" s="250"/>
      <c r="H370" s="236"/>
      <c r="I370" s="130"/>
      <c r="J370" s="235"/>
      <c r="K370" s="236"/>
      <c r="L370" s="130"/>
      <c r="M370" s="235"/>
      <c r="N370" s="236"/>
      <c r="O370" s="129"/>
      <c r="P370" s="246">
        <v>0</v>
      </c>
      <c r="Q370" s="247"/>
      <c r="R370" s="129"/>
      <c r="S370" s="243"/>
      <c r="T370" s="244"/>
      <c r="U370" s="244"/>
      <c r="V370" s="244"/>
      <c r="W370" s="245"/>
      <c r="X370" s="7"/>
      <c r="AX370" s="101"/>
      <c r="AY370" s="101"/>
      <c r="AZ370" s="102">
        <f t="shared" si="33"/>
        <v>0</v>
      </c>
      <c r="BA370" s="101">
        <f t="shared" si="34"/>
        <v>0</v>
      </c>
      <c r="BB370" s="103">
        <f t="shared" si="35"/>
        <v>0</v>
      </c>
      <c r="BC370" s="1">
        <f t="shared" si="36"/>
        <v>0</v>
      </c>
      <c r="BD370" s="1">
        <f t="shared" si="37"/>
        <v>0</v>
      </c>
      <c r="BE370" s="1">
        <f t="shared" si="38"/>
        <v>0</v>
      </c>
    </row>
    <row r="371" spans="2:57" ht="14.4" thickBot="1" x14ac:dyDescent="0.3">
      <c r="B371" s="4"/>
      <c r="C371" s="131"/>
      <c r="D371" s="132"/>
      <c r="E371" s="235"/>
      <c r="F371" s="250"/>
      <c r="G371" s="250"/>
      <c r="H371" s="236"/>
      <c r="I371" s="130"/>
      <c r="J371" s="235"/>
      <c r="K371" s="236"/>
      <c r="L371" s="130"/>
      <c r="M371" s="235"/>
      <c r="N371" s="236"/>
      <c r="O371" s="129"/>
      <c r="P371" s="246">
        <v>0</v>
      </c>
      <c r="Q371" s="247"/>
      <c r="R371" s="129"/>
      <c r="S371" s="243"/>
      <c r="T371" s="244"/>
      <c r="U371" s="244"/>
      <c r="V371" s="244"/>
      <c r="W371" s="245"/>
      <c r="X371" s="7"/>
      <c r="AX371" s="101"/>
      <c r="AY371" s="101"/>
      <c r="AZ371" s="102">
        <f t="shared" si="33"/>
        <v>0</v>
      </c>
      <c r="BA371" s="101">
        <f t="shared" si="34"/>
        <v>0</v>
      </c>
      <c r="BB371" s="103">
        <f t="shared" si="35"/>
        <v>0</v>
      </c>
      <c r="BC371" s="1">
        <f t="shared" si="36"/>
        <v>0</v>
      </c>
      <c r="BD371" s="1">
        <f t="shared" si="37"/>
        <v>0</v>
      </c>
      <c r="BE371" s="1">
        <f t="shared" si="38"/>
        <v>0</v>
      </c>
    </row>
  </sheetData>
  <mergeCells count="1551">
    <mergeCell ref="E370:H370"/>
    <mergeCell ref="J370:K370"/>
    <mergeCell ref="M370:N370"/>
    <mergeCell ref="P370:Q370"/>
    <mergeCell ref="S370:W370"/>
    <mergeCell ref="E371:H371"/>
    <mergeCell ref="J371:K371"/>
    <mergeCell ref="M371:N371"/>
    <mergeCell ref="P371:Q371"/>
    <mergeCell ref="S371:W371"/>
    <mergeCell ref="E368:H368"/>
    <mergeCell ref="J368:K368"/>
    <mergeCell ref="M368:N368"/>
    <mergeCell ref="P368:Q368"/>
    <mergeCell ref="S368:W368"/>
    <mergeCell ref="E369:H369"/>
    <mergeCell ref="J369:K369"/>
    <mergeCell ref="M369:N369"/>
    <mergeCell ref="P369:Q369"/>
    <mergeCell ref="S369:W369"/>
    <mergeCell ref="E366:H366"/>
    <mergeCell ref="J366:K366"/>
    <mergeCell ref="M366:N366"/>
    <mergeCell ref="P366:Q366"/>
    <mergeCell ref="S366:W366"/>
    <mergeCell ref="E367:H367"/>
    <mergeCell ref="J367:K367"/>
    <mergeCell ref="M367:N367"/>
    <mergeCell ref="P367:Q367"/>
    <mergeCell ref="S367:W367"/>
    <mergeCell ref="E364:H364"/>
    <mergeCell ref="J364:K364"/>
    <mergeCell ref="M364:N364"/>
    <mergeCell ref="P364:Q364"/>
    <mergeCell ref="S364:W364"/>
    <mergeCell ref="E365:H365"/>
    <mergeCell ref="J365:K365"/>
    <mergeCell ref="M365:N365"/>
    <mergeCell ref="P365:Q365"/>
    <mergeCell ref="S365:W365"/>
    <mergeCell ref="E362:H362"/>
    <mergeCell ref="J362:K362"/>
    <mergeCell ref="M362:N362"/>
    <mergeCell ref="P362:Q362"/>
    <mergeCell ref="S362:W362"/>
    <mergeCell ref="E363:H363"/>
    <mergeCell ref="J363:K363"/>
    <mergeCell ref="M363:N363"/>
    <mergeCell ref="P363:Q363"/>
    <mergeCell ref="S363:W363"/>
    <mergeCell ref="E360:H360"/>
    <mergeCell ref="J360:K360"/>
    <mergeCell ref="M360:N360"/>
    <mergeCell ref="P360:Q360"/>
    <mergeCell ref="S360:W360"/>
    <mergeCell ref="E361:H361"/>
    <mergeCell ref="J361:K361"/>
    <mergeCell ref="M361:N361"/>
    <mergeCell ref="P361:Q361"/>
    <mergeCell ref="S361:W361"/>
    <mergeCell ref="E358:H358"/>
    <mergeCell ref="J358:K358"/>
    <mergeCell ref="M358:N358"/>
    <mergeCell ref="P358:Q358"/>
    <mergeCell ref="S358:W358"/>
    <mergeCell ref="E359:H359"/>
    <mergeCell ref="J359:K359"/>
    <mergeCell ref="M359:N359"/>
    <mergeCell ref="P359:Q359"/>
    <mergeCell ref="S359:W359"/>
    <mergeCell ref="E356:H356"/>
    <mergeCell ref="J356:K356"/>
    <mergeCell ref="M356:N356"/>
    <mergeCell ref="P356:Q356"/>
    <mergeCell ref="S356:W356"/>
    <mergeCell ref="E357:H357"/>
    <mergeCell ref="J357:K357"/>
    <mergeCell ref="M357:N357"/>
    <mergeCell ref="P357:Q357"/>
    <mergeCell ref="S357:W357"/>
    <mergeCell ref="E354:H354"/>
    <mergeCell ref="J354:K354"/>
    <mergeCell ref="M354:N354"/>
    <mergeCell ref="P354:Q354"/>
    <mergeCell ref="S354:W354"/>
    <mergeCell ref="E355:H355"/>
    <mergeCell ref="J355:K355"/>
    <mergeCell ref="M355:N355"/>
    <mergeCell ref="P355:Q355"/>
    <mergeCell ref="S355:W355"/>
    <mergeCell ref="E352:H352"/>
    <mergeCell ref="J352:K352"/>
    <mergeCell ref="M352:N352"/>
    <mergeCell ref="P352:Q352"/>
    <mergeCell ref="S352:W352"/>
    <mergeCell ref="E353:H353"/>
    <mergeCell ref="J353:K353"/>
    <mergeCell ref="M353:N353"/>
    <mergeCell ref="P353:Q353"/>
    <mergeCell ref="S353:W353"/>
    <mergeCell ref="E350:H350"/>
    <mergeCell ref="J350:K350"/>
    <mergeCell ref="M350:N350"/>
    <mergeCell ref="P350:Q350"/>
    <mergeCell ref="S350:W350"/>
    <mergeCell ref="E351:H351"/>
    <mergeCell ref="J351:K351"/>
    <mergeCell ref="M351:N351"/>
    <mergeCell ref="P351:Q351"/>
    <mergeCell ref="S351:W351"/>
    <mergeCell ref="E348:H348"/>
    <mergeCell ref="J348:K348"/>
    <mergeCell ref="M348:N348"/>
    <mergeCell ref="P348:Q348"/>
    <mergeCell ref="S348:W348"/>
    <mergeCell ref="E349:H349"/>
    <mergeCell ref="J349:K349"/>
    <mergeCell ref="M349:N349"/>
    <mergeCell ref="P349:Q349"/>
    <mergeCell ref="S349:W349"/>
    <mergeCell ref="E346:H346"/>
    <mergeCell ref="J346:K346"/>
    <mergeCell ref="M346:N346"/>
    <mergeCell ref="P346:Q346"/>
    <mergeCell ref="S346:W346"/>
    <mergeCell ref="E347:H347"/>
    <mergeCell ref="J347:K347"/>
    <mergeCell ref="M347:N347"/>
    <mergeCell ref="P347:Q347"/>
    <mergeCell ref="S347:W347"/>
    <mergeCell ref="E344:H344"/>
    <mergeCell ref="J344:K344"/>
    <mergeCell ref="M344:N344"/>
    <mergeCell ref="P344:Q344"/>
    <mergeCell ref="S344:W344"/>
    <mergeCell ref="E345:H345"/>
    <mergeCell ref="J345:K345"/>
    <mergeCell ref="M345:N345"/>
    <mergeCell ref="P345:Q345"/>
    <mergeCell ref="S345:W345"/>
    <mergeCell ref="E342:H342"/>
    <mergeCell ref="J342:K342"/>
    <mergeCell ref="M342:N342"/>
    <mergeCell ref="P342:Q342"/>
    <mergeCell ref="S342:W342"/>
    <mergeCell ref="E343:H343"/>
    <mergeCell ref="J343:K343"/>
    <mergeCell ref="M343:N343"/>
    <mergeCell ref="P343:Q343"/>
    <mergeCell ref="S343:W343"/>
    <mergeCell ref="E340:H340"/>
    <mergeCell ref="J340:K340"/>
    <mergeCell ref="M340:N340"/>
    <mergeCell ref="P340:Q340"/>
    <mergeCell ref="S340:W340"/>
    <mergeCell ref="E341:H341"/>
    <mergeCell ref="J341:K341"/>
    <mergeCell ref="M341:N341"/>
    <mergeCell ref="P341:Q341"/>
    <mergeCell ref="S341:W341"/>
    <mergeCell ref="E338:H338"/>
    <mergeCell ref="J338:K338"/>
    <mergeCell ref="M338:N338"/>
    <mergeCell ref="P338:Q338"/>
    <mergeCell ref="S338:W338"/>
    <mergeCell ref="E339:H339"/>
    <mergeCell ref="J339:K339"/>
    <mergeCell ref="M339:N339"/>
    <mergeCell ref="P339:Q339"/>
    <mergeCell ref="S339:W339"/>
    <mergeCell ref="E336:H336"/>
    <mergeCell ref="J336:K336"/>
    <mergeCell ref="M336:N336"/>
    <mergeCell ref="P336:Q336"/>
    <mergeCell ref="S336:W336"/>
    <mergeCell ref="E337:H337"/>
    <mergeCell ref="J337:K337"/>
    <mergeCell ref="M337:N337"/>
    <mergeCell ref="P337:Q337"/>
    <mergeCell ref="S337:W337"/>
    <mergeCell ref="E334:H334"/>
    <mergeCell ref="J334:K334"/>
    <mergeCell ref="M334:N334"/>
    <mergeCell ref="P334:Q334"/>
    <mergeCell ref="S334:W334"/>
    <mergeCell ref="E335:H335"/>
    <mergeCell ref="J335:K335"/>
    <mergeCell ref="M335:N335"/>
    <mergeCell ref="P335:Q335"/>
    <mergeCell ref="S335:W335"/>
    <mergeCell ref="E332:H332"/>
    <mergeCell ref="J332:K332"/>
    <mergeCell ref="M332:N332"/>
    <mergeCell ref="P332:Q332"/>
    <mergeCell ref="S332:W332"/>
    <mergeCell ref="E333:H333"/>
    <mergeCell ref="J333:K333"/>
    <mergeCell ref="M333:N333"/>
    <mergeCell ref="P333:Q333"/>
    <mergeCell ref="S333:W333"/>
    <mergeCell ref="E330:H330"/>
    <mergeCell ref="J330:K330"/>
    <mergeCell ref="M330:N330"/>
    <mergeCell ref="P330:Q330"/>
    <mergeCell ref="S330:W330"/>
    <mergeCell ref="E331:H331"/>
    <mergeCell ref="J331:K331"/>
    <mergeCell ref="M331:N331"/>
    <mergeCell ref="P331:Q331"/>
    <mergeCell ref="S331:W331"/>
    <mergeCell ref="E328:H328"/>
    <mergeCell ref="J328:K328"/>
    <mergeCell ref="M328:N328"/>
    <mergeCell ref="P328:Q328"/>
    <mergeCell ref="S328:W328"/>
    <mergeCell ref="E329:H329"/>
    <mergeCell ref="J329:K329"/>
    <mergeCell ref="M329:N329"/>
    <mergeCell ref="P329:Q329"/>
    <mergeCell ref="S329:W329"/>
    <mergeCell ref="E326:H326"/>
    <mergeCell ref="J326:K326"/>
    <mergeCell ref="M326:N326"/>
    <mergeCell ref="P326:Q326"/>
    <mergeCell ref="S326:W326"/>
    <mergeCell ref="E327:H327"/>
    <mergeCell ref="J327:K327"/>
    <mergeCell ref="M327:N327"/>
    <mergeCell ref="P327:Q327"/>
    <mergeCell ref="S327:W327"/>
    <mergeCell ref="E324:H324"/>
    <mergeCell ref="J324:K324"/>
    <mergeCell ref="M324:N324"/>
    <mergeCell ref="P324:Q324"/>
    <mergeCell ref="S324:W324"/>
    <mergeCell ref="E325:H325"/>
    <mergeCell ref="J325:K325"/>
    <mergeCell ref="M325:N325"/>
    <mergeCell ref="P325:Q325"/>
    <mergeCell ref="S325:W325"/>
    <mergeCell ref="E322:H322"/>
    <mergeCell ref="J322:K322"/>
    <mergeCell ref="M322:N322"/>
    <mergeCell ref="P322:Q322"/>
    <mergeCell ref="S322:W322"/>
    <mergeCell ref="E323:H323"/>
    <mergeCell ref="J323:K323"/>
    <mergeCell ref="M323:N323"/>
    <mergeCell ref="P323:Q323"/>
    <mergeCell ref="S323:W323"/>
    <mergeCell ref="E320:H320"/>
    <mergeCell ref="J320:K320"/>
    <mergeCell ref="M320:N320"/>
    <mergeCell ref="P320:Q320"/>
    <mergeCell ref="S320:W320"/>
    <mergeCell ref="E321:H321"/>
    <mergeCell ref="J321:K321"/>
    <mergeCell ref="M321:N321"/>
    <mergeCell ref="P321:Q321"/>
    <mergeCell ref="S321:W321"/>
    <mergeCell ref="E318:H318"/>
    <mergeCell ref="J318:K318"/>
    <mergeCell ref="M318:N318"/>
    <mergeCell ref="P318:Q318"/>
    <mergeCell ref="S318:W318"/>
    <mergeCell ref="E319:H319"/>
    <mergeCell ref="J319:K319"/>
    <mergeCell ref="M319:N319"/>
    <mergeCell ref="P319:Q319"/>
    <mergeCell ref="S319:W319"/>
    <mergeCell ref="E316:H316"/>
    <mergeCell ref="J316:K316"/>
    <mergeCell ref="M316:N316"/>
    <mergeCell ref="P316:Q316"/>
    <mergeCell ref="S316:W316"/>
    <mergeCell ref="E317:H317"/>
    <mergeCell ref="J317:K317"/>
    <mergeCell ref="M317:N317"/>
    <mergeCell ref="P317:Q317"/>
    <mergeCell ref="S317:W317"/>
    <mergeCell ref="E314:H314"/>
    <mergeCell ref="J314:K314"/>
    <mergeCell ref="M314:N314"/>
    <mergeCell ref="P314:Q314"/>
    <mergeCell ref="S314:W314"/>
    <mergeCell ref="E315:H315"/>
    <mergeCell ref="J315:K315"/>
    <mergeCell ref="M315:N315"/>
    <mergeCell ref="P315:Q315"/>
    <mergeCell ref="S315:W315"/>
    <mergeCell ref="E312:H312"/>
    <mergeCell ref="J312:K312"/>
    <mergeCell ref="M312:N312"/>
    <mergeCell ref="P312:Q312"/>
    <mergeCell ref="S312:W312"/>
    <mergeCell ref="E313:H313"/>
    <mergeCell ref="J313:K313"/>
    <mergeCell ref="M313:N313"/>
    <mergeCell ref="P313:Q313"/>
    <mergeCell ref="S313:W313"/>
    <mergeCell ref="E310:H310"/>
    <mergeCell ref="J310:K310"/>
    <mergeCell ref="M310:N310"/>
    <mergeCell ref="P310:Q310"/>
    <mergeCell ref="S310:W310"/>
    <mergeCell ref="E311:H311"/>
    <mergeCell ref="J311:K311"/>
    <mergeCell ref="M311:N311"/>
    <mergeCell ref="P311:Q311"/>
    <mergeCell ref="S311:W311"/>
    <mergeCell ref="E308:H308"/>
    <mergeCell ref="J308:K308"/>
    <mergeCell ref="M308:N308"/>
    <mergeCell ref="P308:Q308"/>
    <mergeCell ref="S308:W308"/>
    <mergeCell ref="E309:H309"/>
    <mergeCell ref="J309:K309"/>
    <mergeCell ref="M309:N309"/>
    <mergeCell ref="P309:Q309"/>
    <mergeCell ref="S309:W309"/>
    <mergeCell ref="E306:H306"/>
    <mergeCell ref="J306:K306"/>
    <mergeCell ref="M306:N306"/>
    <mergeCell ref="P306:Q306"/>
    <mergeCell ref="S306:W306"/>
    <mergeCell ref="E307:H307"/>
    <mergeCell ref="J307:K307"/>
    <mergeCell ref="M307:N307"/>
    <mergeCell ref="P307:Q307"/>
    <mergeCell ref="S307:W307"/>
    <mergeCell ref="E304:H304"/>
    <mergeCell ref="J304:K304"/>
    <mergeCell ref="M304:N304"/>
    <mergeCell ref="P304:Q304"/>
    <mergeCell ref="S304:W304"/>
    <mergeCell ref="E305:H305"/>
    <mergeCell ref="J305:K305"/>
    <mergeCell ref="M305:N305"/>
    <mergeCell ref="P305:Q305"/>
    <mergeCell ref="S305:W305"/>
    <mergeCell ref="E302:H302"/>
    <mergeCell ref="J302:K302"/>
    <mergeCell ref="M302:N302"/>
    <mergeCell ref="P302:Q302"/>
    <mergeCell ref="S302:W302"/>
    <mergeCell ref="E303:H303"/>
    <mergeCell ref="J303:K303"/>
    <mergeCell ref="M303:N303"/>
    <mergeCell ref="P303:Q303"/>
    <mergeCell ref="S303:W303"/>
    <mergeCell ref="E300:H300"/>
    <mergeCell ref="J300:K300"/>
    <mergeCell ref="M300:N300"/>
    <mergeCell ref="P300:Q300"/>
    <mergeCell ref="S300:W300"/>
    <mergeCell ref="E301:H301"/>
    <mergeCell ref="J301:K301"/>
    <mergeCell ref="M301:N301"/>
    <mergeCell ref="P301:Q301"/>
    <mergeCell ref="S301:W301"/>
    <mergeCell ref="E298:H298"/>
    <mergeCell ref="J298:K298"/>
    <mergeCell ref="M298:N298"/>
    <mergeCell ref="P298:Q298"/>
    <mergeCell ref="S298:W298"/>
    <mergeCell ref="E299:H299"/>
    <mergeCell ref="J299:K299"/>
    <mergeCell ref="M299:N299"/>
    <mergeCell ref="P299:Q299"/>
    <mergeCell ref="S299:W299"/>
    <mergeCell ref="E296:H296"/>
    <mergeCell ref="J296:K296"/>
    <mergeCell ref="M296:N296"/>
    <mergeCell ref="P296:Q296"/>
    <mergeCell ref="S296:W296"/>
    <mergeCell ref="E297:H297"/>
    <mergeCell ref="J297:K297"/>
    <mergeCell ref="M297:N297"/>
    <mergeCell ref="P297:Q297"/>
    <mergeCell ref="S297:W297"/>
    <mergeCell ref="E294:H294"/>
    <mergeCell ref="J294:K294"/>
    <mergeCell ref="M294:N294"/>
    <mergeCell ref="P294:Q294"/>
    <mergeCell ref="S294:W294"/>
    <mergeCell ref="E295:H295"/>
    <mergeCell ref="J295:K295"/>
    <mergeCell ref="M295:N295"/>
    <mergeCell ref="P295:Q295"/>
    <mergeCell ref="S295:W295"/>
    <mergeCell ref="E292:H292"/>
    <mergeCell ref="J292:K292"/>
    <mergeCell ref="M292:N292"/>
    <mergeCell ref="P292:Q292"/>
    <mergeCell ref="S292:W292"/>
    <mergeCell ref="E293:H293"/>
    <mergeCell ref="J293:K293"/>
    <mergeCell ref="M293:N293"/>
    <mergeCell ref="P293:Q293"/>
    <mergeCell ref="S293:W293"/>
    <mergeCell ref="E290:H290"/>
    <mergeCell ref="J290:K290"/>
    <mergeCell ref="M290:N290"/>
    <mergeCell ref="P290:Q290"/>
    <mergeCell ref="S290:W290"/>
    <mergeCell ref="E291:H291"/>
    <mergeCell ref="J291:K291"/>
    <mergeCell ref="M291:N291"/>
    <mergeCell ref="P291:Q291"/>
    <mergeCell ref="S291:W291"/>
    <mergeCell ref="E288:H288"/>
    <mergeCell ref="J288:K288"/>
    <mergeCell ref="M288:N288"/>
    <mergeCell ref="P288:Q288"/>
    <mergeCell ref="S288:W288"/>
    <mergeCell ref="E289:H289"/>
    <mergeCell ref="J289:K289"/>
    <mergeCell ref="M289:N289"/>
    <mergeCell ref="P289:Q289"/>
    <mergeCell ref="S289:W289"/>
    <mergeCell ref="E286:H286"/>
    <mergeCell ref="J286:K286"/>
    <mergeCell ref="M286:N286"/>
    <mergeCell ref="P286:Q286"/>
    <mergeCell ref="S286:W286"/>
    <mergeCell ref="E287:H287"/>
    <mergeCell ref="J287:K287"/>
    <mergeCell ref="M287:N287"/>
    <mergeCell ref="P287:Q287"/>
    <mergeCell ref="S287:W287"/>
    <mergeCell ref="E284:H284"/>
    <mergeCell ref="J284:K284"/>
    <mergeCell ref="M284:N284"/>
    <mergeCell ref="P284:Q284"/>
    <mergeCell ref="S284:W284"/>
    <mergeCell ref="E285:H285"/>
    <mergeCell ref="J285:K285"/>
    <mergeCell ref="M285:N285"/>
    <mergeCell ref="P285:Q285"/>
    <mergeCell ref="S285:W285"/>
    <mergeCell ref="E282:H282"/>
    <mergeCell ref="J282:K282"/>
    <mergeCell ref="M282:N282"/>
    <mergeCell ref="P282:Q282"/>
    <mergeCell ref="S282:W282"/>
    <mergeCell ref="E283:H283"/>
    <mergeCell ref="J283:K283"/>
    <mergeCell ref="M283:N283"/>
    <mergeCell ref="P283:Q283"/>
    <mergeCell ref="S283:W283"/>
    <mergeCell ref="E280:H280"/>
    <mergeCell ref="J280:K280"/>
    <mergeCell ref="M280:N280"/>
    <mergeCell ref="P280:Q280"/>
    <mergeCell ref="S280:W280"/>
    <mergeCell ref="E281:H281"/>
    <mergeCell ref="J281:K281"/>
    <mergeCell ref="M281:N281"/>
    <mergeCell ref="P281:Q281"/>
    <mergeCell ref="S281:W281"/>
    <mergeCell ref="E278:H278"/>
    <mergeCell ref="J278:K278"/>
    <mergeCell ref="M278:N278"/>
    <mergeCell ref="P278:Q278"/>
    <mergeCell ref="S278:W278"/>
    <mergeCell ref="E279:H279"/>
    <mergeCell ref="J279:K279"/>
    <mergeCell ref="M279:N279"/>
    <mergeCell ref="P279:Q279"/>
    <mergeCell ref="S279:W279"/>
    <mergeCell ref="E276:H276"/>
    <mergeCell ref="J276:K276"/>
    <mergeCell ref="M276:N276"/>
    <mergeCell ref="P276:Q276"/>
    <mergeCell ref="S276:W276"/>
    <mergeCell ref="E277:H277"/>
    <mergeCell ref="J277:K277"/>
    <mergeCell ref="M277:N277"/>
    <mergeCell ref="P277:Q277"/>
    <mergeCell ref="S277:W277"/>
    <mergeCell ref="E274:H274"/>
    <mergeCell ref="J274:K274"/>
    <mergeCell ref="M274:N274"/>
    <mergeCell ref="P274:Q274"/>
    <mergeCell ref="S274:W274"/>
    <mergeCell ref="E275:H275"/>
    <mergeCell ref="J275:K275"/>
    <mergeCell ref="M275:N275"/>
    <mergeCell ref="P275:Q275"/>
    <mergeCell ref="S275:W275"/>
    <mergeCell ref="E272:H272"/>
    <mergeCell ref="J272:K272"/>
    <mergeCell ref="M272:N272"/>
    <mergeCell ref="P272:Q272"/>
    <mergeCell ref="S272:W272"/>
    <mergeCell ref="E273:H273"/>
    <mergeCell ref="J273:K273"/>
    <mergeCell ref="M273:N273"/>
    <mergeCell ref="P273:Q273"/>
    <mergeCell ref="S273:W273"/>
    <mergeCell ref="E270:H270"/>
    <mergeCell ref="J270:K270"/>
    <mergeCell ref="M270:N270"/>
    <mergeCell ref="P270:Q270"/>
    <mergeCell ref="S270:W270"/>
    <mergeCell ref="E271:H271"/>
    <mergeCell ref="J271:K271"/>
    <mergeCell ref="M271:N271"/>
    <mergeCell ref="P271:Q271"/>
    <mergeCell ref="S271:W271"/>
    <mergeCell ref="E268:H268"/>
    <mergeCell ref="J268:K268"/>
    <mergeCell ref="M268:N268"/>
    <mergeCell ref="P268:Q268"/>
    <mergeCell ref="S268:W268"/>
    <mergeCell ref="E269:H269"/>
    <mergeCell ref="J269:K269"/>
    <mergeCell ref="M269:N269"/>
    <mergeCell ref="P269:Q269"/>
    <mergeCell ref="S269:W269"/>
    <mergeCell ref="E266:H266"/>
    <mergeCell ref="J266:K266"/>
    <mergeCell ref="M266:N266"/>
    <mergeCell ref="P266:Q266"/>
    <mergeCell ref="S266:W266"/>
    <mergeCell ref="E267:H267"/>
    <mergeCell ref="J267:K267"/>
    <mergeCell ref="M267:N267"/>
    <mergeCell ref="P267:Q267"/>
    <mergeCell ref="S267:W267"/>
    <mergeCell ref="E264:H264"/>
    <mergeCell ref="J264:K264"/>
    <mergeCell ref="M264:N264"/>
    <mergeCell ref="P264:Q264"/>
    <mergeCell ref="S264:W264"/>
    <mergeCell ref="E265:H265"/>
    <mergeCell ref="J265:K265"/>
    <mergeCell ref="M265:N265"/>
    <mergeCell ref="P265:Q265"/>
    <mergeCell ref="S265:W265"/>
    <mergeCell ref="E262:H262"/>
    <mergeCell ref="J262:K262"/>
    <mergeCell ref="M262:N262"/>
    <mergeCell ref="P262:Q262"/>
    <mergeCell ref="S262:W262"/>
    <mergeCell ref="E263:H263"/>
    <mergeCell ref="J263:K263"/>
    <mergeCell ref="M263:N263"/>
    <mergeCell ref="P263:Q263"/>
    <mergeCell ref="S263:W263"/>
    <mergeCell ref="E260:H260"/>
    <mergeCell ref="J260:K260"/>
    <mergeCell ref="M260:N260"/>
    <mergeCell ref="P260:Q260"/>
    <mergeCell ref="S260:W260"/>
    <mergeCell ref="E261:H261"/>
    <mergeCell ref="J261:K261"/>
    <mergeCell ref="M261:N261"/>
    <mergeCell ref="P261:Q261"/>
    <mergeCell ref="S261:W261"/>
    <mergeCell ref="E258:H258"/>
    <mergeCell ref="J258:K258"/>
    <mergeCell ref="M258:N258"/>
    <mergeCell ref="P258:Q258"/>
    <mergeCell ref="S258:W258"/>
    <mergeCell ref="E259:H259"/>
    <mergeCell ref="J259:K259"/>
    <mergeCell ref="M259:N259"/>
    <mergeCell ref="P259:Q259"/>
    <mergeCell ref="S259:W259"/>
    <mergeCell ref="E256:H256"/>
    <mergeCell ref="J256:K256"/>
    <mergeCell ref="M256:N256"/>
    <mergeCell ref="P256:Q256"/>
    <mergeCell ref="S256:W256"/>
    <mergeCell ref="E257:H257"/>
    <mergeCell ref="J257:K257"/>
    <mergeCell ref="M257:N257"/>
    <mergeCell ref="P257:Q257"/>
    <mergeCell ref="S257:W257"/>
    <mergeCell ref="E254:H254"/>
    <mergeCell ref="J254:K254"/>
    <mergeCell ref="M254:N254"/>
    <mergeCell ref="P254:Q254"/>
    <mergeCell ref="S254:W254"/>
    <mergeCell ref="E255:H255"/>
    <mergeCell ref="J255:K255"/>
    <mergeCell ref="M255:N255"/>
    <mergeCell ref="P255:Q255"/>
    <mergeCell ref="S255:W255"/>
    <mergeCell ref="E252:H252"/>
    <mergeCell ref="J252:K252"/>
    <mergeCell ref="M252:N252"/>
    <mergeCell ref="P252:Q252"/>
    <mergeCell ref="S252:W252"/>
    <mergeCell ref="E253:H253"/>
    <mergeCell ref="J253:K253"/>
    <mergeCell ref="M253:N253"/>
    <mergeCell ref="P253:Q253"/>
    <mergeCell ref="S253:W253"/>
    <mergeCell ref="E250:H250"/>
    <mergeCell ref="J250:K250"/>
    <mergeCell ref="M250:N250"/>
    <mergeCell ref="P250:Q250"/>
    <mergeCell ref="S250:W250"/>
    <mergeCell ref="E251:H251"/>
    <mergeCell ref="J251:K251"/>
    <mergeCell ref="M251:N251"/>
    <mergeCell ref="P251:Q251"/>
    <mergeCell ref="S251:W251"/>
    <mergeCell ref="E248:H248"/>
    <mergeCell ref="J248:K248"/>
    <mergeCell ref="M248:N248"/>
    <mergeCell ref="P248:Q248"/>
    <mergeCell ref="S248:W248"/>
    <mergeCell ref="E249:H249"/>
    <mergeCell ref="J249:K249"/>
    <mergeCell ref="M249:N249"/>
    <mergeCell ref="P249:Q249"/>
    <mergeCell ref="S249:W249"/>
    <mergeCell ref="E246:H246"/>
    <mergeCell ref="J246:K246"/>
    <mergeCell ref="M246:N246"/>
    <mergeCell ref="P246:Q246"/>
    <mergeCell ref="S246:W246"/>
    <mergeCell ref="E247:H247"/>
    <mergeCell ref="J247:K247"/>
    <mergeCell ref="M247:N247"/>
    <mergeCell ref="P247:Q247"/>
    <mergeCell ref="S247:W247"/>
    <mergeCell ref="E244:H244"/>
    <mergeCell ref="J244:K244"/>
    <mergeCell ref="M244:N244"/>
    <mergeCell ref="P244:Q244"/>
    <mergeCell ref="S244:W244"/>
    <mergeCell ref="E245:H245"/>
    <mergeCell ref="J245:K245"/>
    <mergeCell ref="M245:N245"/>
    <mergeCell ref="P245:Q245"/>
    <mergeCell ref="S245:W245"/>
    <mergeCell ref="E242:H242"/>
    <mergeCell ref="J242:K242"/>
    <mergeCell ref="M242:N242"/>
    <mergeCell ref="P242:Q242"/>
    <mergeCell ref="S242:W242"/>
    <mergeCell ref="E243:H243"/>
    <mergeCell ref="J243:K243"/>
    <mergeCell ref="M243:N243"/>
    <mergeCell ref="P243:Q243"/>
    <mergeCell ref="S243:W243"/>
    <mergeCell ref="E240:H240"/>
    <mergeCell ref="J240:K240"/>
    <mergeCell ref="M240:N240"/>
    <mergeCell ref="P240:Q240"/>
    <mergeCell ref="S240:W240"/>
    <mergeCell ref="E241:H241"/>
    <mergeCell ref="J241:K241"/>
    <mergeCell ref="M241:N241"/>
    <mergeCell ref="P241:Q241"/>
    <mergeCell ref="S241:W241"/>
    <mergeCell ref="E238:H238"/>
    <mergeCell ref="J238:K238"/>
    <mergeCell ref="M238:N238"/>
    <mergeCell ref="P238:Q238"/>
    <mergeCell ref="S238:W238"/>
    <mergeCell ref="E239:H239"/>
    <mergeCell ref="J239:K239"/>
    <mergeCell ref="M239:N239"/>
    <mergeCell ref="P239:Q239"/>
    <mergeCell ref="S239:W239"/>
    <mergeCell ref="E236:H236"/>
    <mergeCell ref="J236:K236"/>
    <mergeCell ref="M236:N236"/>
    <mergeCell ref="P236:Q236"/>
    <mergeCell ref="S236:W236"/>
    <mergeCell ref="E237:H237"/>
    <mergeCell ref="J237:K237"/>
    <mergeCell ref="M237:N237"/>
    <mergeCell ref="P237:Q237"/>
    <mergeCell ref="S237:W237"/>
    <mergeCell ref="E234:H234"/>
    <mergeCell ref="J234:K234"/>
    <mergeCell ref="M234:N234"/>
    <mergeCell ref="P234:Q234"/>
    <mergeCell ref="S234:W234"/>
    <mergeCell ref="E235:H235"/>
    <mergeCell ref="J235:K235"/>
    <mergeCell ref="M235:N235"/>
    <mergeCell ref="P235:Q235"/>
    <mergeCell ref="S235:W235"/>
    <mergeCell ref="E232:H232"/>
    <mergeCell ref="J232:K232"/>
    <mergeCell ref="M232:N232"/>
    <mergeCell ref="P232:Q232"/>
    <mergeCell ref="S232:W232"/>
    <mergeCell ref="E233:H233"/>
    <mergeCell ref="J233:K233"/>
    <mergeCell ref="M233:N233"/>
    <mergeCell ref="P233:Q233"/>
    <mergeCell ref="S233:W233"/>
    <mergeCell ref="E230:H230"/>
    <mergeCell ref="J230:K230"/>
    <mergeCell ref="M230:N230"/>
    <mergeCell ref="P230:Q230"/>
    <mergeCell ref="S230:W230"/>
    <mergeCell ref="E231:H231"/>
    <mergeCell ref="J231:K231"/>
    <mergeCell ref="M231:N231"/>
    <mergeCell ref="P231:Q231"/>
    <mergeCell ref="S231:W231"/>
    <mergeCell ref="E228:H228"/>
    <mergeCell ref="J228:K228"/>
    <mergeCell ref="M228:N228"/>
    <mergeCell ref="P228:Q228"/>
    <mergeCell ref="S228:W228"/>
    <mergeCell ref="E229:H229"/>
    <mergeCell ref="J229:K229"/>
    <mergeCell ref="M229:N229"/>
    <mergeCell ref="P229:Q229"/>
    <mergeCell ref="S229:W229"/>
    <mergeCell ref="E226:H226"/>
    <mergeCell ref="J226:K226"/>
    <mergeCell ref="M226:N226"/>
    <mergeCell ref="P226:Q226"/>
    <mergeCell ref="S226:W226"/>
    <mergeCell ref="E227:H227"/>
    <mergeCell ref="J227:K227"/>
    <mergeCell ref="M227:N227"/>
    <mergeCell ref="P227:Q227"/>
    <mergeCell ref="S227:W227"/>
    <mergeCell ref="E224:H224"/>
    <mergeCell ref="J224:K224"/>
    <mergeCell ref="M224:N224"/>
    <mergeCell ref="P224:Q224"/>
    <mergeCell ref="S224:W224"/>
    <mergeCell ref="E225:H225"/>
    <mergeCell ref="J225:K225"/>
    <mergeCell ref="M225:N225"/>
    <mergeCell ref="P225:Q225"/>
    <mergeCell ref="S225:W225"/>
    <mergeCell ref="E222:H222"/>
    <mergeCell ref="J222:K222"/>
    <mergeCell ref="M222:N222"/>
    <mergeCell ref="P222:Q222"/>
    <mergeCell ref="S222:W222"/>
    <mergeCell ref="E223:H223"/>
    <mergeCell ref="J223:K223"/>
    <mergeCell ref="M223:N223"/>
    <mergeCell ref="P223:Q223"/>
    <mergeCell ref="S223:W223"/>
    <mergeCell ref="E220:H220"/>
    <mergeCell ref="J220:K220"/>
    <mergeCell ref="M220:N220"/>
    <mergeCell ref="P220:Q220"/>
    <mergeCell ref="S220:W220"/>
    <mergeCell ref="E221:H221"/>
    <mergeCell ref="J221:K221"/>
    <mergeCell ref="M221:N221"/>
    <mergeCell ref="P221:Q221"/>
    <mergeCell ref="S221:W221"/>
    <mergeCell ref="E218:H218"/>
    <mergeCell ref="J218:K218"/>
    <mergeCell ref="M218:N218"/>
    <mergeCell ref="P218:Q218"/>
    <mergeCell ref="S218:W218"/>
    <mergeCell ref="E219:H219"/>
    <mergeCell ref="J219:K219"/>
    <mergeCell ref="M219:N219"/>
    <mergeCell ref="P219:Q219"/>
    <mergeCell ref="S219:W219"/>
    <mergeCell ref="E216:H216"/>
    <mergeCell ref="J216:K216"/>
    <mergeCell ref="M216:N216"/>
    <mergeCell ref="P216:Q216"/>
    <mergeCell ref="S216:W216"/>
    <mergeCell ref="E217:H217"/>
    <mergeCell ref="J217:K217"/>
    <mergeCell ref="M217:N217"/>
    <mergeCell ref="P217:Q217"/>
    <mergeCell ref="S217:W217"/>
    <mergeCell ref="E214:H214"/>
    <mergeCell ref="J214:K214"/>
    <mergeCell ref="M214:N214"/>
    <mergeCell ref="P214:Q214"/>
    <mergeCell ref="S214:W214"/>
    <mergeCell ref="E215:H215"/>
    <mergeCell ref="J215:K215"/>
    <mergeCell ref="M215:N215"/>
    <mergeCell ref="P215:Q215"/>
    <mergeCell ref="S215:W215"/>
    <mergeCell ref="E212:H212"/>
    <mergeCell ref="J212:K212"/>
    <mergeCell ref="M212:N212"/>
    <mergeCell ref="P212:Q212"/>
    <mergeCell ref="S212:W212"/>
    <mergeCell ref="E213:H213"/>
    <mergeCell ref="J213:K213"/>
    <mergeCell ref="M213:N213"/>
    <mergeCell ref="P213:Q213"/>
    <mergeCell ref="S213:W213"/>
    <mergeCell ref="E210:H210"/>
    <mergeCell ref="J210:K210"/>
    <mergeCell ref="M210:N210"/>
    <mergeCell ref="P210:Q210"/>
    <mergeCell ref="S210:W210"/>
    <mergeCell ref="E211:H211"/>
    <mergeCell ref="J211:K211"/>
    <mergeCell ref="M211:N211"/>
    <mergeCell ref="P211:Q211"/>
    <mergeCell ref="S211:W211"/>
    <mergeCell ref="E208:H208"/>
    <mergeCell ref="J208:K208"/>
    <mergeCell ref="M208:N208"/>
    <mergeCell ref="P208:Q208"/>
    <mergeCell ref="S208:W208"/>
    <mergeCell ref="E209:H209"/>
    <mergeCell ref="J209:K209"/>
    <mergeCell ref="M209:N209"/>
    <mergeCell ref="P209:Q209"/>
    <mergeCell ref="S209:W209"/>
    <mergeCell ref="E206:H206"/>
    <mergeCell ref="J206:K206"/>
    <mergeCell ref="M206:N206"/>
    <mergeCell ref="P206:Q206"/>
    <mergeCell ref="S206:W206"/>
    <mergeCell ref="E207:H207"/>
    <mergeCell ref="J207:K207"/>
    <mergeCell ref="M207:N207"/>
    <mergeCell ref="P207:Q207"/>
    <mergeCell ref="S207:W207"/>
    <mergeCell ref="E204:H204"/>
    <mergeCell ref="J204:K204"/>
    <mergeCell ref="M204:N204"/>
    <mergeCell ref="P204:Q204"/>
    <mergeCell ref="S204:W204"/>
    <mergeCell ref="E205:H205"/>
    <mergeCell ref="J205:K205"/>
    <mergeCell ref="M205:N205"/>
    <mergeCell ref="P205:Q205"/>
    <mergeCell ref="S205:W205"/>
    <mergeCell ref="E202:H202"/>
    <mergeCell ref="J202:K202"/>
    <mergeCell ref="M202:N202"/>
    <mergeCell ref="P202:Q202"/>
    <mergeCell ref="S202:W202"/>
    <mergeCell ref="E203:H203"/>
    <mergeCell ref="J203:K203"/>
    <mergeCell ref="M203:N203"/>
    <mergeCell ref="P203:Q203"/>
    <mergeCell ref="S203:W203"/>
    <mergeCell ref="E200:H200"/>
    <mergeCell ref="J200:K200"/>
    <mergeCell ref="M200:N200"/>
    <mergeCell ref="P200:Q200"/>
    <mergeCell ref="S200:W200"/>
    <mergeCell ref="E201:H201"/>
    <mergeCell ref="J201:K201"/>
    <mergeCell ref="M201:N201"/>
    <mergeCell ref="P201:Q201"/>
    <mergeCell ref="S201:W201"/>
    <mergeCell ref="E198:H198"/>
    <mergeCell ref="J198:K198"/>
    <mergeCell ref="M198:N198"/>
    <mergeCell ref="P198:Q198"/>
    <mergeCell ref="S198:W198"/>
    <mergeCell ref="E199:H199"/>
    <mergeCell ref="J199:K199"/>
    <mergeCell ref="M199:N199"/>
    <mergeCell ref="P199:Q199"/>
    <mergeCell ref="S199:W199"/>
    <mergeCell ref="E196:H196"/>
    <mergeCell ref="J196:K196"/>
    <mergeCell ref="M196:N196"/>
    <mergeCell ref="P196:Q196"/>
    <mergeCell ref="S196:W196"/>
    <mergeCell ref="E197:H197"/>
    <mergeCell ref="J197:K197"/>
    <mergeCell ref="M197:N197"/>
    <mergeCell ref="P197:Q197"/>
    <mergeCell ref="S197:W197"/>
    <mergeCell ref="E194:H194"/>
    <mergeCell ref="J194:K194"/>
    <mergeCell ref="M194:N194"/>
    <mergeCell ref="P194:Q194"/>
    <mergeCell ref="S194:W194"/>
    <mergeCell ref="E195:H195"/>
    <mergeCell ref="J195:K195"/>
    <mergeCell ref="M195:N195"/>
    <mergeCell ref="P195:Q195"/>
    <mergeCell ref="S195:W195"/>
    <mergeCell ref="E192:H192"/>
    <mergeCell ref="J192:K192"/>
    <mergeCell ref="M192:N192"/>
    <mergeCell ref="P192:Q192"/>
    <mergeCell ref="S192:W192"/>
    <mergeCell ref="E193:H193"/>
    <mergeCell ref="J193:K193"/>
    <mergeCell ref="M193:N193"/>
    <mergeCell ref="P193:Q193"/>
    <mergeCell ref="S193:W193"/>
    <mergeCell ref="E190:H190"/>
    <mergeCell ref="J190:K190"/>
    <mergeCell ref="M190:N190"/>
    <mergeCell ref="P190:Q190"/>
    <mergeCell ref="S190:W190"/>
    <mergeCell ref="E191:H191"/>
    <mergeCell ref="J191:K191"/>
    <mergeCell ref="M191:N191"/>
    <mergeCell ref="P191:Q191"/>
    <mergeCell ref="S191:W191"/>
    <mergeCell ref="E188:H188"/>
    <mergeCell ref="J188:K188"/>
    <mergeCell ref="M188:N188"/>
    <mergeCell ref="P188:Q188"/>
    <mergeCell ref="S188:W188"/>
    <mergeCell ref="E189:H189"/>
    <mergeCell ref="J189:K189"/>
    <mergeCell ref="M189:N189"/>
    <mergeCell ref="P189:Q189"/>
    <mergeCell ref="S189:W189"/>
    <mergeCell ref="E186:H186"/>
    <mergeCell ref="J186:K186"/>
    <mergeCell ref="M186:N186"/>
    <mergeCell ref="P186:Q186"/>
    <mergeCell ref="S186:W186"/>
    <mergeCell ref="E187:H187"/>
    <mergeCell ref="J187:K187"/>
    <mergeCell ref="M187:N187"/>
    <mergeCell ref="P187:Q187"/>
    <mergeCell ref="S187:W187"/>
    <mergeCell ref="E184:H184"/>
    <mergeCell ref="J184:K184"/>
    <mergeCell ref="M184:N184"/>
    <mergeCell ref="P184:Q184"/>
    <mergeCell ref="S184:W184"/>
    <mergeCell ref="E185:H185"/>
    <mergeCell ref="J185:K185"/>
    <mergeCell ref="M185:N185"/>
    <mergeCell ref="P185:Q185"/>
    <mergeCell ref="S185:W185"/>
    <mergeCell ref="E182:H182"/>
    <mergeCell ref="J182:K182"/>
    <mergeCell ref="M182:N182"/>
    <mergeCell ref="P182:Q182"/>
    <mergeCell ref="S182:W182"/>
    <mergeCell ref="E183:H183"/>
    <mergeCell ref="J183:K183"/>
    <mergeCell ref="M183:N183"/>
    <mergeCell ref="P183:Q183"/>
    <mergeCell ref="S183:W183"/>
    <mergeCell ref="E180:H180"/>
    <mergeCell ref="J180:K180"/>
    <mergeCell ref="M180:N180"/>
    <mergeCell ref="P180:Q180"/>
    <mergeCell ref="S180:W180"/>
    <mergeCell ref="E181:H181"/>
    <mergeCell ref="J181:K181"/>
    <mergeCell ref="M181:N181"/>
    <mergeCell ref="P181:Q181"/>
    <mergeCell ref="S181:W181"/>
    <mergeCell ref="E178:H178"/>
    <mergeCell ref="J178:K178"/>
    <mergeCell ref="M178:N178"/>
    <mergeCell ref="P178:Q178"/>
    <mergeCell ref="S178:W178"/>
    <mergeCell ref="E179:H179"/>
    <mergeCell ref="J179:K179"/>
    <mergeCell ref="M179:N179"/>
    <mergeCell ref="P179:Q179"/>
    <mergeCell ref="S179:W179"/>
    <mergeCell ref="E176:H176"/>
    <mergeCell ref="J176:K176"/>
    <mergeCell ref="M176:N176"/>
    <mergeCell ref="P176:Q176"/>
    <mergeCell ref="S176:W176"/>
    <mergeCell ref="E177:H177"/>
    <mergeCell ref="J177:K177"/>
    <mergeCell ref="M177:N177"/>
    <mergeCell ref="P177:Q177"/>
    <mergeCell ref="S177:W177"/>
    <mergeCell ref="E174:H174"/>
    <mergeCell ref="J174:K174"/>
    <mergeCell ref="M174:N174"/>
    <mergeCell ref="P174:Q174"/>
    <mergeCell ref="S174:W174"/>
    <mergeCell ref="E175:H175"/>
    <mergeCell ref="J175:K175"/>
    <mergeCell ref="M175:N175"/>
    <mergeCell ref="P175:Q175"/>
    <mergeCell ref="S175:W175"/>
    <mergeCell ref="E172:H172"/>
    <mergeCell ref="J172:K172"/>
    <mergeCell ref="M172:N172"/>
    <mergeCell ref="P172:Q172"/>
    <mergeCell ref="S172:W172"/>
    <mergeCell ref="E173:H173"/>
    <mergeCell ref="J173:K173"/>
    <mergeCell ref="M173:N173"/>
    <mergeCell ref="P173:Q173"/>
    <mergeCell ref="S173:W173"/>
    <mergeCell ref="E170:H170"/>
    <mergeCell ref="J170:K170"/>
    <mergeCell ref="M170:N170"/>
    <mergeCell ref="P170:Q170"/>
    <mergeCell ref="S170:W170"/>
    <mergeCell ref="E171:H171"/>
    <mergeCell ref="J171:K171"/>
    <mergeCell ref="M171:N171"/>
    <mergeCell ref="P171:Q171"/>
    <mergeCell ref="S171:W171"/>
    <mergeCell ref="E168:H168"/>
    <mergeCell ref="J168:K168"/>
    <mergeCell ref="M168:N168"/>
    <mergeCell ref="P168:Q168"/>
    <mergeCell ref="S168:W168"/>
    <mergeCell ref="E169:H169"/>
    <mergeCell ref="J169:K169"/>
    <mergeCell ref="M169:N169"/>
    <mergeCell ref="P169:Q169"/>
    <mergeCell ref="S169:W169"/>
    <mergeCell ref="E166:H166"/>
    <mergeCell ref="J166:K166"/>
    <mergeCell ref="M166:N166"/>
    <mergeCell ref="P166:Q166"/>
    <mergeCell ref="S166:W166"/>
    <mergeCell ref="E167:H167"/>
    <mergeCell ref="J167:K167"/>
    <mergeCell ref="M167:N167"/>
    <mergeCell ref="P167:Q167"/>
    <mergeCell ref="S167:W167"/>
    <mergeCell ref="E164:H164"/>
    <mergeCell ref="J164:K164"/>
    <mergeCell ref="M164:N164"/>
    <mergeCell ref="P164:Q164"/>
    <mergeCell ref="S164:W164"/>
    <mergeCell ref="E165:H165"/>
    <mergeCell ref="J165:K165"/>
    <mergeCell ref="M165:N165"/>
    <mergeCell ref="P165:Q165"/>
    <mergeCell ref="S165:W165"/>
    <mergeCell ref="E162:H162"/>
    <mergeCell ref="J162:K162"/>
    <mergeCell ref="M162:N162"/>
    <mergeCell ref="P162:Q162"/>
    <mergeCell ref="S162:W162"/>
    <mergeCell ref="E163:H163"/>
    <mergeCell ref="J163:K163"/>
    <mergeCell ref="M163:N163"/>
    <mergeCell ref="P163:Q163"/>
    <mergeCell ref="S163:W163"/>
    <mergeCell ref="E160:H160"/>
    <mergeCell ref="J160:K160"/>
    <mergeCell ref="M160:N160"/>
    <mergeCell ref="P160:Q160"/>
    <mergeCell ref="S160:W160"/>
    <mergeCell ref="E161:H161"/>
    <mergeCell ref="J161:K161"/>
    <mergeCell ref="M161:N161"/>
    <mergeCell ref="P161:Q161"/>
    <mergeCell ref="S161:W161"/>
    <mergeCell ref="E158:H158"/>
    <mergeCell ref="J158:K158"/>
    <mergeCell ref="M158:N158"/>
    <mergeCell ref="P158:Q158"/>
    <mergeCell ref="S158:W158"/>
    <mergeCell ref="E159:H159"/>
    <mergeCell ref="J159:K159"/>
    <mergeCell ref="M159:N159"/>
    <mergeCell ref="P159:Q159"/>
    <mergeCell ref="S159:W159"/>
    <mergeCell ref="E156:H156"/>
    <mergeCell ref="J156:K156"/>
    <mergeCell ref="M156:N156"/>
    <mergeCell ref="P156:Q156"/>
    <mergeCell ref="S156:W156"/>
    <mergeCell ref="E157:H157"/>
    <mergeCell ref="J157:K157"/>
    <mergeCell ref="M157:N157"/>
    <mergeCell ref="P157:Q157"/>
    <mergeCell ref="S157:W157"/>
    <mergeCell ref="E154:H154"/>
    <mergeCell ref="J154:K154"/>
    <mergeCell ref="M154:N154"/>
    <mergeCell ref="P154:Q154"/>
    <mergeCell ref="S154:W154"/>
    <mergeCell ref="E155:H155"/>
    <mergeCell ref="J155:K155"/>
    <mergeCell ref="M155:N155"/>
    <mergeCell ref="P155:Q155"/>
    <mergeCell ref="S155:W155"/>
    <mergeCell ref="E152:H152"/>
    <mergeCell ref="J152:K152"/>
    <mergeCell ref="M152:N152"/>
    <mergeCell ref="P152:Q152"/>
    <mergeCell ref="S152:W152"/>
    <mergeCell ref="E153:H153"/>
    <mergeCell ref="J153:K153"/>
    <mergeCell ref="M153:N153"/>
    <mergeCell ref="P153:Q153"/>
    <mergeCell ref="S153:W153"/>
    <mergeCell ref="E150:H150"/>
    <mergeCell ref="J150:K150"/>
    <mergeCell ref="M150:N150"/>
    <mergeCell ref="P150:Q150"/>
    <mergeCell ref="S150:W150"/>
    <mergeCell ref="E151:H151"/>
    <mergeCell ref="J151:K151"/>
    <mergeCell ref="M151:N151"/>
    <mergeCell ref="P151:Q151"/>
    <mergeCell ref="S151:W151"/>
    <mergeCell ref="E148:H148"/>
    <mergeCell ref="J148:K148"/>
    <mergeCell ref="M148:N148"/>
    <mergeCell ref="P148:Q148"/>
    <mergeCell ref="S148:W148"/>
    <mergeCell ref="E149:H149"/>
    <mergeCell ref="J149:K149"/>
    <mergeCell ref="M149:N149"/>
    <mergeCell ref="P149:Q149"/>
    <mergeCell ref="S149:W149"/>
    <mergeCell ref="E146:H146"/>
    <mergeCell ref="J146:K146"/>
    <mergeCell ref="M146:N146"/>
    <mergeCell ref="P146:Q146"/>
    <mergeCell ref="S146:W146"/>
    <mergeCell ref="E147:H147"/>
    <mergeCell ref="J147:K147"/>
    <mergeCell ref="M147:N147"/>
    <mergeCell ref="P147:Q147"/>
    <mergeCell ref="S147:W147"/>
    <mergeCell ref="E144:H144"/>
    <mergeCell ref="J144:K144"/>
    <mergeCell ref="M144:N144"/>
    <mergeCell ref="P144:Q144"/>
    <mergeCell ref="S144:W144"/>
    <mergeCell ref="E145:H145"/>
    <mergeCell ref="J145:K145"/>
    <mergeCell ref="M145:N145"/>
    <mergeCell ref="P145:Q145"/>
    <mergeCell ref="S145:W145"/>
    <mergeCell ref="E142:H142"/>
    <mergeCell ref="J142:K142"/>
    <mergeCell ref="M142:N142"/>
    <mergeCell ref="P142:Q142"/>
    <mergeCell ref="S142:W142"/>
    <mergeCell ref="E143:H143"/>
    <mergeCell ref="J143:K143"/>
    <mergeCell ref="M143:N143"/>
    <mergeCell ref="P143:Q143"/>
    <mergeCell ref="S143:W143"/>
    <mergeCell ref="E140:H140"/>
    <mergeCell ref="J140:K140"/>
    <mergeCell ref="M140:N140"/>
    <mergeCell ref="P140:Q140"/>
    <mergeCell ref="S140:W140"/>
    <mergeCell ref="E141:H141"/>
    <mergeCell ref="J141:K141"/>
    <mergeCell ref="M141:N141"/>
    <mergeCell ref="P141:Q141"/>
    <mergeCell ref="S141:W141"/>
    <mergeCell ref="E138:H138"/>
    <mergeCell ref="J138:K138"/>
    <mergeCell ref="M138:N138"/>
    <mergeCell ref="P138:Q138"/>
    <mergeCell ref="S138:W138"/>
    <mergeCell ref="E139:H139"/>
    <mergeCell ref="J139:K139"/>
    <mergeCell ref="M139:N139"/>
    <mergeCell ref="P139:Q139"/>
    <mergeCell ref="S139:W139"/>
    <mergeCell ref="E136:H136"/>
    <mergeCell ref="J136:K136"/>
    <mergeCell ref="M136:N136"/>
    <mergeCell ref="P136:Q136"/>
    <mergeCell ref="S136:W136"/>
    <mergeCell ref="E137:H137"/>
    <mergeCell ref="J137:K137"/>
    <mergeCell ref="M137:N137"/>
    <mergeCell ref="P137:Q137"/>
    <mergeCell ref="S137:W137"/>
    <mergeCell ref="E134:H134"/>
    <mergeCell ref="J134:K134"/>
    <mergeCell ref="M134:N134"/>
    <mergeCell ref="P134:Q134"/>
    <mergeCell ref="S134:W134"/>
    <mergeCell ref="E135:H135"/>
    <mergeCell ref="J135:K135"/>
    <mergeCell ref="M135:N135"/>
    <mergeCell ref="P135:Q135"/>
    <mergeCell ref="S135:W135"/>
    <mergeCell ref="E132:H132"/>
    <mergeCell ref="J132:K132"/>
    <mergeCell ref="M132:N132"/>
    <mergeCell ref="P132:Q132"/>
    <mergeCell ref="S132:W132"/>
    <mergeCell ref="E133:H133"/>
    <mergeCell ref="J133:K133"/>
    <mergeCell ref="M133:N133"/>
    <mergeCell ref="P133:Q133"/>
    <mergeCell ref="S133:W133"/>
    <mergeCell ref="E130:H130"/>
    <mergeCell ref="J130:K130"/>
    <mergeCell ref="M130:N130"/>
    <mergeCell ref="P130:Q130"/>
    <mergeCell ref="S130:W130"/>
    <mergeCell ref="E131:H131"/>
    <mergeCell ref="J131:K131"/>
    <mergeCell ref="M131:N131"/>
    <mergeCell ref="P131:Q131"/>
    <mergeCell ref="S131:W131"/>
    <mergeCell ref="E128:H128"/>
    <mergeCell ref="J128:K128"/>
    <mergeCell ref="M128:N128"/>
    <mergeCell ref="P128:Q128"/>
    <mergeCell ref="S128:W128"/>
    <mergeCell ref="E129:H129"/>
    <mergeCell ref="J129:K129"/>
    <mergeCell ref="M129:N129"/>
    <mergeCell ref="P129:Q129"/>
    <mergeCell ref="S129:W129"/>
    <mergeCell ref="E126:H126"/>
    <mergeCell ref="J126:K126"/>
    <mergeCell ref="M126:N126"/>
    <mergeCell ref="P126:Q126"/>
    <mergeCell ref="S126:W126"/>
    <mergeCell ref="E127:H127"/>
    <mergeCell ref="J127:K127"/>
    <mergeCell ref="M127:N127"/>
    <mergeCell ref="P127:Q127"/>
    <mergeCell ref="S127:W127"/>
    <mergeCell ref="E124:H124"/>
    <mergeCell ref="J124:K124"/>
    <mergeCell ref="M124:N124"/>
    <mergeCell ref="P124:Q124"/>
    <mergeCell ref="S124:W124"/>
    <mergeCell ref="E125:H125"/>
    <mergeCell ref="J125:K125"/>
    <mergeCell ref="M125:N125"/>
    <mergeCell ref="P125:Q125"/>
    <mergeCell ref="S125:W125"/>
    <mergeCell ref="E122:H122"/>
    <mergeCell ref="J122:K122"/>
    <mergeCell ref="M122:N122"/>
    <mergeCell ref="P122:Q122"/>
    <mergeCell ref="S122:W122"/>
    <mergeCell ref="E123:H123"/>
    <mergeCell ref="J123:K123"/>
    <mergeCell ref="M123:N123"/>
    <mergeCell ref="P123:Q123"/>
    <mergeCell ref="S123:W123"/>
    <mergeCell ref="E120:H120"/>
    <mergeCell ref="J120:K120"/>
    <mergeCell ref="M120:N120"/>
    <mergeCell ref="P120:Q120"/>
    <mergeCell ref="S120:W120"/>
    <mergeCell ref="E121:H121"/>
    <mergeCell ref="J121:K121"/>
    <mergeCell ref="M121:N121"/>
    <mergeCell ref="P121:Q121"/>
    <mergeCell ref="S121:W121"/>
    <mergeCell ref="E118:H118"/>
    <mergeCell ref="J118:K118"/>
    <mergeCell ref="M118:N118"/>
    <mergeCell ref="P118:Q118"/>
    <mergeCell ref="S118:W118"/>
    <mergeCell ref="E119:H119"/>
    <mergeCell ref="J119:K119"/>
    <mergeCell ref="M119:N119"/>
    <mergeCell ref="P119:Q119"/>
    <mergeCell ref="S119:W119"/>
    <mergeCell ref="E116:H116"/>
    <mergeCell ref="J116:K116"/>
    <mergeCell ref="M116:N116"/>
    <mergeCell ref="P116:Q116"/>
    <mergeCell ref="S116:W116"/>
    <mergeCell ref="E117:H117"/>
    <mergeCell ref="J117:K117"/>
    <mergeCell ref="M117:N117"/>
    <mergeCell ref="P117:Q117"/>
    <mergeCell ref="S117:W117"/>
    <mergeCell ref="E114:H114"/>
    <mergeCell ref="J114:K114"/>
    <mergeCell ref="M114:N114"/>
    <mergeCell ref="P114:Q114"/>
    <mergeCell ref="S114:W114"/>
    <mergeCell ref="E115:H115"/>
    <mergeCell ref="J115:K115"/>
    <mergeCell ref="M115:N115"/>
    <mergeCell ref="P115:Q115"/>
    <mergeCell ref="S115:W115"/>
    <mergeCell ref="E112:H112"/>
    <mergeCell ref="J112:K112"/>
    <mergeCell ref="M112:N112"/>
    <mergeCell ref="P112:Q112"/>
    <mergeCell ref="S112:W112"/>
    <mergeCell ref="E113:H113"/>
    <mergeCell ref="J113:K113"/>
    <mergeCell ref="M113:N113"/>
    <mergeCell ref="P113:Q113"/>
    <mergeCell ref="S113:W113"/>
    <mergeCell ref="E110:H110"/>
    <mergeCell ref="J110:K110"/>
    <mergeCell ref="M110:N110"/>
    <mergeCell ref="P110:Q110"/>
    <mergeCell ref="S110:W110"/>
    <mergeCell ref="E111:H111"/>
    <mergeCell ref="J111:K111"/>
    <mergeCell ref="M111:N111"/>
    <mergeCell ref="P111:Q111"/>
    <mergeCell ref="S111:W111"/>
    <mergeCell ref="E108:H108"/>
    <mergeCell ref="J108:K108"/>
    <mergeCell ref="M108:N108"/>
    <mergeCell ref="P108:Q108"/>
    <mergeCell ref="S108:W108"/>
    <mergeCell ref="E109:H109"/>
    <mergeCell ref="J109:K109"/>
    <mergeCell ref="M109:N109"/>
    <mergeCell ref="P109:Q109"/>
    <mergeCell ref="S109:W109"/>
    <mergeCell ref="E106:H106"/>
    <mergeCell ref="J106:K106"/>
    <mergeCell ref="M106:N106"/>
    <mergeCell ref="P106:Q106"/>
    <mergeCell ref="S106:W106"/>
    <mergeCell ref="E107:H107"/>
    <mergeCell ref="J107:K107"/>
    <mergeCell ref="M107:N107"/>
    <mergeCell ref="P107:Q107"/>
    <mergeCell ref="S107:W107"/>
    <mergeCell ref="E104:H104"/>
    <mergeCell ref="J104:K104"/>
    <mergeCell ref="M104:N104"/>
    <mergeCell ref="P104:Q104"/>
    <mergeCell ref="S104:W104"/>
    <mergeCell ref="E105:H105"/>
    <mergeCell ref="J105:K105"/>
    <mergeCell ref="M105:N105"/>
    <mergeCell ref="P105:Q105"/>
    <mergeCell ref="S105:W105"/>
    <mergeCell ref="E102:H102"/>
    <mergeCell ref="J102:K102"/>
    <mergeCell ref="M102:N102"/>
    <mergeCell ref="P102:Q102"/>
    <mergeCell ref="S102:W102"/>
    <mergeCell ref="E103:H103"/>
    <mergeCell ref="J103:K103"/>
    <mergeCell ref="M103:N103"/>
    <mergeCell ref="P103:Q103"/>
    <mergeCell ref="S103:W103"/>
    <mergeCell ref="E100:H100"/>
    <mergeCell ref="J100:K100"/>
    <mergeCell ref="M100:N100"/>
    <mergeCell ref="P100:Q100"/>
    <mergeCell ref="S100:W100"/>
    <mergeCell ref="E101:H101"/>
    <mergeCell ref="J101:K101"/>
    <mergeCell ref="M101:N101"/>
    <mergeCell ref="P101:Q101"/>
    <mergeCell ref="S101:W101"/>
    <mergeCell ref="E98:H98"/>
    <mergeCell ref="J98:K98"/>
    <mergeCell ref="M98:N98"/>
    <mergeCell ref="P98:Q98"/>
    <mergeCell ref="S98:W98"/>
    <mergeCell ref="E99:H99"/>
    <mergeCell ref="J99:K99"/>
    <mergeCell ref="M99:N99"/>
    <mergeCell ref="P99:Q99"/>
    <mergeCell ref="S99:W99"/>
    <mergeCell ref="E96:H96"/>
    <mergeCell ref="J96:K96"/>
    <mergeCell ref="M96:N96"/>
    <mergeCell ref="P96:Q96"/>
    <mergeCell ref="S96:W96"/>
    <mergeCell ref="E97:H97"/>
    <mergeCell ref="J97:K97"/>
    <mergeCell ref="M97:N97"/>
    <mergeCell ref="P97:Q97"/>
    <mergeCell ref="S97:W97"/>
    <mergeCell ref="E94:H94"/>
    <mergeCell ref="J94:K94"/>
    <mergeCell ref="M94:N94"/>
    <mergeCell ref="P94:Q94"/>
    <mergeCell ref="S94:W94"/>
    <mergeCell ref="E95:H95"/>
    <mergeCell ref="J95:K95"/>
    <mergeCell ref="M95:N95"/>
    <mergeCell ref="P95:Q95"/>
    <mergeCell ref="S95:W95"/>
    <mergeCell ref="E92:H92"/>
    <mergeCell ref="J92:K92"/>
    <mergeCell ref="M92:N92"/>
    <mergeCell ref="P92:Q92"/>
    <mergeCell ref="S92:W92"/>
    <mergeCell ref="E93:H93"/>
    <mergeCell ref="J93:K93"/>
    <mergeCell ref="M93:N93"/>
    <mergeCell ref="P93:Q93"/>
    <mergeCell ref="S93:W93"/>
    <mergeCell ref="E90:H90"/>
    <mergeCell ref="J90:K90"/>
    <mergeCell ref="M90:N90"/>
    <mergeCell ref="P90:Q90"/>
    <mergeCell ref="S90:W90"/>
    <mergeCell ref="E91:H91"/>
    <mergeCell ref="J91:K91"/>
    <mergeCell ref="M91:N91"/>
    <mergeCell ref="P91:Q91"/>
    <mergeCell ref="S91:W91"/>
    <mergeCell ref="E88:H88"/>
    <mergeCell ref="J88:K88"/>
    <mergeCell ref="M88:N88"/>
    <mergeCell ref="P88:Q88"/>
    <mergeCell ref="S88:W88"/>
    <mergeCell ref="E89:H89"/>
    <mergeCell ref="J89:K89"/>
    <mergeCell ref="M89:N89"/>
    <mergeCell ref="P89:Q89"/>
    <mergeCell ref="S89:W89"/>
    <mergeCell ref="E86:H86"/>
    <mergeCell ref="J86:K86"/>
    <mergeCell ref="M86:N86"/>
    <mergeCell ref="P86:Q86"/>
    <mergeCell ref="S86:W86"/>
    <mergeCell ref="E87:H87"/>
    <mergeCell ref="J87:K87"/>
    <mergeCell ref="M87:N87"/>
    <mergeCell ref="P87:Q87"/>
    <mergeCell ref="S87:W87"/>
    <mergeCell ref="E84:H84"/>
    <mergeCell ref="J84:K84"/>
    <mergeCell ref="M84:N84"/>
    <mergeCell ref="P84:Q84"/>
    <mergeCell ref="S84:W84"/>
    <mergeCell ref="E85:H85"/>
    <mergeCell ref="J85:K85"/>
    <mergeCell ref="M85:N85"/>
    <mergeCell ref="P85:Q85"/>
    <mergeCell ref="S85:W85"/>
    <mergeCell ref="E82:H82"/>
    <mergeCell ref="J82:K82"/>
    <mergeCell ref="M82:N82"/>
    <mergeCell ref="P82:Q82"/>
    <mergeCell ref="S82:W82"/>
    <mergeCell ref="E83:H83"/>
    <mergeCell ref="J83:K83"/>
    <mergeCell ref="M83:N83"/>
    <mergeCell ref="P83:Q83"/>
    <mergeCell ref="S83:W83"/>
    <mergeCell ref="E80:H80"/>
    <mergeCell ref="J80:K80"/>
    <mergeCell ref="M80:N80"/>
    <mergeCell ref="P80:Q80"/>
    <mergeCell ref="S80:W80"/>
    <mergeCell ref="E81:H81"/>
    <mergeCell ref="J81:K81"/>
    <mergeCell ref="M81:N81"/>
    <mergeCell ref="P81:Q81"/>
    <mergeCell ref="S81:W81"/>
    <mergeCell ref="E78:H78"/>
    <mergeCell ref="J78:K78"/>
    <mergeCell ref="M78:N78"/>
    <mergeCell ref="P78:Q78"/>
    <mergeCell ref="S78:W78"/>
    <mergeCell ref="E79:H79"/>
    <mergeCell ref="J79:K79"/>
    <mergeCell ref="M79:N79"/>
    <mergeCell ref="P79:Q79"/>
    <mergeCell ref="S79:W79"/>
    <mergeCell ref="E76:H76"/>
    <mergeCell ref="J76:K76"/>
    <mergeCell ref="M76:N76"/>
    <mergeCell ref="P76:Q76"/>
    <mergeCell ref="S76:W76"/>
    <mergeCell ref="E77:H77"/>
    <mergeCell ref="J77:K77"/>
    <mergeCell ref="M77:N77"/>
    <mergeCell ref="P77:Q77"/>
    <mergeCell ref="S77:W77"/>
    <mergeCell ref="E74:H74"/>
    <mergeCell ref="J74:K74"/>
    <mergeCell ref="M74:N74"/>
    <mergeCell ref="P74:Q74"/>
    <mergeCell ref="S74:W74"/>
    <mergeCell ref="E75:H75"/>
    <mergeCell ref="J75:K75"/>
    <mergeCell ref="M75:N75"/>
    <mergeCell ref="P75:Q75"/>
    <mergeCell ref="S75:W75"/>
    <mergeCell ref="E72:H72"/>
    <mergeCell ref="J72:K72"/>
    <mergeCell ref="M72:N72"/>
    <mergeCell ref="P72:Q72"/>
    <mergeCell ref="S72:W72"/>
    <mergeCell ref="E73:H73"/>
    <mergeCell ref="J73:K73"/>
    <mergeCell ref="M73:N73"/>
    <mergeCell ref="P73:Q73"/>
    <mergeCell ref="S73:W73"/>
    <mergeCell ref="E70:H70"/>
    <mergeCell ref="J70:K70"/>
    <mergeCell ref="M70:N70"/>
    <mergeCell ref="P70:Q70"/>
    <mergeCell ref="S70:W70"/>
    <mergeCell ref="E71:H71"/>
    <mergeCell ref="J71:K71"/>
    <mergeCell ref="M71:N71"/>
    <mergeCell ref="P71:Q71"/>
    <mergeCell ref="S71:W71"/>
    <mergeCell ref="J52:K52"/>
    <mergeCell ref="P58:T58"/>
    <mergeCell ref="J61:K61"/>
    <mergeCell ref="J63:K64"/>
    <mergeCell ref="J65:K65"/>
    <mergeCell ref="C69:W69"/>
    <mergeCell ref="K35:L35"/>
    <mergeCell ref="P45:T45"/>
    <mergeCell ref="V47:W47"/>
    <mergeCell ref="J48:K48"/>
    <mergeCell ref="J50:K51"/>
    <mergeCell ref="V51:W51"/>
    <mergeCell ref="J19:K19"/>
    <mergeCell ref="B22:C22"/>
    <mergeCell ref="M24:Q24"/>
    <mergeCell ref="J27:K27"/>
    <mergeCell ref="J29:K30"/>
    <mergeCell ref="J31:K31"/>
    <mergeCell ref="C6:G6"/>
    <mergeCell ref="B9:C9"/>
    <mergeCell ref="V14:W14"/>
    <mergeCell ref="J15:K15"/>
    <mergeCell ref="J16:K16"/>
    <mergeCell ref="J17:K18"/>
    <mergeCell ref="V18:W18"/>
    <mergeCell ref="V4:W4"/>
    <mergeCell ref="J5:K5"/>
    <mergeCell ref="M5:N5"/>
    <mergeCell ref="P5:Q5"/>
    <mergeCell ref="S5:T5"/>
    <mergeCell ref="V5:W5"/>
    <mergeCell ref="C2:G5"/>
    <mergeCell ref="J3:K3"/>
    <mergeCell ref="M3:N3"/>
    <mergeCell ref="P3:Q3"/>
    <mergeCell ref="S3:T3"/>
    <mergeCell ref="V3:W3"/>
    <mergeCell ref="J4:K4"/>
    <mergeCell ref="M4:N4"/>
    <mergeCell ref="P4:Q4"/>
    <mergeCell ref="S4:T4"/>
  </mergeCells>
  <conditionalFormatting sqref="G12:G20">
    <cfRule type="cellIs" dxfId="33" priority="11" operator="lessThan">
      <formula>0</formula>
    </cfRule>
    <cfRule type="cellIs" dxfId="32" priority="14" operator="greaterThan">
      <formula>"&gt;=0"</formula>
    </cfRule>
    <cfRule type="cellIs" dxfId="31" priority="15" operator="greaterThan">
      <formula>0</formula>
    </cfRule>
    <cfRule type="cellIs" dxfId="30" priority="16" operator="lessThan">
      <formula>0</formula>
    </cfRule>
    <cfRule type="cellIs" dxfId="29" priority="17" operator="greaterThan">
      <formula>1</formula>
    </cfRule>
  </conditionalFormatting>
  <conditionalFormatting sqref="G25:G41">
    <cfRule type="cellIs" dxfId="28" priority="12" operator="lessThan">
      <formula>0</formula>
    </cfRule>
    <cfRule type="cellIs" dxfId="27" priority="13" operator="greaterThan">
      <formula>1</formula>
    </cfRule>
  </conditionalFormatting>
  <conditionalFormatting sqref="G46:G54">
    <cfRule type="cellIs" dxfId="26" priority="9" operator="lessThan">
      <formula>0</formula>
    </cfRule>
    <cfRule type="cellIs" dxfId="25" priority="10" operator="greaterThan">
      <formula>1</formula>
    </cfRule>
  </conditionalFormatting>
  <conditionalFormatting sqref="G59:G67">
    <cfRule type="cellIs" dxfId="24" priority="7" operator="greaterThan">
      <formula>0</formula>
    </cfRule>
    <cfRule type="cellIs" dxfId="23" priority="8" operator="lessThan">
      <formula>0</formula>
    </cfRule>
  </conditionalFormatting>
  <conditionalFormatting sqref="J29:K30">
    <cfRule type="cellIs" dxfId="22" priority="5" operator="lessThan">
      <formula>1</formula>
    </cfRule>
    <cfRule type="cellIs" dxfId="21" priority="6" operator="greaterThan">
      <formula>1</formula>
    </cfRule>
  </conditionalFormatting>
  <conditionalFormatting sqref="J50:K51">
    <cfRule type="cellIs" dxfId="20" priority="1" operator="greaterThan">
      <formula>1</formula>
    </cfRule>
    <cfRule type="cellIs" dxfId="19" priority="2" operator="lessThan">
      <formula>1</formula>
    </cfRule>
  </conditionalFormatting>
  <conditionalFormatting sqref="J63:K64">
    <cfRule type="cellIs" dxfId="18" priority="3" operator="lessThan">
      <formula>1</formula>
    </cfRule>
    <cfRule type="cellIs" dxfId="17" priority="4" operator="greaterThan">
      <formula>1</formula>
    </cfRule>
  </conditionalFormatting>
  <dataValidations count="2">
    <dataValidation type="list" allowBlank="1" showInputMessage="1" showErrorMessage="1" sqref="J71:K78" xr:uid="{F9CCF625-D393-403D-8AFD-7742C1038997}">
      <formula1>Tipo</formula1>
    </dataValidation>
    <dataValidation type="list" allowBlank="1" showInputMessage="1" showErrorMessage="1" sqref="M71:N370" xr:uid="{8C729587-143A-4381-9E69-71C7B40CEDB7}">
      <formula1>INDIRECT(J71)</formula1>
    </dataValidation>
  </dataValidations>
  <pageMargins left="0.7" right="0.7" top="0.75" bottom="0.75" header="0.3" footer="0.3"/>
  <pageSetup paperSize="9" orientation="portrait" verticalDpi="0" r:id="rId1"/>
  <drawing r:id="rId2"/>
  <picture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71303E01-147E-4424-8A52-40CCA7F52DF9}">
          <x14:formula1>
            <xm:f>'Base de Dados'!$BF$2:$BF$13</xm:f>
          </x14:formula1>
          <xm:sqref>C2:G5</xm:sqref>
        </x14:dataValidation>
        <x14:dataValidation type="list" allowBlank="1" showInputMessage="1" showErrorMessage="1" xr:uid="{B2DEDC4A-914A-4921-87AF-13397603AEF8}">
          <x14:formula1>
            <xm:f>'Base de Dados'!$BE$2:$BE$6</xm:f>
          </x14:formula1>
          <xm:sqref>J79:K371</xm:sqref>
        </x14:dataValidation>
        <x14:dataValidation type="list" allowBlank="1" showInputMessage="1" showErrorMessage="1" xr:uid="{610B9F00-BC1A-4200-AE7A-C30C3E6E5396}">
          <x14:formula1>
            <xm:f>'Base de Dados'!$BD$2:$BD$42</xm:f>
          </x14:formula1>
          <xm:sqref>M371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AE077-641C-43E6-958D-CDB76219A62C}">
  <dimension ref="B1:BE371"/>
  <sheetViews>
    <sheetView showGridLines="0" topLeftCell="A78" zoomScale="85" zoomScaleNormal="85" workbookViewId="0">
      <selection activeCell="P91" sqref="P91:Q91"/>
    </sheetView>
  </sheetViews>
  <sheetFormatPr defaultColWidth="9.109375" defaultRowHeight="13.8" x14ac:dyDescent="0.25"/>
  <cols>
    <col min="1" max="1" width="10.6640625" style="1" customWidth="1"/>
    <col min="2" max="2" width="0.88671875" style="1" customWidth="1"/>
    <col min="3" max="3" width="15" style="1" bestFit="1" customWidth="1"/>
    <col min="4" max="4" width="1.109375" style="1" customWidth="1"/>
    <col min="5" max="7" width="9.109375" style="1"/>
    <col min="8" max="9" width="0.88671875" style="1" customWidth="1"/>
    <col min="10" max="10" width="14" style="1" customWidth="1"/>
    <col min="11" max="11" width="11.5546875" style="1" customWidth="1"/>
    <col min="12" max="12" width="0.88671875" style="1" customWidth="1"/>
    <col min="13" max="13" width="11.6640625" style="1" customWidth="1"/>
    <col min="14" max="14" width="13.44140625" style="1" customWidth="1"/>
    <col min="15" max="15" width="0.88671875" style="1" customWidth="1"/>
    <col min="16" max="16" width="10.33203125" style="1" customWidth="1"/>
    <col min="17" max="17" width="12.5546875" style="1" customWidth="1"/>
    <col min="18" max="18" width="0.88671875" style="1" customWidth="1"/>
    <col min="19" max="19" width="8.33203125" style="1" customWidth="1"/>
    <col min="20" max="20" width="12" style="1" customWidth="1"/>
    <col min="21" max="21" width="0.88671875" style="1" customWidth="1"/>
    <col min="22" max="22" width="10" style="1" customWidth="1"/>
    <col min="23" max="23" width="11" style="1" customWidth="1"/>
    <col min="24" max="24" width="0.88671875" style="1" customWidth="1"/>
    <col min="25" max="33" width="9.109375" style="1"/>
    <col min="34" max="34" width="16.6640625" style="1" customWidth="1"/>
    <col min="35" max="35" width="21" style="1" customWidth="1"/>
    <col min="36" max="49" width="9.109375" style="1"/>
    <col min="50" max="50" width="11.44140625" style="1" bestFit="1" customWidth="1"/>
    <col min="51" max="51" width="9.109375" style="1"/>
    <col min="52" max="52" width="11.44140625" style="1" bestFit="1" customWidth="1"/>
    <col min="53" max="53" width="9.21875" style="1" bestFit="1" customWidth="1"/>
    <col min="54" max="54" width="11" style="1" bestFit="1" customWidth="1"/>
    <col min="55" max="55" width="12.6640625" style="1" bestFit="1" customWidth="1"/>
    <col min="56" max="56" width="16.21875" style="1" bestFit="1" customWidth="1"/>
    <col min="57" max="57" width="9.21875" style="1" bestFit="1" customWidth="1"/>
    <col min="58" max="58" width="8.88671875" style="1" bestFit="1" customWidth="1"/>
    <col min="59" max="16384" width="9.109375" style="1"/>
  </cols>
  <sheetData>
    <row r="1" spans="2:34" ht="8.1" customHeight="1" x14ac:dyDescent="0.25"/>
    <row r="2" spans="2:34" ht="5.0999999999999996" customHeight="1" x14ac:dyDescent="0.25">
      <c r="B2" s="4"/>
      <c r="C2" s="274" t="s">
        <v>92</v>
      </c>
      <c r="D2" s="274"/>
      <c r="E2" s="274"/>
      <c r="F2" s="274"/>
      <c r="G2" s="274"/>
      <c r="H2" s="4"/>
      <c r="J2" s="54"/>
      <c r="K2" s="54"/>
      <c r="M2" s="55"/>
      <c r="N2" s="55"/>
      <c r="P2" s="56"/>
      <c r="Q2" s="56"/>
      <c r="S2" s="56"/>
      <c r="T2" s="56"/>
      <c r="V2" s="4"/>
      <c r="W2" s="4"/>
      <c r="X2" s="4"/>
    </row>
    <row r="3" spans="2:34" ht="12" customHeight="1" x14ac:dyDescent="0.25">
      <c r="B3" s="4"/>
      <c r="C3" s="274"/>
      <c r="D3" s="274"/>
      <c r="E3" s="274"/>
      <c r="F3" s="274"/>
      <c r="G3" s="274"/>
      <c r="H3" s="4"/>
      <c r="J3" s="268">
        <f>SUM(F12:F19)</f>
        <v>12150</v>
      </c>
      <c r="K3" s="268"/>
      <c r="L3" s="58"/>
      <c r="M3" s="270">
        <f>SUM(F25:F40)</f>
        <v>6668</v>
      </c>
      <c r="N3" s="271"/>
      <c r="O3" s="58"/>
      <c r="P3" s="262">
        <f>SUM(F46:F53)</f>
        <v>1700</v>
      </c>
      <c r="Q3" s="263"/>
      <c r="R3" s="58"/>
      <c r="S3" s="265">
        <f>SUM(F59:F66)</f>
        <v>640</v>
      </c>
      <c r="T3" s="266"/>
      <c r="V3" s="256">
        <f>+J3-M3-P3-S3</f>
        <v>3142</v>
      </c>
      <c r="W3" s="257">
        <f t="shared" ref="W3" si="0">+K1-N1-Q1-T1</f>
        <v>0</v>
      </c>
      <c r="X3" s="4"/>
      <c r="AH3" s="88"/>
    </row>
    <row r="4" spans="2:34" ht="12" customHeight="1" x14ac:dyDescent="0.25">
      <c r="B4" s="4"/>
      <c r="C4" s="274"/>
      <c r="D4" s="274"/>
      <c r="E4" s="274"/>
      <c r="F4" s="274"/>
      <c r="G4" s="274"/>
      <c r="H4" s="4"/>
      <c r="J4" s="258" t="s">
        <v>61</v>
      </c>
      <c r="K4" s="258"/>
      <c r="L4" s="59"/>
      <c r="M4" s="258" t="s">
        <v>99</v>
      </c>
      <c r="N4" s="258"/>
      <c r="O4" s="59"/>
      <c r="P4" s="258" t="s">
        <v>100</v>
      </c>
      <c r="Q4" s="258"/>
      <c r="R4" s="59"/>
      <c r="S4" s="258" t="s">
        <v>101</v>
      </c>
      <c r="T4" s="258"/>
      <c r="U4" s="35"/>
      <c r="V4" s="258" t="s">
        <v>102</v>
      </c>
      <c r="W4" s="258"/>
      <c r="X4" s="4"/>
      <c r="AH4" s="88"/>
    </row>
    <row r="5" spans="2:34" ht="12" customHeight="1" x14ac:dyDescent="0.7">
      <c r="B5" s="4"/>
      <c r="C5" s="274"/>
      <c r="D5" s="274"/>
      <c r="E5" s="274"/>
      <c r="F5" s="274"/>
      <c r="G5" s="274"/>
      <c r="H5" s="4"/>
      <c r="J5" s="269" t="str">
        <f>REPT("|",J6*220)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5" s="269"/>
      <c r="L5" s="98"/>
      <c r="M5" s="272" t="str">
        <f>REPT("|",M6*95)</f>
        <v>|||||||||||||||||||||||||||||||||||||||||||||||||||||||||||||||||||||||||||||||||||||||||||||||||||||||||||||||||||||||||||||||||||||||||||||||||||||||||||||||||||||||||||</v>
      </c>
      <c r="N5" s="272"/>
      <c r="O5" s="98"/>
      <c r="P5" s="264" t="str">
        <f>REPT("|",P6*95)</f>
        <v>||||||||||||||||||||||||||||||||||||||||||||||||||||</v>
      </c>
      <c r="Q5" s="264"/>
      <c r="R5" s="98"/>
      <c r="S5" s="267" t="str">
        <f>REPT("|",S6*95)</f>
        <v>|||||||||||</v>
      </c>
      <c r="T5" s="267"/>
      <c r="U5" s="99"/>
      <c r="V5" s="272" t="str">
        <f>REPT("|",V6*95)</f>
        <v>||||||||||||||||||||||||</v>
      </c>
      <c r="W5" s="272"/>
      <c r="X5" s="100"/>
      <c r="AH5" s="88"/>
    </row>
    <row r="6" spans="2:34" ht="16.8" x14ac:dyDescent="0.25">
      <c r="B6" s="4"/>
      <c r="C6" s="273" t="s">
        <v>93</v>
      </c>
      <c r="D6" s="273"/>
      <c r="E6" s="273"/>
      <c r="F6" s="273"/>
      <c r="G6" s="273"/>
      <c r="H6" s="4"/>
      <c r="J6" s="147">
        <f>J3/SUM(E12:E19)</f>
        <v>1.2616822429906542</v>
      </c>
      <c r="K6" s="148" t="str" cm="1">
        <f t="array" ref="K6">_xlfn.IFS(J3&gt;SUM(E12:E19),'Base de Dados'!BE12,Dez!J3&lt;SUM(Dez!E12:E19),'Base de Dados'!BE11,Dez!J3=SUM(Dez!E12:E19),'Base de Dados'!BE13)</f>
        <v>Acima da Meta</v>
      </c>
      <c r="L6" s="61"/>
      <c r="M6" s="145">
        <f>+M3/SUM(E25:E40)</f>
        <v>1.8094979647218452</v>
      </c>
      <c r="N6" s="146" t="str" cm="1">
        <f t="array" ref="N6">_xlfn.IFS(M3&gt;E41,"Acima do orçamento",Dez!M3&lt;E41,"Abaixo do Orçado",Dez!M3=E41,'Base de Dados'!BE13)</f>
        <v>Acima do orçamento</v>
      </c>
      <c r="O6" s="60"/>
      <c r="P6" s="190">
        <f>P3/SUM(E46:E53)</f>
        <v>0.55737704918032782</v>
      </c>
      <c r="Q6" s="191" t="str" cm="1">
        <f t="array" ref="Q6">_xlfn.IFS(P3&lt;E54,'Base de Dados'!$BE$11,Dez!P3&gt;E54,'Base de Dados'!$BE$12,Dez!P3=E54,'Base de Dados'!$BE$13)</f>
        <v>Abaixo da Meta</v>
      </c>
      <c r="R6" s="60"/>
      <c r="S6" s="196">
        <f>+S3/SUM(E59:E67)</f>
        <v>0.12075471698113208</v>
      </c>
      <c r="T6" s="195" t="str" cm="1">
        <f t="array" ref="T6">_xlfn.IFS(S3&lt;E67,'Base de Dados'!$BE$11,Dez!S3&gt;E67,'Base de Dados'!$BE$12,Dez!S3=E67,'Base de Dados'!$BE$13)</f>
        <v>Abaixo da Meta</v>
      </c>
      <c r="U6" s="60"/>
      <c r="V6" s="113">
        <f>+V3/J3</f>
        <v>0.25860082304526749</v>
      </c>
      <c r="W6" s="112" t="s">
        <v>103</v>
      </c>
      <c r="X6" s="4"/>
      <c r="AH6" s="88"/>
    </row>
    <row r="7" spans="2:34" ht="5.0999999999999996" customHeight="1" x14ac:dyDescent="0.25">
      <c r="B7" s="4"/>
      <c r="C7" s="81"/>
      <c r="D7" s="81"/>
      <c r="E7" s="81"/>
      <c r="F7" s="81"/>
      <c r="G7" s="81"/>
      <c r="H7" s="4"/>
      <c r="J7" s="54"/>
      <c r="K7" s="54"/>
      <c r="M7" s="55"/>
      <c r="N7" s="55"/>
      <c r="P7" s="57"/>
      <c r="Q7" s="57"/>
      <c r="S7" s="56"/>
      <c r="T7" s="56"/>
      <c r="V7" s="4"/>
      <c r="W7" s="4"/>
      <c r="X7" s="4"/>
      <c r="AH7" s="88"/>
    </row>
    <row r="8" spans="2:34" ht="12" customHeight="1" x14ac:dyDescent="0.25">
      <c r="AH8" s="88"/>
    </row>
    <row r="9" spans="2:34" x14ac:dyDescent="0.25">
      <c r="B9" s="259" t="str">
        <f>+'Base de Dados'!C6</f>
        <v>Receitas</v>
      </c>
      <c r="C9" s="259"/>
      <c r="D9" s="2"/>
      <c r="AH9" s="88"/>
    </row>
    <row r="10" spans="2:34" ht="5.0999999999999996" customHeight="1" x14ac:dyDescent="0.25">
      <c r="B10" s="10"/>
      <c r="C10" s="10"/>
      <c r="D10" s="10"/>
      <c r="E10" s="10"/>
      <c r="F10" s="10"/>
      <c r="G10" s="10"/>
      <c r="H10" s="10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AH10" s="88"/>
    </row>
    <row r="11" spans="2:34" ht="12" customHeight="1" x14ac:dyDescent="0.25">
      <c r="B11" s="4"/>
      <c r="C11" s="39" t="s">
        <v>104</v>
      </c>
      <c r="D11" s="39"/>
      <c r="E11" s="62" t="s">
        <v>105</v>
      </c>
      <c r="F11" s="62" t="s">
        <v>106</v>
      </c>
      <c r="G11" s="62" t="s">
        <v>107</v>
      </c>
      <c r="H11" s="4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AH11" s="88"/>
    </row>
    <row r="12" spans="2:34" x14ac:dyDescent="0.25">
      <c r="B12" s="4"/>
      <c r="C12" s="40" t="str">
        <f>+'Base de Dados'!C9</f>
        <v>Salário</v>
      </c>
      <c r="D12" s="40"/>
      <c r="E12" s="122">
        <f>IFERROR(VLOOKUP(C12,Orçamento!$C$9:$P$37,3,0),0)</f>
        <v>4500</v>
      </c>
      <c r="F12" s="122">
        <f t="shared" ref="F12:F19" si="1">SUMIF($M$71:$N$371,C12,$P$71:$Q$371)</f>
        <v>5000</v>
      </c>
      <c r="G12" s="122">
        <f>+F12-E12</f>
        <v>500</v>
      </c>
      <c r="H12" s="4"/>
      <c r="J12" s="6" t="str">
        <f>"Receita em "&amp;C2</f>
        <v>Receita em Dezembro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 t="s">
        <v>108</v>
      </c>
      <c r="W12" s="6"/>
      <c r="X12" s="6"/>
      <c r="AH12" s="88"/>
    </row>
    <row r="13" spans="2:34" x14ac:dyDescent="0.25">
      <c r="B13" s="4"/>
      <c r="C13" s="41" t="str">
        <f>+'Base de Dados'!C10</f>
        <v>Salário Cônjuge</v>
      </c>
      <c r="D13" s="41"/>
      <c r="E13" s="123">
        <f>IFERROR(VLOOKUP(C13,Orçamento!$C$9:$P$37,3,0),0)</f>
        <v>4350</v>
      </c>
      <c r="F13" s="123">
        <f t="shared" si="1"/>
        <v>3500</v>
      </c>
      <c r="G13" s="123">
        <f t="shared" ref="G13:G19" si="2">+F13-E13</f>
        <v>-850</v>
      </c>
      <c r="H13" s="4"/>
      <c r="J13" s="6" t="s">
        <v>105</v>
      </c>
      <c r="K13" s="30" t="s">
        <v>106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114">
        <f>SUMIFS(F12:F19,C12:C19, "Salário*")</f>
        <v>8500</v>
      </c>
      <c r="W13" s="87"/>
      <c r="X13" s="6"/>
      <c r="AH13" s="88"/>
    </row>
    <row r="14" spans="2:34" x14ac:dyDescent="0.25">
      <c r="B14" s="4"/>
      <c r="C14" s="41" t="str">
        <f>+'Base de Dados'!C11</f>
        <v>Dividendos</v>
      </c>
      <c r="D14" s="41"/>
      <c r="E14" s="123">
        <f>IFERROR(VLOOKUP(C14,Orçamento!$C$9:$P$37,3,0),0)</f>
        <v>100</v>
      </c>
      <c r="F14" s="123">
        <f t="shared" si="1"/>
        <v>250</v>
      </c>
      <c r="G14" s="123">
        <f t="shared" si="2"/>
        <v>150</v>
      </c>
      <c r="H14" s="4"/>
      <c r="J14" s="114">
        <f>+E20</f>
        <v>9630</v>
      </c>
      <c r="K14" s="149">
        <f>SUM(F12:F19)</f>
        <v>12150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261" t="str">
        <f>REPT("|",V15*180)</f>
        <v>|||||||||||||||||||||||||||||||||||||||||||||||||||||||||||||||||||||||||||||||||||||||||||||||||||||||||||||||||||||||||||||</v>
      </c>
      <c r="W14" s="261"/>
      <c r="X14" s="6"/>
      <c r="AH14" s="88"/>
    </row>
    <row r="15" spans="2:34" x14ac:dyDescent="0.25">
      <c r="B15" s="4"/>
      <c r="C15" s="41" t="str">
        <f>+'Base de Dados'!C12</f>
        <v>Reembolsos</v>
      </c>
      <c r="D15" s="41"/>
      <c r="E15" s="123">
        <f>IFERROR(VLOOKUP(C15,Orçamento!$C$9:$P$37,3,0),0)</f>
        <v>250</v>
      </c>
      <c r="F15" s="123">
        <f t="shared" si="1"/>
        <v>0</v>
      </c>
      <c r="G15" s="123">
        <f t="shared" si="2"/>
        <v>-250</v>
      </c>
      <c r="H15" s="4"/>
      <c r="J15" s="275" t="str">
        <f>REPT("|",J16*220)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15" s="275"/>
      <c r="L15" s="6"/>
      <c r="M15" s="6"/>
      <c r="N15" s="6"/>
      <c r="O15" s="6"/>
      <c r="P15" s="6"/>
      <c r="Q15" s="6"/>
      <c r="R15" s="6"/>
      <c r="S15" s="6"/>
      <c r="T15" s="6"/>
      <c r="U15" s="6"/>
      <c r="V15" s="85">
        <f>+V13/SUM(F12:F19)</f>
        <v>0.69958847736625518</v>
      </c>
      <c r="W15" s="6"/>
      <c r="X15" s="6"/>
      <c r="AH15" s="88"/>
    </row>
    <row r="16" spans="2:34" x14ac:dyDescent="0.25">
      <c r="B16" s="4"/>
      <c r="C16" s="41" t="str">
        <f>+'Base de Dados'!C13</f>
        <v>Presentes Receitas</v>
      </c>
      <c r="D16" s="41"/>
      <c r="E16" s="123">
        <f>IFERROR(VLOOKUP(C16,Orçamento!$C$9:$P$37,3,0),0)</f>
        <v>100</v>
      </c>
      <c r="F16" s="123">
        <f t="shared" si="1"/>
        <v>0</v>
      </c>
      <c r="G16" s="123">
        <f>+F16-E16</f>
        <v>-100</v>
      </c>
      <c r="H16" s="4"/>
      <c r="J16" s="277">
        <f>+K14/J14</f>
        <v>1.2616822429906542</v>
      </c>
      <c r="K16" s="277"/>
      <c r="L16" s="6"/>
      <c r="M16" s="6"/>
      <c r="N16" s="6"/>
      <c r="O16" s="6"/>
      <c r="P16" s="6"/>
      <c r="Q16" s="6"/>
      <c r="R16" s="6"/>
      <c r="S16" s="6"/>
      <c r="T16" s="6"/>
      <c r="U16" s="6"/>
      <c r="V16" s="6" t="s">
        <v>109</v>
      </c>
      <c r="W16" s="6"/>
      <c r="X16" s="6"/>
      <c r="AH16" s="88"/>
    </row>
    <row r="17" spans="2:34" x14ac:dyDescent="0.25">
      <c r="B17" s="4"/>
      <c r="C17" s="41" t="str">
        <f>+'Base de Dados'!C14</f>
        <v>Aluguéis</v>
      </c>
      <c r="D17" s="41"/>
      <c r="E17" s="123">
        <f>IFERROR(VLOOKUP(C17,Orçamento!$C$9:$P$37,3,0),0)</f>
        <v>30</v>
      </c>
      <c r="F17" s="123">
        <f t="shared" si="1"/>
        <v>0</v>
      </c>
      <c r="G17" s="123">
        <f t="shared" si="2"/>
        <v>-30</v>
      </c>
      <c r="H17" s="4"/>
      <c r="J17" s="276">
        <f>+K14-J14</f>
        <v>2520</v>
      </c>
      <c r="K17" s="276"/>
      <c r="L17" s="6"/>
      <c r="M17" s="6"/>
      <c r="N17" s="6"/>
      <c r="O17" s="6"/>
      <c r="P17" s="6"/>
      <c r="Q17" s="6"/>
      <c r="R17" s="6"/>
      <c r="S17" s="6"/>
      <c r="T17" s="6"/>
      <c r="U17" s="6"/>
      <c r="V17" s="83">
        <f>SUM(F12:F19)-V13</f>
        <v>3650</v>
      </c>
      <c r="W17" s="6"/>
      <c r="X17" s="6"/>
      <c r="AH17" s="88"/>
    </row>
    <row r="18" spans="2:34" x14ac:dyDescent="0.25">
      <c r="B18" s="4"/>
      <c r="C18" s="42" t="str">
        <f>+'Base de Dados'!C15</f>
        <v>Juros</v>
      </c>
      <c r="D18" s="42"/>
      <c r="E18" s="123">
        <f>IFERROR(VLOOKUP(C18,Orçamento!$C$9:$P$37,3,0),0)</f>
        <v>300</v>
      </c>
      <c r="F18" s="123">
        <f t="shared" si="1"/>
        <v>1400</v>
      </c>
      <c r="G18" s="123">
        <f t="shared" si="2"/>
        <v>1100</v>
      </c>
      <c r="H18" s="4"/>
      <c r="J18" s="276"/>
      <c r="K18" s="276"/>
      <c r="L18" s="6"/>
      <c r="M18" s="6"/>
      <c r="N18" s="6"/>
      <c r="O18" s="6"/>
      <c r="P18" s="6"/>
      <c r="Q18" s="6"/>
      <c r="R18" s="6"/>
      <c r="S18" s="6"/>
      <c r="T18" s="6"/>
      <c r="U18" s="6"/>
      <c r="V18" s="261" t="str">
        <f>REPT("|",V19*180)</f>
        <v>||||||||||||||||||||||||||||||||||||||||||||||||||||||</v>
      </c>
      <c r="W18" s="261"/>
      <c r="X18" s="6"/>
      <c r="AH18" s="88"/>
    </row>
    <row r="19" spans="2:34" x14ac:dyDescent="0.25">
      <c r="B19" s="4"/>
      <c r="C19" s="42" t="str">
        <f>+'Base de Dados'!C16</f>
        <v>Renda Extra</v>
      </c>
      <c r="D19" s="42"/>
      <c r="E19" s="123">
        <f>IFERROR(VLOOKUP(C19,Orçamento!$C$9:$P$37,3,0),0)</f>
        <v>0</v>
      </c>
      <c r="F19" s="123">
        <f t="shared" si="1"/>
        <v>2000</v>
      </c>
      <c r="G19" s="123">
        <f t="shared" si="2"/>
        <v>2000</v>
      </c>
      <c r="H19" s="4"/>
      <c r="J19" s="241" t="str">
        <f>_xlfn.CONCAT(K6," ","neste mês")</f>
        <v>Acima da Meta neste mês</v>
      </c>
      <c r="K19" s="241"/>
      <c r="L19" s="6"/>
      <c r="M19" s="6"/>
      <c r="N19" s="6"/>
      <c r="O19" s="6"/>
      <c r="P19" s="6"/>
      <c r="Q19" s="6"/>
      <c r="R19" s="6"/>
      <c r="S19" s="6"/>
      <c r="T19" s="6"/>
      <c r="U19" s="6"/>
      <c r="V19" s="85">
        <f>+V17/SUM(F12:F19)</f>
        <v>0.30041152263374488</v>
      </c>
      <c r="W19" s="6"/>
      <c r="X19" s="6"/>
      <c r="AH19" s="88"/>
    </row>
    <row r="20" spans="2:34" ht="5.0999999999999996" customHeight="1" x14ac:dyDescent="0.25">
      <c r="B20" s="4"/>
      <c r="C20" s="65"/>
      <c r="D20" s="65"/>
      <c r="E20" s="82">
        <f>SUM(E12:E19)</f>
        <v>9630</v>
      </c>
      <c r="F20" s="63"/>
      <c r="G20" s="67"/>
      <c r="H20" s="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AH20" s="88"/>
    </row>
    <row r="21" spans="2:34" ht="12" customHeight="1" x14ac:dyDescent="0.25"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AH21" s="88"/>
    </row>
    <row r="22" spans="2:34" x14ac:dyDescent="0.25">
      <c r="B22" s="260" t="str">
        <f>+'Base de Dados'!C19</f>
        <v>Despesas</v>
      </c>
      <c r="C22" s="260"/>
      <c r="D22" s="64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AH22" s="88"/>
    </row>
    <row r="23" spans="2:34" ht="5.0999999999999996" customHeight="1" x14ac:dyDescent="0.25">
      <c r="B23" s="4"/>
      <c r="C23" s="4"/>
      <c r="D23" s="4"/>
      <c r="E23" s="4"/>
      <c r="F23" s="4"/>
      <c r="G23" s="4"/>
      <c r="H23" s="4"/>
      <c r="J23" s="6"/>
      <c r="K23" s="6"/>
      <c r="L23" s="89"/>
      <c r="M23" s="6"/>
      <c r="N23" s="6"/>
      <c r="O23" s="6"/>
      <c r="P23" s="6"/>
      <c r="Q23" s="6"/>
      <c r="R23" s="6"/>
      <c r="S23" s="89"/>
      <c r="T23" s="6"/>
      <c r="U23" s="6"/>
      <c r="V23" s="6"/>
      <c r="W23" s="6"/>
      <c r="X23" s="6"/>
      <c r="AH23" s="88"/>
    </row>
    <row r="24" spans="2:34" ht="12" customHeight="1" x14ac:dyDescent="0.25">
      <c r="B24" s="10"/>
      <c r="C24" s="70" t="s">
        <v>104</v>
      </c>
      <c r="D24" s="70"/>
      <c r="E24" s="43" t="s">
        <v>110</v>
      </c>
      <c r="F24" s="43" t="s">
        <v>106</v>
      </c>
      <c r="G24" s="43" t="s">
        <v>107</v>
      </c>
      <c r="H24" s="4"/>
      <c r="J24" s="104" t="s">
        <v>112</v>
      </c>
      <c r="K24" s="104"/>
      <c r="L24" s="199"/>
      <c r="M24" s="234" t="s">
        <v>122</v>
      </c>
      <c r="N24" s="234"/>
      <c r="O24" s="234"/>
      <c r="P24" s="234"/>
      <c r="Q24" s="234"/>
      <c r="R24" s="104"/>
      <c r="S24" s="104" t="s">
        <v>123</v>
      </c>
      <c r="T24" s="104"/>
      <c r="U24" s="6"/>
      <c r="V24" s="6"/>
      <c r="W24" s="6"/>
      <c r="X24" s="6"/>
      <c r="AH24" s="88"/>
    </row>
    <row r="25" spans="2:34" x14ac:dyDescent="0.25">
      <c r="B25" s="40">
        <f>+'Base de Dados'!B22</f>
        <v>0</v>
      </c>
      <c r="C25" s="44" t="str">
        <f>+'Base de Dados'!C22</f>
        <v>Casa</v>
      </c>
      <c r="D25" s="44"/>
      <c r="E25" s="124">
        <f>IFERROR(VLOOKUP(C25,Orçamento!$C$23:$P$37,3,0),0)</f>
        <v>750</v>
      </c>
      <c r="F25" s="124">
        <f t="shared" ref="F25:F40" si="3">SUMIF($M$71:$N$371,C25,$P$71:$Q$371)</f>
        <v>200</v>
      </c>
      <c r="G25" s="124">
        <f>+F25-E25</f>
        <v>-550</v>
      </c>
      <c r="H25" s="4"/>
      <c r="J25" s="6" t="s">
        <v>110</v>
      </c>
      <c r="K25" s="30" t="s">
        <v>106</v>
      </c>
      <c r="L25" s="89"/>
      <c r="M25" s="6"/>
      <c r="N25" s="6"/>
      <c r="O25" s="6"/>
      <c r="P25" s="6"/>
      <c r="Q25" s="6"/>
      <c r="R25" s="6"/>
      <c r="S25" s="140" t="str">
        <f>REPT("|",S26*200)</f>
        <v>|||||||||||||||||||||||||||||||||||||||||||||||||||||||||||||||||||||||||||||||||||||||||||||||||||||||||||||</v>
      </c>
      <c r="T25" s="4"/>
      <c r="U25" s="6"/>
      <c r="V25" s="6"/>
      <c r="W25" s="6"/>
      <c r="X25" s="6"/>
      <c r="AH25" s="88"/>
    </row>
    <row r="26" spans="2:34" x14ac:dyDescent="0.25">
      <c r="B26" s="46">
        <f>+'Base de Dados'!B23</f>
        <v>0</v>
      </c>
      <c r="C26" s="45" t="str">
        <f>+'Base de Dados'!C23</f>
        <v>Transporte</v>
      </c>
      <c r="D26" s="45"/>
      <c r="E26" s="124">
        <f>IFERROR(VLOOKUP(C26,Orçamento!$C$23:$P$37,3,0),0)</f>
        <v>340</v>
      </c>
      <c r="F26" s="124">
        <f t="shared" si="3"/>
        <v>0</v>
      </c>
      <c r="G26" s="124">
        <f t="shared" ref="G26:G40" si="4">+F26-E26</f>
        <v>-340</v>
      </c>
      <c r="H26" s="4"/>
      <c r="J26" s="114">
        <f>SUM(E25:E40)</f>
        <v>3685</v>
      </c>
      <c r="K26" s="143">
        <f>SUM(F25:F40)</f>
        <v>6668</v>
      </c>
      <c r="L26" s="89"/>
      <c r="M26" s="6"/>
      <c r="N26" s="6"/>
      <c r="O26" s="6"/>
      <c r="P26" s="6"/>
      <c r="Q26" s="6"/>
      <c r="R26" s="6"/>
      <c r="S26" s="141">
        <f>+$K$26/$J$3</f>
        <v>0.54880658436213992</v>
      </c>
      <c r="T26" s="4"/>
      <c r="U26" s="91"/>
      <c r="V26" s="91"/>
      <c r="W26" s="91"/>
      <c r="X26" s="6"/>
      <c r="AH26" s="88"/>
    </row>
    <row r="27" spans="2:34" x14ac:dyDescent="0.25">
      <c r="B27" s="46">
        <f>+'Base de Dados'!B24</f>
        <v>0</v>
      </c>
      <c r="C27" s="46" t="str">
        <f>+'Base de Dados'!C24</f>
        <v>Alimentação</v>
      </c>
      <c r="D27" s="46"/>
      <c r="E27" s="121">
        <f>IFERROR(VLOOKUP(C27,Orçamento!$C$23:$P$37,3,0),0)</f>
        <v>220</v>
      </c>
      <c r="F27" s="121">
        <f t="shared" si="3"/>
        <v>715</v>
      </c>
      <c r="G27" s="121">
        <f t="shared" si="4"/>
        <v>495</v>
      </c>
      <c r="H27" s="4"/>
      <c r="J27" s="255" t="str">
        <f>REPT("|",J28*220)</f>
        <v>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|</v>
      </c>
      <c r="K27" s="255"/>
      <c r="L27" s="89"/>
      <c r="M27" s="6"/>
      <c r="N27" s="6"/>
      <c r="O27" s="6"/>
      <c r="P27" s="6"/>
      <c r="Q27" s="6"/>
      <c r="R27" s="6"/>
      <c r="S27" s="92"/>
      <c r="T27" s="4"/>
      <c r="U27" s="6"/>
      <c r="V27" s="6"/>
      <c r="W27" s="6"/>
      <c r="X27" s="6"/>
      <c r="AH27" s="88"/>
    </row>
    <row r="28" spans="2:34" x14ac:dyDescent="0.25">
      <c r="B28" s="46">
        <f>+'Base de Dados'!B25</f>
        <v>0</v>
      </c>
      <c r="C28" s="45" t="str">
        <f>+'Base de Dados'!C25</f>
        <v>Utilidades</v>
      </c>
      <c r="D28" s="45"/>
      <c r="E28" s="124">
        <f>IFERROR(VLOOKUP(C28,Orçamento!$C$23:$P$37,3,0),0)</f>
        <v>140</v>
      </c>
      <c r="F28" s="124">
        <f t="shared" si="3"/>
        <v>0</v>
      </c>
      <c r="G28" s="124">
        <f t="shared" si="4"/>
        <v>-140</v>
      </c>
      <c r="H28" s="4"/>
      <c r="J28" s="142">
        <f>+K26/J26</f>
        <v>1.8094979647218452</v>
      </c>
      <c r="K28" s="96"/>
      <c r="L28" s="89"/>
      <c r="M28" s="6"/>
      <c r="N28" s="6"/>
      <c r="O28" s="6"/>
      <c r="P28" s="6"/>
      <c r="Q28" s="6"/>
      <c r="R28" s="6"/>
      <c r="S28" s="89"/>
      <c r="T28" s="6"/>
      <c r="U28" s="6"/>
      <c r="V28" s="6"/>
      <c r="W28" s="6"/>
      <c r="X28" s="6"/>
      <c r="AH28" s="88"/>
    </row>
    <row r="29" spans="2:34" ht="15" customHeight="1" x14ac:dyDescent="0.25">
      <c r="B29" s="46">
        <f>+'Base de Dados'!B26</f>
        <v>0</v>
      </c>
      <c r="C29" s="45" t="str">
        <f>+'Base de Dados'!C26</f>
        <v>Seguro</v>
      </c>
      <c r="D29" s="45"/>
      <c r="E29" s="124">
        <f>IFERROR(VLOOKUP(C29,Orçamento!$C$23:$P$37,3,0),0)</f>
        <v>280</v>
      </c>
      <c r="F29" s="124">
        <f t="shared" si="3"/>
        <v>0</v>
      </c>
      <c r="G29" s="124">
        <f t="shared" si="4"/>
        <v>-280</v>
      </c>
      <c r="H29" s="4"/>
      <c r="J29" s="239">
        <f>+J26-K26</f>
        <v>-2983</v>
      </c>
      <c r="K29" s="239"/>
      <c r="L29" s="89"/>
      <c r="M29" s="6"/>
      <c r="N29" s="6"/>
      <c r="O29" s="6"/>
      <c r="P29" s="6"/>
      <c r="Q29" s="6"/>
      <c r="R29" s="6"/>
      <c r="S29" s="89"/>
      <c r="T29" s="6"/>
      <c r="U29" s="6"/>
      <c r="V29" s="6"/>
      <c r="W29" s="6"/>
      <c r="X29" s="6"/>
      <c r="AH29" s="88"/>
    </row>
    <row r="30" spans="2:34" x14ac:dyDescent="0.25">
      <c r="B30" s="46">
        <f>+'Base de Dados'!B27</f>
        <v>0</v>
      </c>
      <c r="C30" s="46" t="str">
        <f>+'Base de Dados'!C27</f>
        <v>Educação</v>
      </c>
      <c r="D30" s="46"/>
      <c r="E30" s="121">
        <f>IFERROR(VLOOKUP(C30,Orçamento!$C$23:$P$37,3,0),0)</f>
        <v>190</v>
      </c>
      <c r="F30" s="121">
        <f t="shared" si="3"/>
        <v>95</v>
      </c>
      <c r="G30" s="121">
        <f t="shared" si="4"/>
        <v>-95</v>
      </c>
      <c r="H30" s="4"/>
      <c r="J30" s="240"/>
      <c r="K30" s="240"/>
      <c r="L30" s="89"/>
      <c r="M30" s="6"/>
      <c r="N30" s="6"/>
      <c r="O30" s="6"/>
      <c r="P30" s="6"/>
      <c r="Q30" s="6"/>
      <c r="R30" s="6"/>
      <c r="S30" s="89"/>
      <c r="T30" s="6"/>
      <c r="U30" s="6"/>
      <c r="V30" s="6"/>
      <c r="W30" s="6"/>
      <c r="X30" s="6"/>
      <c r="AH30" s="88"/>
    </row>
    <row r="31" spans="2:34" x14ac:dyDescent="0.25">
      <c r="B31" s="46">
        <f>+'Base de Dados'!B28</f>
        <v>0</v>
      </c>
      <c r="C31" s="45" t="str">
        <f>+'Base de Dados'!C28</f>
        <v>Entretenimento</v>
      </c>
      <c r="D31" s="45"/>
      <c r="E31" s="124">
        <f>IFERROR(VLOOKUP(C31,Orçamento!$C$23:$P$37,3,0),0)</f>
        <v>520</v>
      </c>
      <c r="F31" s="124">
        <f t="shared" si="3"/>
        <v>3000</v>
      </c>
      <c r="G31" s="124">
        <f t="shared" si="4"/>
        <v>2480</v>
      </c>
      <c r="H31" s="4"/>
      <c r="J31" s="241" t="str">
        <f>_xlfn.CONCAT(N6," ","este mês")</f>
        <v>Acima do orçamento este mês</v>
      </c>
      <c r="K31" s="241"/>
      <c r="L31" s="89"/>
      <c r="M31" s="6"/>
      <c r="N31" s="6"/>
      <c r="O31" s="6"/>
      <c r="P31" s="6"/>
      <c r="Q31" s="6"/>
      <c r="R31" s="6"/>
      <c r="S31" s="89"/>
      <c r="T31" s="6"/>
      <c r="U31" s="6"/>
      <c r="V31" s="6"/>
      <c r="W31" s="6"/>
      <c r="X31" s="6"/>
      <c r="AH31" s="88"/>
    </row>
    <row r="32" spans="2:34" x14ac:dyDescent="0.25">
      <c r="B32" s="46">
        <f>+'Base de Dados'!B29</f>
        <v>0</v>
      </c>
      <c r="C32" s="45" t="str">
        <f>+'Base de Dados'!C29</f>
        <v>Roupas</v>
      </c>
      <c r="D32" s="45"/>
      <c r="E32" s="124">
        <f>IFERROR(VLOOKUP(C32,Orçamento!$C$23:$P$37,3,0),0)</f>
        <v>80</v>
      </c>
      <c r="F32" s="124">
        <f t="shared" si="3"/>
        <v>500</v>
      </c>
      <c r="G32" s="124">
        <f t="shared" si="4"/>
        <v>420</v>
      </c>
      <c r="H32" s="4"/>
      <c r="J32" s="84"/>
      <c r="K32" s="6"/>
      <c r="L32" s="89"/>
      <c r="M32" s="6"/>
      <c r="N32" s="6"/>
      <c r="O32" s="6"/>
      <c r="P32" s="6"/>
      <c r="Q32" s="6"/>
      <c r="R32" s="6"/>
      <c r="S32" s="89"/>
      <c r="T32" s="6"/>
      <c r="U32" s="6"/>
      <c r="V32" s="6"/>
      <c r="W32" s="6"/>
      <c r="X32" s="6"/>
      <c r="AH32" s="88"/>
    </row>
    <row r="33" spans="2:34" x14ac:dyDescent="0.25">
      <c r="B33" s="46">
        <f>+'Base de Dados'!B30</f>
        <v>0</v>
      </c>
      <c r="C33" s="46" t="str">
        <f>+'Base de Dados'!C30</f>
        <v>Cuidados Pessoais</v>
      </c>
      <c r="D33" s="46"/>
      <c r="E33" s="121">
        <f>IFERROR(VLOOKUP(C33,Orçamento!$C$23:$P$37,3,0),0)</f>
        <v>180</v>
      </c>
      <c r="F33" s="121">
        <f t="shared" si="3"/>
        <v>0</v>
      </c>
      <c r="G33" s="121">
        <f t="shared" si="4"/>
        <v>-180</v>
      </c>
      <c r="H33" s="4"/>
      <c r="J33" s="6"/>
      <c r="K33" s="6"/>
      <c r="L33" s="6"/>
      <c r="M33" s="94"/>
      <c r="N33" s="6"/>
      <c r="O33" s="6"/>
      <c r="P33" s="6"/>
      <c r="Q33" s="6"/>
      <c r="R33" s="6"/>
      <c r="S33" s="89"/>
      <c r="T33" s="6"/>
      <c r="U33" s="6"/>
      <c r="V33" s="6"/>
      <c r="W33" s="6"/>
      <c r="X33" s="6"/>
      <c r="AH33" s="88"/>
    </row>
    <row r="34" spans="2:34" x14ac:dyDescent="0.25">
      <c r="B34" s="46">
        <f>+'Base de Dados'!B31</f>
        <v>0</v>
      </c>
      <c r="C34" s="45" t="str">
        <f>+'Base de Dados'!C31</f>
        <v>Presentes</v>
      </c>
      <c r="D34" s="45"/>
      <c r="E34" s="124">
        <f>IFERROR(VLOOKUP(C34,Orçamento!$C$23:$P$37,3,0),0)</f>
        <v>70</v>
      </c>
      <c r="F34" s="124">
        <f t="shared" si="3"/>
        <v>48</v>
      </c>
      <c r="G34" s="124">
        <f t="shared" si="4"/>
        <v>-22</v>
      </c>
      <c r="H34" s="4"/>
      <c r="J34" s="93" t="s">
        <v>113</v>
      </c>
      <c r="K34" s="93" t="s">
        <v>114</v>
      </c>
      <c r="L34" s="6"/>
      <c r="M34" s="94"/>
      <c r="N34" s="6"/>
      <c r="O34" s="6"/>
      <c r="P34" s="6"/>
      <c r="Q34" s="6"/>
      <c r="R34" s="6"/>
      <c r="S34" s="89"/>
      <c r="T34" s="6"/>
      <c r="U34" s="6"/>
      <c r="V34" s="6"/>
      <c r="W34" s="6"/>
      <c r="X34" s="6"/>
    </row>
    <row r="35" spans="2:34" x14ac:dyDescent="0.25">
      <c r="B35" s="46">
        <f>+'Base de Dados'!B32</f>
        <v>0</v>
      </c>
      <c r="C35" s="46" t="str">
        <f>+'Base de Dados'!C32</f>
        <v>Doações</v>
      </c>
      <c r="D35" s="46"/>
      <c r="E35" s="121">
        <f>IFERROR(VLOOKUP(C35,Orçamento!$C$23:$P$37,3,0),0)</f>
        <v>280</v>
      </c>
      <c r="F35" s="121">
        <f t="shared" si="3"/>
        <v>20</v>
      </c>
      <c r="G35" s="121">
        <f t="shared" si="4"/>
        <v>-260</v>
      </c>
      <c r="H35" s="4"/>
      <c r="J35" s="144">
        <f>COUNTIF(G25:G40,"&gt;0")</f>
        <v>4</v>
      </c>
      <c r="K35" s="278">
        <f>COUNTIF(G25:G40,"&lt;0")</f>
        <v>10</v>
      </c>
      <c r="L35" s="278"/>
      <c r="M35" s="94"/>
      <c r="N35" s="6"/>
      <c r="O35" s="6"/>
      <c r="P35" s="6"/>
      <c r="Q35" s="6"/>
      <c r="R35" s="6"/>
      <c r="S35" s="89"/>
      <c r="T35" s="6"/>
      <c r="U35" s="6"/>
      <c r="V35" s="6"/>
      <c r="W35" s="6"/>
      <c r="X35" s="6"/>
    </row>
    <row r="36" spans="2:34" x14ac:dyDescent="0.25">
      <c r="B36" s="46">
        <f>+'Base de Dados'!B33</f>
        <v>0</v>
      </c>
      <c r="C36" s="45" t="str">
        <f>+'Base de Dados'!C33</f>
        <v>Lazer</v>
      </c>
      <c r="D36" s="45"/>
      <c r="E36" s="124">
        <f>IFERROR(VLOOKUP(C36,Orçamento!$C$23:$P$37,3,0),0)</f>
        <v>90</v>
      </c>
      <c r="F36" s="124">
        <f t="shared" si="3"/>
        <v>90</v>
      </c>
      <c r="G36" s="124">
        <f t="shared" si="4"/>
        <v>0</v>
      </c>
      <c r="H36" s="4"/>
      <c r="J36" s="90">
        <f>+J35/(SUM($J$35,$K$35))</f>
        <v>0.2857142857142857</v>
      </c>
      <c r="K36" s="90">
        <f>+K35/(SUM($J$35,$K$35))</f>
        <v>0.7142857142857143</v>
      </c>
      <c r="L36" s="89"/>
      <c r="M36" s="6"/>
      <c r="N36" s="6"/>
      <c r="O36" s="6"/>
      <c r="P36" s="6"/>
      <c r="Q36" s="6"/>
      <c r="R36" s="6"/>
      <c r="S36" s="89"/>
      <c r="T36" s="6"/>
      <c r="U36" s="6"/>
      <c r="V36" s="6"/>
      <c r="W36" s="6"/>
      <c r="X36" s="6"/>
    </row>
    <row r="37" spans="2:34" x14ac:dyDescent="0.25">
      <c r="B37" s="46">
        <f>+'Base de Dados'!B34</f>
        <v>0</v>
      </c>
      <c r="C37" s="46" t="str">
        <f>+'Base de Dados'!C34</f>
        <v>Animal de Estimação</v>
      </c>
      <c r="D37" s="46"/>
      <c r="E37" s="121">
        <f>IFERROR(VLOOKUP(C37,Orçamento!$C$23:$P$37,3,0),0)</f>
        <v>150</v>
      </c>
      <c r="F37" s="121">
        <f t="shared" si="3"/>
        <v>2000</v>
      </c>
      <c r="G37" s="121">
        <f t="shared" si="4"/>
        <v>1850</v>
      </c>
      <c r="H37" s="4"/>
      <c r="J37" s="90">
        <v>1</v>
      </c>
      <c r="K37" s="90">
        <f>100%-K36</f>
        <v>0.2857142857142857</v>
      </c>
      <c r="L37" s="89"/>
      <c r="M37" s="6"/>
      <c r="N37" s="6"/>
      <c r="O37" s="6"/>
      <c r="P37" s="6"/>
      <c r="Q37" s="6"/>
      <c r="R37" s="6"/>
      <c r="S37" s="89"/>
      <c r="T37" s="6"/>
      <c r="U37" s="6"/>
      <c r="V37" s="6"/>
      <c r="W37" s="6"/>
      <c r="X37" s="6"/>
    </row>
    <row r="38" spans="2:34" x14ac:dyDescent="0.25">
      <c r="B38" s="65">
        <f>+'Base de Dados'!B35</f>
        <v>0</v>
      </c>
      <c r="C38" s="45" t="str">
        <f>+'Base de Dados'!C35</f>
        <v>Viagens</v>
      </c>
      <c r="D38" s="45"/>
      <c r="E38" s="124">
        <f>IFERROR(VLOOKUP(C38,Orçamento!$C$23:$P$37,3,0),0)</f>
        <v>300</v>
      </c>
      <c r="F38" s="124">
        <f t="shared" si="3"/>
        <v>0</v>
      </c>
      <c r="G38" s="124">
        <f t="shared" si="4"/>
        <v>-300</v>
      </c>
      <c r="H38" s="4"/>
      <c r="J38" s="6"/>
      <c r="K38" s="6"/>
      <c r="L38" s="89"/>
      <c r="M38" s="6"/>
      <c r="N38" s="6"/>
      <c r="O38" s="6"/>
      <c r="P38" s="6"/>
      <c r="Q38" s="6"/>
      <c r="R38" s="6"/>
      <c r="S38" s="89"/>
      <c r="T38" s="6"/>
      <c r="U38" s="6"/>
      <c r="V38" s="6"/>
      <c r="W38" s="6"/>
      <c r="X38" s="6"/>
    </row>
    <row r="39" spans="2:34" x14ac:dyDescent="0.25">
      <c r="B39" s="65"/>
      <c r="C39" s="45" t="str">
        <f>+'Base de Dados'!C36</f>
        <v>Streaming</v>
      </c>
      <c r="D39" s="45"/>
      <c r="E39" s="124">
        <f>IFERROR(VLOOKUP(C39,Orçamento!$C$23:$P$37,3,0),0)</f>
        <v>95</v>
      </c>
      <c r="F39" s="124">
        <f t="shared" si="3"/>
        <v>0</v>
      </c>
      <c r="G39" s="124">
        <f t="shared" si="4"/>
        <v>-95</v>
      </c>
      <c r="H39" s="4"/>
      <c r="J39" s="6"/>
      <c r="K39" s="6"/>
      <c r="L39" s="89"/>
      <c r="M39" s="6"/>
      <c r="N39" s="6"/>
      <c r="O39" s="6"/>
      <c r="P39" s="6"/>
      <c r="Q39" s="6"/>
      <c r="R39" s="6"/>
      <c r="S39" s="89"/>
      <c r="T39" s="6"/>
      <c r="U39" s="6"/>
      <c r="V39" s="6"/>
      <c r="W39" s="6"/>
      <c r="X39" s="6"/>
    </row>
    <row r="40" spans="2:34" x14ac:dyDescent="0.25">
      <c r="B40" s="65">
        <f>+'Base de Dados'!B36</f>
        <v>0</v>
      </c>
      <c r="C40" s="45" t="str">
        <f>+'Base de Dados'!C37</f>
        <v>Videogame</v>
      </c>
      <c r="D40" s="45"/>
      <c r="E40" s="124">
        <f>IFERROR(VLOOKUP(C40,Orçamento!$C$23:$P$37,3,0),0)</f>
        <v>0</v>
      </c>
      <c r="F40" s="124">
        <f t="shared" si="3"/>
        <v>0</v>
      </c>
      <c r="G40" s="124">
        <f t="shared" si="4"/>
        <v>0</v>
      </c>
      <c r="H40" s="4"/>
      <c r="J40" s="6"/>
      <c r="K40" s="6"/>
      <c r="L40" s="89"/>
      <c r="M40" s="6"/>
      <c r="N40" s="6"/>
      <c r="O40" s="6"/>
      <c r="P40" s="6"/>
      <c r="Q40" s="6"/>
      <c r="R40" s="6"/>
      <c r="S40" s="89"/>
      <c r="T40" s="6"/>
      <c r="U40" s="6"/>
      <c r="V40" s="6"/>
      <c r="W40" s="6"/>
      <c r="X40" s="6"/>
    </row>
    <row r="41" spans="2:34" ht="5.0999999999999996" customHeight="1" x14ac:dyDescent="0.25">
      <c r="B41" s="65"/>
      <c r="C41" s="46"/>
      <c r="D41" s="46"/>
      <c r="E41" s="78">
        <f>SUM(E25:E40)</f>
        <v>3685</v>
      </c>
      <c r="F41" s="66"/>
      <c r="G41" s="68"/>
      <c r="H41" s="4"/>
      <c r="J41" s="6"/>
      <c r="K41" s="6"/>
      <c r="L41" s="89"/>
      <c r="M41" s="6"/>
      <c r="N41" s="6"/>
      <c r="O41" s="6"/>
      <c r="P41" s="6"/>
      <c r="Q41" s="6"/>
      <c r="R41" s="6"/>
      <c r="S41" s="89"/>
      <c r="T41" s="6"/>
      <c r="U41" s="6"/>
      <c r="V41" s="6"/>
      <c r="W41" s="6"/>
      <c r="X41" s="6"/>
    </row>
    <row r="42" spans="2:34" ht="12" customHeight="1" x14ac:dyDescent="0.25"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</row>
    <row r="43" spans="2:34" x14ac:dyDescent="0.25">
      <c r="B43" s="156" t="str">
        <f>+'Base de Dados'!G6</f>
        <v>Dívidas</v>
      </c>
      <c r="C43" s="194"/>
      <c r="D43" s="3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</row>
    <row r="44" spans="2:34" ht="5.0999999999999996" customHeight="1" x14ac:dyDescent="0.25">
      <c r="B44" s="4"/>
      <c r="C44" s="4"/>
      <c r="D44" s="4"/>
      <c r="E44" s="4"/>
      <c r="F44" s="4"/>
      <c r="G44" s="4"/>
      <c r="H44" s="4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spans="2:34" ht="12" customHeight="1" x14ac:dyDescent="0.25">
      <c r="B45" s="10"/>
      <c r="C45" s="71" t="s">
        <v>104</v>
      </c>
      <c r="D45" s="10"/>
      <c r="E45" s="43" t="s">
        <v>110</v>
      </c>
      <c r="F45" s="43" t="s">
        <v>106</v>
      </c>
      <c r="G45" s="43" t="s">
        <v>107</v>
      </c>
      <c r="H45" s="4"/>
      <c r="J45" s="6" t="s">
        <v>115</v>
      </c>
      <c r="K45" s="6"/>
      <c r="L45" s="6"/>
      <c r="M45" s="6"/>
      <c r="N45" s="6"/>
      <c r="O45" s="6"/>
      <c r="P45" s="254"/>
      <c r="Q45" s="254"/>
      <c r="R45" s="254"/>
      <c r="S45" s="254"/>
      <c r="T45" s="254"/>
      <c r="U45" s="6"/>
      <c r="V45" s="6"/>
      <c r="W45" s="6"/>
      <c r="X45" s="6"/>
    </row>
    <row r="46" spans="2:34" x14ac:dyDescent="0.25">
      <c r="B46" s="40">
        <f>+'Base de Dados'!F8</f>
        <v>0</v>
      </c>
      <c r="C46" s="69" t="str">
        <f>+'Base de Dados'!G9</f>
        <v>Financiamento Carro</v>
      </c>
      <c r="D46" s="69"/>
      <c r="E46" s="120">
        <f>IFERROR(VLOOKUP(C46,Orçamento!$C$44:$P$51,3,0),0)</f>
        <v>720</v>
      </c>
      <c r="F46" s="120">
        <f t="shared" ref="F46:F53" si="5">SUMIF($M$71:$N$371,C46,$P$71:$Q$371)</f>
        <v>0</v>
      </c>
      <c r="G46" s="120">
        <f>+F46-E46</f>
        <v>-720</v>
      </c>
      <c r="H46" s="4"/>
      <c r="J46" s="6" t="s">
        <v>110</v>
      </c>
      <c r="K46" s="30" t="s">
        <v>106</v>
      </c>
      <c r="L46" s="6"/>
      <c r="M46" s="6"/>
      <c r="N46" s="6"/>
      <c r="O46" s="6"/>
      <c r="P46" s="6"/>
      <c r="Q46" s="6"/>
      <c r="R46" s="6"/>
      <c r="S46" s="6"/>
      <c r="T46" s="6"/>
      <c r="U46" s="6"/>
      <c r="V46" s="83"/>
      <c r="W46" s="87"/>
      <c r="X46" s="6"/>
    </row>
    <row r="47" spans="2:34" x14ac:dyDescent="0.25">
      <c r="B47" s="46">
        <f>+'Base de Dados'!F9</f>
        <v>0</v>
      </c>
      <c r="C47" s="10" t="str">
        <f>+'Base de Dados'!G10</f>
        <v>Empréstimo Estudantil</v>
      </c>
      <c r="D47" s="10"/>
      <c r="E47" s="121">
        <f>IFERROR(VLOOKUP(C47,Orçamento!$C$44:$P$51,3,0),0)</f>
        <v>330</v>
      </c>
      <c r="F47" s="121">
        <f t="shared" si="5"/>
        <v>500</v>
      </c>
      <c r="G47" s="120">
        <f t="shared" ref="G47:G53" si="6">+F47-E47</f>
        <v>170</v>
      </c>
      <c r="H47" s="4"/>
      <c r="J47" s="114">
        <f>SUM(E46:E53)</f>
        <v>3050</v>
      </c>
      <c r="K47" s="192">
        <f>SUM(F46:F53)</f>
        <v>1700</v>
      </c>
      <c r="L47" s="6"/>
      <c r="M47" s="6"/>
      <c r="N47" s="6"/>
      <c r="O47" s="6"/>
      <c r="P47" s="6"/>
      <c r="Q47" s="6"/>
      <c r="R47" s="6"/>
      <c r="S47" s="6"/>
      <c r="T47" s="6"/>
      <c r="U47" s="6"/>
      <c r="V47" s="253"/>
      <c r="W47" s="253"/>
      <c r="X47" s="6"/>
    </row>
    <row r="48" spans="2:34" x14ac:dyDescent="0.25">
      <c r="B48" s="46">
        <f>+'Base de Dados'!F10</f>
        <v>0</v>
      </c>
      <c r="C48" s="52" t="str">
        <f>+'Base de Dados'!G11</f>
        <v>Cartão de Crédito</v>
      </c>
      <c r="D48" s="52"/>
      <c r="E48" s="120">
        <f>IFERROR(VLOOKUP(C48,Orçamento!$C$44:$P$51,3,0),0)</f>
        <v>450</v>
      </c>
      <c r="F48" s="120">
        <f t="shared" si="5"/>
        <v>900</v>
      </c>
      <c r="G48" s="120">
        <f t="shared" si="6"/>
        <v>450</v>
      </c>
      <c r="H48" s="4"/>
      <c r="J48" s="242" t="str">
        <f>REPT("|",J49*210)</f>
        <v>|||||||||||||||||||||||||||||||||||||||||||||||||||||||||||||||||||||||||||||||||||||||||||||||||||||||||||||||||||||</v>
      </c>
      <c r="K48" s="242"/>
      <c r="L48" s="6"/>
      <c r="M48" s="6"/>
      <c r="N48" s="6"/>
      <c r="O48" s="6"/>
      <c r="P48" s="6"/>
      <c r="Q48" s="6"/>
      <c r="R48" s="6"/>
      <c r="S48" s="6"/>
      <c r="T48" s="6"/>
      <c r="U48" s="6"/>
      <c r="V48" s="85"/>
      <c r="W48" s="6"/>
      <c r="X48" s="6"/>
    </row>
    <row r="49" spans="2:24" x14ac:dyDescent="0.25">
      <c r="B49" s="46">
        <f>+'Base de Dados'!F11</f>
        <v>0</v>
      </c>
      <c r="C49" s="10" t="str">
        <f>+'Base de Dados'!G12</f>
        <v>Financiamento Apto</v>
      </c>
      <c r="D49" s="10"/>
      <c r="E49" s="121">
        <f>IFERROR(VLOOKUP(C49,Orçamento!$C$44:$P$51,3,0),0)</f>
        <v>190</v>
      </c>
      <c r="F49" s="121">
        <f t="shared" si="5"/>
        <v>0</v>
      </c>
      <c r="G49" s="120">
        <f t="shared" si="6"/>
        <v>-190</v>
      </c>
      <c r="H49" s="4"/>
      <c r="J49" s="193">
        <f>+K47/J47</f>
        <v>0.55737704918032782</v>
      </c>
      <c r="K49" s="95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spans="2:24" ht="15" customHeight="1" x14ac:dyDescent="0.25">
      <c r="B50" s="46">
        <f>+'Base de Dados'!F12</f>
        <v>0</v>
      </c>
      <c r="C50" s="52" t="str">
        <f>+'Base de Dados'!G13</f>
        <v>Consórcio</v>
      </c>
      <c r="D50" s="52"/>
      <c r="E50" s="120">
        <f>IFERROR(VLOOKUP(C50,Orçamento!$C$44:$P$51,3,0),0)</f>
        <v>290</v>
      </c>
      <c r="F50" s="120">
        <f t="shared" si="5"/>
        <v>300</v>
      </c>
      <c r="G50" s="120">
        <f t="shared" si="6"/>
        <v>10</v>
      </c>
      <c r="H50" s="4"/>
      <c r="J50" s="239">
        <f>+J47-K47</f>
        <v>1350</v>
      </c>
      <c r="K50" s="239"/>
      <c r="L50" s="6"/>
      <c r="M50" s="6"/>
      <c r="N50" s="6"/>
      <c r="O50" s="6"/>
      <c r="P50" s="6"/>
      <c r="Q50" s="6"/>
      <c r="R50" s="6"/>
      <c r="S50" s="6"/>
      <c r="T50" s="6"/>
      <c r="U50" s="6"/>
      <c r="V50" s="83"/>
      <c r="W50" s="6"/>
      <c r="X50" s="6"/>
    </row>
    <row r="51" spans="2:24" ht="15" customHeight="1" x14ac:dyDescent="0.25">
      <c r="B51" s="46">
        <f>+'Base de Dados'!F13</f>
        <v>0</v>
      </c>
      <c r="C51" s="10" t="str">
        <f>+'Base de Dados'!G14</f>
        <v>Empréstimo</v>
      </c>
      <c r="D51" s="10"/>
      <c r="E51" s="121">
        <f>IFERROR(VLOOKUP(C51,Orçamento!$C$44:$P$51,3,0),0)</f>
        <v>370</v>
      </c>
      <c r="F51" s="121">
        <f t="shared" si="5"/>
        <v>0</v>
      </c>
      <c r="G51" s="120">
        <f t="shared" si="6"/>
        <v>-370</v>
      </c>
      <c r="H51" s="4"/>
      <c r="J51" s="240"/>
      <c r="K51" s="240"/>
      <c r="L51" s="6"/>
      <c r="M51" s="6"/>
      <c r="N51" s="6"/>
      <c r="O51" s="6"/>
      <c r="P51" s="6"/>
      <c r="Q51" s="6"/>
      <c r="R51" s="6"/>
      <c r="S51" s="6"/>
      <c r="T51" s="6"/>
      <c r="U51" s="6"/>
      <c r="V51" s="253"/>
      <c r="W51" s="253"/>
      <c r="X51" s="6"/>
    </row>
    <row r="52" spans="2:24" x14ac:dyDescent="0.25">
      <c r="B52" s="65">
        <f>+'Base de Dados'!F14</f>
        <v>0</v>
      </c>
      <c r="C52" s="52" t="str">
        <f>+'Base de Dados'!G15</f>
        <v>Agiota</v>
      </c>
      <c r="D52" s="52"/>
      <c r="E52" s="120">
        <f>IFERROR(VLOOKUP(C52,Orçamento!$C$44:$P$51,3,0),0)</f>
        <v>520</v>
      </c>
      <c r="F52" s="120">
        <f t="shared" si="5"/>
        <v>0</v>
      </c>
      <c r="G52" s="120">
        <f t="shared" si="6"/>
        <v>-520</v>
      </c>
      <c r="H52" s="4"/>
      <c r="J52" s="241" t="str">
        <f>_xlfn.CONCAT(Q6," ","neste mês")</f>
        <v>Abaixo da Meta neste mês</v>
      </c>
      <c r="K52" s="241"/>
      <c r="L52" s="6"/>
      <c r="M52" s="6"/>
      <c r="N52" s="6"/>
      <c r="O52" s="6"/>
      <c r="P52" s="6"/>
      <c r="Q52" s="6"/>
      <c r="R52" s="6"/>
      <c r="S52" s="6"/>
      <c r="T52" s="6"/>
      <c r="U52" s="6"/>
      <c r="V52" s="85"/>
      <c r="W52" s="6"/>
      <c r="X52" s="6"/>
    </row>
    <row r="53" spans="2:24" x14ac:dyDescent="0.25">
      <c r="B53" s="65">
        <f>+'Base de Dados'!F15</f>
        <v>0</v>
      </c>
      <c r="C53" s="52" t="str">
        <f>+'Base de Dados'!G16</f>
        <v>Financiamento Lote</v>
      </c>
      <c r="D53" s="52"/>
      <c r="E53" s="120">
        <f>IFERROR(VLOOKUP(C53,Orçamento!$C$44:$P$51,3,0),0)</f>
        <v>180</v>
      </c>
      <c r="F53" s="120">
        <f t="shared" si="5"/>
        <v>0</v>
      </c>
      <c r="G53" s="120">
        <f t="shared" si="6"/>
        <v>-180</v>
      </c>
      <c r="H53" s="4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spans="2:24" ht="5.0999999999999996" customHeight="1" x14ac:dyDescent="0.25">
      <c r="B54" s="10"/>
      <c r="C54" s="10"/>
      <c r="D54" s="10"/>
      <c r="E54" s="79">
        <f>SUM(E46:E53)</f>
        <v>3050</v>
      </c>
      <c r="F54" s="51"/>
      <c r="G54" s="68"/>
      <c r="H54" s="4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spans="2:24" x14ac:dyDescent="0.25"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</row>
    <row r="56" spans="2:24" x14ac:dyDescent="0.25">
      <c r="B56" s="162" t="str">
        <f>+'Base de Dados'!G19</f>
        <v>Investimentos</v>
      </c>
      <c r="C56" s="72"/>
      <c r="D56" s="72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</row>
    <row r="57" spans="2:24" ht="5.0999999999999996" customHeight="1" x14ac:dyDescent="0.25">
      <c r="B57" s="4"/>
      <c r="C57" s="4"/>
      <c r="D57" s="4"/>
      <c r="E57" s="4"/>
      <c r="F57" s="4"/>
      <c r="G57" s="4"/>
      <c r="H57" s="4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spans="2:24" ht="12" customHeight="1" x14ac:dyDescent="0.25">
      <c r="B58" s="10"/>
      <c r="C58" s="71" t="s">
        <v>104</v>
      </c>
      <c r="D58" s="10"/>
      <c r="E58" s="43" t="s">
        <v>105</v>
      </c>
      <c r="F58" s="43" t="s">
        <v>106</v>
      </c>
      <c r="G58" s="43" t="s">
        <v>107</v>
      </c>
      <c r="H58" s="4"/>
      <c r="J58" s="6" t="s">
        <v>116</v>
      </c>
      <c r="K58" s="6"/>
      <c r="L58" s="6"/>
      <c r="M58" s="6"/>
      <c r="N58" s="6"/>
      <c r="O58" s="6"/>
      <c r="P58" s="241"/>
      <c r="Q58" s="241"/>
      <c r="R58" s="241"/>
      <c r="S58" s="241"/>
      <c r="T58" s="241"/>
      <c r="U58" s="6"/>
      <c r="V58" s="6"/>
      <c r="W58" s="6"/>
      <c r="X58" s="6"/>
    </row>
    <row r="59" spans="2:24" x14ac:dyDescent="0.25">
      <c r="B59" s="40">
        <f>+'Base de Dados'!F21</f>
        <v>0</v>
      </c>
      <c r="C59" s="69" t="str">
        <f>+'Base de Dados'!G22</f>
        <v>Reserva de Emergência</v>
      </c>
      <c r="D59" s="69"/>
      <c r="E59" s="120">
        <f>IFERROR(VLOOKUP(C59,Orçamento!$C$58:$P$65,3,0),0)</f>
        <v>350</v>
      </c>
      <c r="F59" s="120">
        <f t="shared" ref="F59:F66" si="7">SUMIF($M$71:$N$371,C59,$P$71:$Q$371)</f>
        <v>0</v>
      </c>
      <c r="G59" s="120">
        <f>+F59-E59</f>
        <v>-350</v>
      </c>
      <c r="H59" s="4"/>
      <c r="J59" s="6" t="s">
        <v>105</v>
      </c>
      <c r="K59" s="30" t="s">
        <v>106</v>
      </c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spans="2:24" x14ac:dyDescent="0.25">
      <c r="B60" s="46">
        <f>+'Base de Dados'!F22</f>
        <v>0</v>
      </c>
      <c r="C60" s="10" t="str">
        <f>+'Base de Dados'!G23</f>
        <v>Previdência</v>
      </c>
      <c r="D60" s="10"/>
      <c r="E60" s="121">
        <f>IFERROR(VLOOKUP(C60,Orçamento!$C$58:$P$65,3,0),0)</f>
        <v>230</v>
      </c>
      <c r="F60" s="121">
        <f t="shared" si="7"/>
        <v>0</v>
      </c>
      <c r="G60" s="120">
        <f t="shared" ref="G60:G66" si="8">+F60-E60</f>
        <v>-230</v>
      </c>
      <c r="H60" s="4"/>
      <c r="J60" s="114">
        <f>SUM(E59:E66)</f>
        <v>2650</v>
      </c>
      <c r="K60" s="197">
        <f>SUM(F59:F66)</f>
        <v>640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spans="2:24" x14ac:dyDescent="0.25">
      <c r="B61" s="46">
        <f>+'Base de Dados'!F23</f>
        <v>0</v>
      </c>
      <c r="C61" s="52" t="str">
        <f>+'Base de Dados'!G24</f>
        <v>Ações</v>
      </c>
      <c r="D61" s="52"/>
      <c r="E61" s="120">
        <f>IFERROR(VLOOKUP(C61,Orçamento!$C$58:$P$65,3,0),0)</f>
        <v>220</v>
      </c>
      <c r="F61" s="120">
        <f t="shared" si="7"/>
        <v>0</v>
      </c>
      <c r="G61" s="120">
        <f t="shared" si="8"/>
        <v>-220</v>
      </c>
      <c r="H61" s="4"/>
      <c r="J61" s="238" t="str">
        <f>REPT("|",J62*220)</f>
        <v>|||||||||||||||||||||||||||||||||||||||||||||||||||||</v>
      </c>
      <c r="K61" s="238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spans="2:24" x14ac:dyDescent="0.25">
      <c r="B62" s="46">
        <f>+'Base de Dados'!F24</f>
        <v>0</v>
      </c>
      <c r="C62" s="10" t="str">
        <f>+'Base de Dados'!G25</f>
        <v>Fundos Imobiliários</v>
      </c>
      <c r="D62" s="10"/>
      <c r="E62" s="121">
        <f>IFERROR(VLOOKUP(C62,Orçamento!$C$58:$P$65,3,0),0)</f>
        <v>390</v>
      </c>
      <c r="F62" s="121">
        <f t="shared" si="7"/>
        <v>0</v>
      </c>
      <c r="G62" s="120">
        <f t="shared" si="8"/>
        <v>-390</v>
      </c>
      <c r="H62" s="4"/>
      <c r="J62" s="198">
        <f>+K60/J60</f>
        <v>0.24150943396226415</v>
      </c>
      <c r="K62" s="97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spans="2:24" x14ac:dyDescent="0.25">
      <c r="B63" s="46">
        <f>+'Base de Dados'!F25</f>
        <v>0</v>
      </c>
      <c r="C63" s="52" t="str">
        <f>+'Base de Dados'!G26</f>
        <v>Renda Fixa</v>
      </c>
      <c r="D63" s="52"/>
      <c r="E63" s="120">
        <f>IFERROR(VLOOKUP(C63,Orçamento!$C$58:$P$65,3,0),0)</f>
        <v>290</v>
      </c>
      <c r="F63" s="120">
        <f t="shared" si="7"/>
        <v>100</v>
      </c>
      <c r="G63" s="120">
        <f t="shared" si="8"/>
        <v>-190</v>
      </c>
      <c r="H63" s="4"/>
      <c r="J63" s="239">
        <f>+J60-K60</f>
        <v>2010</v>
      </c>
      <c r="K63" s="239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spans="2:24" x14ac:dyDescent="0.25">
      <c r="B64" s="46">
        <f>+'Base de Dados'!F26</f>
        <v>0</v>
      </c>
      <c r="C64" s="10" t="str">
        <f>+'Base de Dados'!G27</f>
        <v>CDB Bradesco</v>
      </c>
      <c r="D64" s="10"/>
      <c r="E64" s="121">
        <f>IFERROR(VLOOKUP(C64,Orçamento!$C$58:$P$65,3,0),0)</f>
        <v>250</v>
      </c>
      <c r="F64" s="121">
        <f t="shared" si="7"/>
        <v>440</v>
      </c>
      <c r="G64" s="120">
        <f t="shared" si="8"/>
        <v>190</v>
      </c>
      <c r="H64" s="4"/>
      <c r="J64" s="240"/>
      <c r="K64" s="240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spans="2:57" x14ac:dyDescent="0.25">
      <c r="B65" s="65">
        <f>+'Base de Dados'!F27</f>
        <v>0</v>
      </c>
      <c r="C65" s="52" t="str">
        <f>+'Base de Dados'!G28</f>
        <v>CDB Itaú</v>
      </c>
      <c r="D65" s="52"/>
      <c r="E65" s="120">
        <f>IFERROR(VLOOKUP(C65,Orçamento!$C$58:$P$65,3,0),0)</f>
        <v>530</v>
      </c>
      <c r="F65" s="120">
        <f t="shared" si="7"/>
        <v>0</v>
      </c>
      <c r="G65" s="120">
        <f t="shared" si="8"/>
        <v>-530</v>
      </c>
      <c r="H65" s="4"/>
      <c r="J65" s="241" t="str">
        <f>_xlfn.CONCAT(T6," ","neste mês")</f>
        <v>Abaixo da Meta neste mês</v>
      </c>
      <c r="K65" s="241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pans="2:57" x14ac:dyDescent="0.25">
      <c r="B66" s="65">
        <f>+'Base de Dados'!F28</f>
        <v>0</v>
      </c>
      <c r="C66" s="52" t="str">
        <f>+'Base de Dados'!G29</f>
        <v>Imóveis</v>
      </c>
      <c r="D66" s="52"/>
      <c r="E66" s="120">
        <f>IFERROR(VLOOKUP(C66,Orçamento!$C$58:$P$65,3,0),0)</f>
        <v>390</v>
      </c>
      <c r="F66" s="120">
        <f t="shared" si="7"/>
        <v>100</v>
      </c>
      <c r="G66" s="120">
        <f t="shared" si="8"/>
        <v>-290</v>
      </c>
      <c r="H66" s="4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</row>
    <row r="67" spans="2:57" ht="5.0999999999999996" customHeight="1" x14ac:dyDescent="0.25">
      <c r="B67" s="10"/>
      <c r="C67" s="10"/>
      <c r="D67" s="10"/>
      <c r="E67" s="79">
        <f>SUM(E59:E66)</f>
        <v>2650</v>
      </c>
      <c r="F67" s="79">
        <f>SUM(F59:F66)</f>
        <v>640</v>
      </c>
      <c r="G67" s="68"/>
      <c r="H67" s="4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</row>
    <row r="68" spans="2:57" x14ac:dyDescent="0.25">
      <c r="E68" s="80"/>
    </row>
    <row r="69" spans="2:57" x14ac:dyDescent="0.25">
      <c r="B69" s="4"/>
      <c r="C69" s="252" t="s">
        <v>117</v>
      </c>
      <c r="D69" s="252"/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2"/>
      <c r="Q69" s="252"/>
      <c r="R69" s="252"/>
      <c r="S69" s="252"/>
      <c r="T69" s="252"/>
      <c r="U69" s="252"/>
      <c r="V69" s="252"/>
      <c r="W69" s="252"/>
      <c r="X69" s="4"/>
    </row>
    <row r="70" spans="2:57" x14ac:dyDescent="0.25">
      <c r="B70" s="4"/>
      <c r="C70" s="125" t="s">
        <v>118</v>
      </c>
      <c r="D70" s="125"/>
      <c r="E70" s="237" t="s">
        <v>119</v>
      </c>
      <c r="F70" s="237"/>
      <c r="G70" s="237"/>
      <c r="H70" s="237"/>
      <c r="I70" s="125"/>
      <c r="J70" s="237" t="s">
        <v>80</v>
      </c>
      <c r="K70" s="237"/>
      <c r="L70" s="125"/>
      <c r="M70" s="237" t="s">
        <v>104</v>
      </c>
      <c r="N70" s="237"/>
      <c r="O70" s="125"/>
      <c r="P70" s="237" t="s">
        <v>120</v>
      </c>
      <c r="Q70" s="237"/>
      <c r="R70" s="125"/>
      <c r="S70" s="237" t="s">
        <v>121</v>
      </c>
      <c r="T70" s="237"/>
      <c r="U70" s="237"/>
      <c r="V70" s="237"/>
      <c r="W70" s="237"/>
      <c r="X70" s="4"/>
      <c r="AX70" s="101" t="s">
        <v>7</v>
      </c>
      <c r="AY70" s="101"/>
      <c r="AZ70" s="101"/>
      <c r="BA70" s="101"/>
      <c r="BB70" s="101"/>
      <c r="BC70" s="101" t="str">
        <f>+'Base de Dados'!C19</f>
        <v>Despesas</v>
      </c>
      <c r="BD70" s="101" t="str">
        <f>+'Base de Dados'!G6</f>
        <v>Dívidas</v>
      </c>
      <c r="BE70" s="101" t="str">
        <f>+'Base de Dados'!G19</f>
        <v>Investimentos</v>
      </c>
    </row>
    <row r="71" spans="2:57" ht="14.4" thickBot="1" x14ac:dyDescent="0.3">
      <c r="B71" s="4"/>
      <c r="C71" s="128">
        <v>45633</v>
      </c>
      <c r="D71" s="127"/>
      <c r="E71" s="251"/>
      <c r="F71" s="251"/>
      <c r="G71" s="251"/>
      <c r="H71" s="251"/>
      <c r="I71" s="127"/>
      <c r="J71" s="251" t="s">
        <v>15</v>
      </c>
      <c r="K71" s="251"/>
      <c r="L71" s="127"/>
      <c r="M71" s="251" t="s">
        <v>8</v>
      </c>
      <c r="N71" s="251"/>
      <c r="O71" s="126"/>
      <c r="P71" s="249">
        <v>5000</v>
      </c>
      <c r="Q71" s="249"/>
      <c r="R71" s="126"/>
      <c r="S71" s="248"/>
      <c r="T71" s="248"/>
      <c r="U71" s="248"/>
      <c r="V71" s="248"/>
      <c r="W71" s="248"/>
      <c r="X71" s="7"/>
      <c r="AX71" s="105">
        <v>45627</v>
      </c>
      <c r="AZ71" s="105">
        <f>+C71</f>
        <v>45633</v>
      </c>
      <c r="BA71" s="1" t="str">
        <f>+J71</f>
        <v>Receitas</v>
      </c>
      <c r="BB71" s="106">
        <f>+P71</f>
        <v>5000</v>
      </c>
      <c r="BC71" s="1">
        <f>SUMIFS($BB$71:$BB$371,$AZ$71:$AZ$371,$AX71,$BA$71:$BA$371,"Despesas")</f>
        <v>0</v>
      </c>
      <c r="BD71" s="1">
        <f>SUMIFS($BB$71:$BB$371,$AZ$71:$AZ$371,$AX71,$BA$71:$BA$371,"Dívidas")</f>
        <v>0</v>
      </c>
      <c r="BE71" s="1">
        <f>SUMIFS($BB$71:$BB$371,$AZ$71:$AZ$371,$AX71,$BA$71:$BA$371,"Investimentos")</f>
        <v>0</v>
      </c>
    </row>
    <row r="72" spans="2:57" ht="14.4" thickBot="1" x14ac:dyDescent="0.3">
      <c r="B72" s="4"/>
      <c r="C72" s="128">
        <v>45634</v>
      </c>
      <c r="D72" s="132"/>
      <c r="E72" s="235"/>
      <c r="F72" s="250"/>
      <c r="G72" s="250"/>
      <c r="H72" s="236"/>
      <c r="I72" s="130"/>
      <c r="J72" s="235" t="s">
        <v>15</v>
      </c>
      <c r="K72" s="236"/>
      <c r="L72" s="130"/>
      <c r="M72" s="235" t="s">
        <v>9</v>
      </c>
      <c r="N72" s="236"/>
      <c r="O72" s="129"/>
      <c r="P72" s="246">
        <v>3500</v>
      </c>
      <c r="Q72" s="247"/>
      <c r="R72" s="129"/>
      <c r="S72" s="243"/>
      <c r="T72" s="244"/>
      <c r="U72" s="244"/>
      <c r="V72" s="244"/>
      <c r="W72" s="245"/>
      <c r="X72" s="7"/>
      <c r="AX72" s="105">
        <v>45628</v>
      </c>
      <c r="AZ72" s="105">
        <f t="shared" ref="AZ72:AZ135" si="9">+C72</f>
        <v>45634</v>
      </c>
      <c r="BA72" s="1" t="str">
        <f t="shared" ref="BA72:BA135" si="10">+J72</f>
        <v>Receitas</v>
      </c>
      <c r="BB72" s="106">
        <f t="shared" ref="BB72:BB135" si="11">+P72</f>
        <v>3500</v>
      </c>
      <c r="BC72" s="1">
        <f t="shared" ref="BC72:BC135" si="12">SUMIFS($BB$71:$BB$371,$AZ$71:$AZ$371,$AX72,$BA$71:$BA$371,"Despesas")</f>
        <v>0</v>
      </c>
      <c r="BD72" s="1">
        <f t="shared" ref="BD72:BD135" si="13">SUMIFS($BB$71:$BB$371,$AZ$71:$AZ$371,$AX72,$BA$71:$BA$371,"Dívidas")</f>
        <v>0</v>
      </c>
      <c r="BE72" s="1">
        <f t="shared" ref="BE72:BE135" si="14">SUMIFS($BB$71:$BB$371,$AZ$71:$AZ$371,$AX72,$BA$71:$BA$371,"Investimentos")</f>
        <v>0</v>
      </c>
    </row>
    <row r="73" spans="2:57" ht="14.4" thickBot="1" x14ac:dyDescent="0.3">
      <c r="B73" s="4"/>
      <c r="C73" s="128">
        <v>45635</v>
      </c>
      <c r="D73" s="132"/>
      <c r="E73" s="235"/>
      <c r="F73" s="250"/>
      <c r="G73" s="250"/>
      <c r="H73" s="236"/>
      <c r="I73" s="130"/>
      <c r="J73" s="235" t="s">
        <v>79</v>
      </c>
      <c r="K73" s="236"/>
      <c r="L73" s="130"/>
      <c r="M73" s="235" t="s">
        <v>20</v>
      </c>
      <c r="N73" s="236"/>
      <c r="O73" s="129"/>
      <c r="P73" s="246">
        <v>200</v>
      </c>
      <c r="Q73" s="247"/>
      <c r="R73" s="129"/>
      <c r="S73" s="243"/>
      <c r="T73" s="244"/>
      <c r="U73" s="244"/>
      <c r="V73" s="244"/>
      <c r="W73" s="245"/>
      <c r="X73" s="7"/>
      <c r="AX73" s="105">
        <v>45629</v>
      </c>
      <c r="AZ73" s="105">
        <f t="shared" si="9"/>
        <v>45635</v>
      </c>
      <c r="BA73" s="1" t="str">
        <f t="shared" si="10"/>
        <v>Despesas</v>
      </c>
      <c r="BB73" s="106">
        <f t="shared" si="11"/>
        <v>200</v>
      </c>
      <c r="BC73" s="1">
        <f t="shared" si="12"/>
        <v>0</v>
      </c>
      <c r="BD73" s="1">
        <f t="shared" si="13"/>
        <v>0</v>
      </c>
      <c r="BE73" s="1">
        <f t="shared" si="14"/>
        <v>0</v>
      </c>
    </row>
    <row r="74" spans="2:57" ht="14.4" thickBot="1" x14ac:dyDescent="0.3">
      <c r="B74" s="4"/>
      <c r="C74" s="128">
        <v>45636</v>
      </c>
      <c r="D74" s="132"/>
      <c r="E74" s="235"/>
      <c r="F74" s="250"/>
      <c r="G74" s="250"/>
      <c r="H74" s="236"/>
      <c r="I74" s="130"/>
      <c r="J74" s="235" t="s">
        <v>34</v>
      </c>
      <c r="K74" s="236"/>
      <c r="L74" s="130"/>
      <c r="M74" s="235" t="s">
        <v>32</v>
      </c>
      <c r="N74" s="236"/>
      <c r="O74" s="129"/>
      <c r="P74" s="246">
        <v>500</v>
      </c>
      <c r="Q74" s="247"/>
      <c r="R74" s="129"/>
      <c r="S74" s="243"/>
      <c r="T74" s="244"/>
      <c r="U74" s="244"/>
      <c r="V74" s="244"/>
      <c r="W74" s="245"/>
      <c r="X74" s="7"/>
      <c r="AX74" s="105">
        <v>45630</v>
      </c>
      <c r="AZ74" s="105">
        <f t="shared" si="9"/>
        <v>45636</v>
      </c>
      <c r="BA74" s="1" t="str">
        <f t="shared" si="10"/>
        <v>Dívidas</v>
      </c>
      <c r="BB74" s="106">
        <f t="shared" si="11"/>
        <v>500</v>
      </c>
      <c r="BC74" s="1">
        <f t="shared" si="12"/>
        <v>0</v>
      </c>
      <c r="BD74" s="1">
        <f t="shared" si="13"/>
        <v>0</v>
      </c>
      <c r="BE74" s="1">
        <f t="shared" si="14"/>
        <v>0</v>
      </c>
    </row>
    <row r="75" spans="2:57" ht="14.4" thickBot="1" x14ac:dyDescent="0.3">
      <c r="B75" s="4"/>
      <c r="C75" s="128">
        <v>45637</v>
      </c>
      <c r="D75" s="132"/>
      <c r="E75" s="235"/>
      <c r="F75" s="250"/>
      <c r="G75" s="250"/>
      <c r="H75" s="236"/>
      <c r="I75" s="130"/>
      <c r="J75" s="235" t="s">
        <v>40</v>
      </c>
      <c r="K75" s="236"/>
      <c r="L75" s="130"/>
      <c r="M75" s="235" t="s">
        <v>43</v>
      </c>
      <c r="N75" s="236"/>
      <c r="O75" s="129"/>
      <c r="P75" s="246"/>
      <c r="Q75" s="247"/>
      <c r="R75" s="129"/>
      <c r="S75" s="243"/>
      <c r="T75" s="244"/>
      <c r="U75" s="244"/>
      <c r="V75" s="244"/>
      <c r="W75" s="245"/>
      <c r="X75" s="7"/>
      <c r="AX75" s="105">
        <v>45631</v>
      </c>
      <c r="AZ75" s="105">
        <f t="shared" si="9"/>
        <v>45637</v>
      </c>
      <c r="BA75" s="1" t="str">
        <f t="shared" si="10"/>
        <v>Investimentos</v>
      </c>
      <c r="BB75" s="106">
        <f t="shared" si="11"/>
        <v>0</v>
      </c>
      <c r="BC75" s="1">
        <f t="shared" si="12"/>
        <v>0</v>
      </c>
      <c r="BD75" s="1">
        <f t="shared" si="13"/>
        <v>0</v>
      </c>
      <c r="BE75" s="1">
        <f t="shared" si="14"/>
        <v>0</v>
      </c>
    </row>
    <row r="76" spans="2:57" ht="14.4" thickBot="1" x14ac:dyDescent="0.3">
      <c r="B76" s="4"/>
      <c r="C76" s="128">
        <v>45638</v>
      </c>
      <c r="D76" s="132"/>
      <c r="E76" s="235"/>
      <c r="F76" s="250"/>
      <c r="G76" s="250"/>
      <c r="H76" s="236"/>
      <c r="I76" s="130"/>
      <c r="J76" s="235" t="s">
        <v>15</v>
      </c>
      <c r="K76" s="236"/>
      <c r="L76" s="130"/>
      <c r="M76" s="235" t="s">
        <v>10</v>
      </c>
      <c r="N76" s="236"/>
      <c r="O76" s="129"/>
      <c r="P76" s="246">
        <v>50</v>
      </c>
      <c r="Q76" s="247"/>
      <c r="R76" s="129"/>
      <c r="S76" s="243"/>
      <c r="T76" s="244"/>
      <c r="U76" s="244"/>
      <c r="V76" s="244"/>
      <c r="W76" s="245"/>
      <c r="X76" s="7"/>
      <c r="AX76" s="105">
        <v>45632</v>
      </c>
      <c r="AZ76" s="105">
        <f t="shared" si="9"/>
        <v>45638</v>
      </c>
      <c r="BA76" s="1" t="str">
        <f t="shared" si="10"/>
        <v>Receitas</v>
      </c>
      <c r="BB76" s="106">
        <f t="shared" si="11"/>
        <v>50</v>
      </c>
      <c r="BC76" s="1">
        <f t="shared" si="12"/>
        <v>0</v>
      </c>
      <c r="BD76" s="1">
        <f t="shared" si="13"/>
        <v>0</v>
      </c>
      <c r="BE76" s="1">
        <f t="shared" si="14"/>
        <v>0</v>
      </c>
    </row>
    <row r="77" spans="2:57" ht="14.4" thickBot="1" x14ac:dyDescent="0.3">
      <c r="B77" s="4"/>
      <c r="C77" s="128">
        <v>45639</v>
      </c>
      <c r="D77" s="132"/>
      <c r="E77" s="235"/>
      <c r="F77" s="250"/>
      <c r="G77" s="250"/>
      <c r="H77" s="236"/>
      <c r="I77" s="130"/>
      <c r="J77" s="235" t="s">
        <v>79</v>
      </c>
      <c r="K77" s="236"/>
      <c r="L77" s="130"/>
      <c r="M77" s="235" t="s">
        <v>21</v>
      </c>
      <c r="N77" s="236"/>
      <c r="O77" s="129"/>
      <c r="P77" s="246">
        <v>30</v>
      </c>
      <c r="Q77" s="247"/>
      <c r="R77" s="129"/>
      <c r="S77" s="243"/>
      <c r="T77" s="244"/>
      <c r="U77" s="244"/>
      <c r="V77" s="244"/>
      <c r="W77" s="245"/>
      <c r="X77" s="7"/>
      <c r="AX77" s="105">
        <v>45633</v>
      </c>
      <c r="AZ77" s="105">
        <f t="shared" si="9"/>
        <v>45639</v>
      </c>
      <c r="BA77" s="1" t="str">
        <f t="shared" si="10"/>
        <v>Despesas</v>
      </c>
      <c r="BB77" s="106">
        <f t="shared" si="11"/>
        <v>30</v>
      </c>
      <c r="BC77" s="1">
        <f t="shared" si="12"/>
        <v>0</v>
      </c>
      <c r="BD77" s="1">
        <f t="shared" si="13"/>
        <v>0</v>
      </c>
      <c r="BE77" s="1">
        <f t="shared" si="14"/>
        <v>0</v>
      </c>
    </row>
    <row r="78" spans="2:57" ht="14.4" thickBot="1" x14ac:dyDescent="0.3">
      <c r="B78" s="4"/>
      <c r="C78" s="128">
        <v>45640</v>
      </c>
      <c r="D78" s="132"/>
      <c r="E78" s="235"/>
      <c r="F78" s="250"/>
      <c r="G78" s="250"/>
      <c r="H78" s="236"/>
      <c r="I78" s="130"/>
      <c r="J78" s="235" t="s">
        <v>40</v>
      </c>
      <c r="K78" s="236"/>
      <c r="L78" s="130"/>
      <c r="M78" s="235" t="s">
        <v>46</v>
      </c>
      <c r="N78" s="236"/>
      <c r="O78" s="129"/>
      <c r="P78" s="246">
        <v>100</v>
      </c>
      <c r="Q78" s="247"/>
      <c r="R78" s="129"/>
      <c r="S78" s="243"/>
      <c r="T78" s="244"/>
      <c r="U78" s="244"/>
      <c r="V78" s="244"/>
      <c r="W78" s="245"/>
      <c r="X78" s="7"/>
      <c r="AX78" s="105">
        <v>45634</v>
      </c>
      <c r="AZ78" s="105">
        <f t="shared" si="9"/>
        <v>45640</v>
      </c>
      <c r="BA78" s="1" t="str">
        <f t="shared" si="10"/>
        <v>Investimentos</v>
      </c>
      <c r="BB78" s="106">
        <f t="shared" si="11"/>
        <v>100</v>
      </c>
      <c r="BC78" s="1">
        <f t="shared" si="12"/>
        <v>0</v>
      </c>
      <c r="BD78" s="1">
        <f t="shared" si="13"/>
        <v>0</v>
      </c>
      <c r="BE78" s="1">
        <f t="shared" si="14"/>
        <v>0</v>
      </c>
    </row>
    <row r="79" spans="2:57" ht="14.4" thickBot="1" x14ac:dyDescent="0.3">
      <c r="B79" s="4"/>
      <c r="C79" s="128">
        <v>45641</v>
      </c>
      <c r="D79" s="132"/>
      <c r="E79" s="235"/>
      <c r="F79" s="250"/>
      <c r="G79" s="250"/>
      <c r="H79" s="236"/>
      <c r="I79" s="130"/>
      <c r="J79" s="235" t="s">
        <v>40</v>
      </c>
      <c r="K79" s="236"/>
      <c r="L79" s="130"/>
      <c r="M79" s="235" t="s">
        <v>74</v>
      </c>
      <c r="N79" s="236"/>
      <c r="O79" s="129"/>
      <c r="P79" s="246">
        <v>100</v>
      </c>
      <c r="Q79" s="247"/>
      <c r="R79" s="129"/>
      <c r="S79" s="243"/>
      <c r="T79" s="244"/>
      <c r="U79" s="244"/>
      <c r="V79" s="244"/>
      <c r="W79" s="245"/>
      <c r="X79" s="7"/>
      <c r="AX79" s="105">
        <v>45635</v>
      </c>
      <c r="AZ79" s="105">
        <f t="shared" si="9"/>
        <v>45641</v>
      </c>
      <c r="BA79" s="1" t="str">
        <f t="shared" si="10"/>
        <v>Investimentos</v>
      </c>
      <c r="BB79" s="106">
        <f t="shared" si="11"/>
        <v>100</v>
      </c>
      <c r="BC79" s="1">
        <f t="shared" si="12"/>
        <v>200</v>
      </c>
      <c r="BD79" s="1">
        <f t="shared" si="13"/>
        <v>0</v>
      </c>
      <c r="BE79" s="1">
        <f t="shared" si="14"/>
        <v>0</v>
      </c>
    </row>
    <row r="80" spans="2:57" ht="14.4" thickBot="1" x14ac:dyDescent="0.3">
      <c r="B80" s="4"/>
      <c r="C80" s="128">
        <v>45642</v>
      </c>
      <c r="D80" s="132"/>
      <c r="E80" s="235"/>
      <c r="F80" s="250"/>
      <c r="G80" s="250"/>
      <c r="H80" s="236"/>
      <c r="I80" s="130"/>
      <c r="J80" s="235" t="s">
        <v>15</v>
      </c>
      <c r="K80" s="236"/>
      <c r="L80" s="130"/>
      <c r="M80" s="235" t="s">
        <v>10</v>
      </c>
      <c r="N80" s="236"/>
      <c r="O80" s="129"/>
      <c r="P80" s="246">
        <v>200</v>
      </c>
      <c r="Q80" s="247"/>
      <c r="R80" s="129"/>
      <c r="S80" s="243"/>
      <c r="T80" s="244"/>
      <c r="U80" s="244"/>
      <c r="V80" s="244"/>
      <c r="W80" s="245"/>
      <c r="X80" s="7"/>
      <c r="AX80" s="105">
        <v>45636</v>
      </c>
      <c r="AZ80" s="105">
        <f t="shared" si="9"/>
        <v>45642</v>
      </c>
      <c r="BA80" s="1" t="str">
        <f t="shared" si="10"/>
        <v>Receitas</v>
      </c>
      <c r="BB80" s="106">
        <f t="shared" si="11"/>
        <v>200</v>
      </c>
      <c r="BC80" s="1">
        <f t="shared" si="12"/>
        <v>0</v>
      </c>
      <c r="BD80" s="1">
        <f t="shared" si="13"/>
        <v>500</v>
      </c>
      <c r="BE80" s="1">
        <f t="shared" si="14"/>
        <v>0</v>
      </c>
    </row>
    <row r="81" spans="2:57" ht="14.4" thickBot="1" x14ac:dyDescent="0.3">
      <c r="B81" s="4"/>
      <c r="C81" s="128">
        <v>45643</v>
      </c>
      <c r="D81" s="132"/>
      <c r="E81" s="235"/>
      <c r="F81" s="250"/>
      <c r="G81" s="250"/>
      <c r="H81" s="236"/>
      <c r="I81" s="130"/>
      <c r="J81" s="235" t="s">
        <v>79</v>
      </c>
      <c r="K81" s="236"/>
      <c r="L81" s="130"/>
      <c r="M81" s="235" t="s">
        <v>25</v>
      </c>
      <c r="N81" s="236"/>
      <c r="O81" s="129"/>
      <c r="P81" s="246">
        <v>3000</v>
      </c>
      <c r="Q81" s="247"/>
      <c r="R81" s="129"/>
      <c r="S81" s="243"/>
      <c r="T81" s="244"/>
      <c r="U81" s="244"/>
      <c r="V81" s="244"/>
      <c r="W81" s="245"/>
      <c r="X81" s="7"/>
      <c r="AX81" s="105">
        <v>45637</v>
      </c>
      <c r="AZ81" s="105">
        <f t="shared" si="9"/>
        <v>45643</v>
      </c>
      <c r="BA81" s="1" t="str">
        <f t="shared" si="10"/>
        <v>Despesas</v>
      </c>
      <c r="BB81" s="106">
        <f t="shared" si="11"/>
        <v>3000</v>
      </c>
      <c r="BC81" s="1">
        <f t="shared" si="12"/>
        <v>0</v>
      </c>
      <c r="BD81" s="1">
        <f t="shared" si="13"/>
        <v>0</v>
      </c>
      <c r="BE81" s="1">
        <f t="shared" si="14"/>
        <v>0</v>
      </c>
    </row>
    <row r="82" spans="2:57" ht="14.4" thickBot="1" x14ac:dyDescent="0.3">
      <c r="B82" s="4"/>
      <c r="C82" s="128">
        <v>45644</v>
      </c>
      <c r="D82" s="132"/>
      <c r="E82" s="235"/>
      <c r="F82" s="250"/>
      <c r="G82" s="250"/>
      <c r="H82" s="236"/>
      <c r="I82" s="130"/>
      <c r="J82" s="235" t="s">
        <v>79</v>
      </c>
      <c r="K82" s="236"/>
      <c r="L82" s="130"/>
      <c r="M82" s="235" t="s">
        <v>26</v>
      </c>
      <c r="N82" s="236"/>
      <c r="O82" s="129"/>
      <c r="P82" s="246">
        <v>500</v>
      </c>
      <c r="Q82" s="247"/>
      <c r="R82" s="129"/>
      <c r="S82" s="243"/>
      <c r="T82" s="244"/>
      <c r="U82" s="244"/>
      <c r="V82" s="244"/>
      <c r="W82" s="245"/>
      <c r="X82" s="7"/>
      <c r="AX82" s="105">
        <v>45638</v>
      </c>
      <c r="AZ82" s="105">
        <f t="shared" si="9"/>
        <v>45644</v>
      </c>
      <c r="BA82" s="1" t="str">
        <f t="shared" si="10"/>
        <v>Despesas</v>
      </c>
      <c r="BB82" s="106">
        <f t="shared" si="11"/>
        <v>500</v>
      </c>
      <c r="BC82" s="1">
        <f t="shared" si="12"/>
        <v>0</v>
      </c>
      <c r="BD82" s="1">
        <f t="shared" si="13"/>
        <v>0</v>
      </c>
      <c r="BE82" s="1">
        <f t="shared" si="14"/>
        <v>0</v>
      </c>
    </row>
    <row r="83" spans="2:57" ht="14.4" thickBot="1" x14ac:dyDescent="0.3">
      <c r="B83" s="4"/>
      <c r="C83" s="128">
        <v>45645</v>
      </c>
      <c r="D83" s="132"/>
      <c r="E83" s="235"/>
      <c r="F83" s="250"/>
      <c r="G83" s="250"/>
      <c r="H83" s="236"/>
      <c r="I83" s="130"/>
      <c r="J83" s="235" t="s">
        <v>79</v>
      </c>
      <c r="K83" s="236"/>
      <c r="L83" s="130"/>
      <c r="M83" s="235" t="s">
        <v>29</v>
      </c>
      <c r="N83" s="236"/>
      <c r="O83" s="129"/>
      <c r="P83" s="246">
        <v>90</v>
      </c>
      <c r="Q83" s="247"/>
      <c r="R83" s="129"/>
      <c r="S83" s="243"/>
      <c r="T83" s="244"/>
      <c r="U83" s="244"/>
      <c r="V83" s="244"/>
      <c r="W83" s="245"/>
      <c r="X83" s="7"/>
      <c r="AX83" s="105">
        <v>45639</v>
      </c>
      <c r="AZ83" s="105">
        <f t="shared" si="9"/>
        <v>45645</v>
      </c>
      <c r="BA83" s="1" t="str">
        <f t="shared" si="10"/>
        <v>Despesas</v>
      </c>
      <c r="BB83" s="106">
        <f t="shared" si="11"/>
        <v>90</v>
      </c>
      <c r="BC83" s="1">
        <f t="shared" si="12"/>
        <v>30</v>
      </c>
      <c r="BD83" s="1">
        <f t="shared" si="13"/>
        <v>0</v>
      </c>
      <c r="BE83" s="1">
        <f t="shared" si="14"/>
        <v>0</v>
      </c>
    </row>
    <row r="84" spans="2:57" ht="14.4" thickBot="1" x14ac:dyDescent="0.3">
      <c r="B84" s="4"/>
      <c r="C84" s="128">
        <v>45646</v>
      </c>
      <c r="D84" s="132"/>
      <c r="E84" s="235"/>
      <c r="F84" s="250"/>
      <c r="G84" s="250"/>
      <c r="H84" s="236"/>
      <c r="I84" s="130"/>
      <c r="J84" s="235" t="s">
        <v>34</v>
      </c>
      <c r="K84" s="236"/>
      <c r="L84" s="130"/>
      <c r="M84" s="235" t="s">
        <v>38</v>
      </c>
      <c r="N84" s="236"/>
      <c r="O84" s="129"/>
      <c r="P84" s="246">
        <v>300</v>
      </c>
      <c r="Q84" s="247"/>
      <c r="R84" s="129"/>
      <c r="S84" s="243"/>
      <c r="T84" s="244"/>
      <c r="U84" s="244"/>
      <c r="V84" s="244"/>
      <c r="W84" s="245"/>
      <c r="X84" s="7"/>
      <c r="AX84" s="105">
        <v>45640</v>
      </c>
      <c r="AZ84" s="105">
        <f t="shared" si="9"/>
        <v>45646</v>
      </c>
      <c r="BA84" s="1" t="str">
        <f t="shared" si="10"/>
        <v>Dívidas</v>
      </c>
      <c r="BB84" s="106">
        <f t="shared" si="11"/>
        <v>300</v>
      </c>
      <c r="BC84" s="1">
        <f t="shared" si="12"/>
        <v>0</v>
      </c>
      <c r="BD84" s="1">
        <f t="shared" si="13"/>
        <v>0</v>
      </c>
      <c r="BE84" s="1">
        <f t="shared" si="14"/>
        <v>100</v>
      </c>
    </row>
    <row r="85" spans="2:57" ht="14.4" thickBot="1" x14ac:dyDescent="0.3">
      <c r="B85" s="4"/>
      <c r="C85" s="128">
        <v>45647</v>
      </c>
      <c r="D85" s="132"/>
      <c r="E85" s="235"/>
      <c r="F85" s="250"/>
      <c r="G85" s="250"/>
      <c r="H85" s="236"/>
      <c r="I85" s="130"/>
      <c r="J85" s="235" t="s">
        <v>15</v>
      </c>
      <c r="K85" s="236"/>
      <c r="L85" s="130"/>
      <c r="M85" s="235" t="s">
        <v>14</v>
      </c>
      <c r="N85" s="236"/>
      <c r="O85" s="129"/>
      <c r="P85" s="246">
        <v>800</v>
      </c>
      <c r="Q85" s="247"/>
      <c r="R85" s="129"/>
      <c r="S85" s="243"/>
      <c r="T85" s="244"/>
      <c r="U85" s="244"/>
      <c r="V85" s="244"/>
      <c r="W85" s="245"/>
      <c r="X85" s="7"/>
      <c r="AX85" s="105">
        <v>45641</v>
      </c>
      <c r="AZ85" s="105">
        <f t="shared" si="9"/>
        <v>45647</v>
      </c>
      <c r="BA85" s="1" t="str">
        <f t="shared" si="10"/>
        <v>Receitas</v>
      </c>
      <c r="BB85" s="106">
        <f t="shared" si="11"/>
        <v>800</v>
      </c>
      <c r="BC85" s="1">
        <f t="shared" si="12"/>
        <v>0</v>
      </c>
      <c r="BD85" s="1">
        <f t="shared" si="13"/>
        <v>0</v>
      </c>
      <c r="BE85" s="1">
        <f t="shared" si="14"/>
        <v>100</v>
      </c>
    </row>
    <row r="86" spans="2:57" ht="14.4" thickBot="1" x14ac:dyDescent="0.3">
      <c r="B86" s="4"/>
      <c r="C86" s="128">
        <v>45648</v>
      </c>
      <c r="D86" s="132"/>
      <c r="E86" s="235"/>
      <c r="F86" s="250"/>
      <c r="G86" s="250"/>
      <c r="H86" s="236"/>
      <c r="I86" s="130"/>
      <c r="J86" s="235" t="s">
        <v>79</v>
      </c>
      <c r="K86" s="236"/>
      <c r="L86" s="130"/>
      <c r="M86" s="235" t="s">
        <v>28</v>
      </c>
      <c r="N86" s="236"/>
      <c r="O86" s="129"/>
      <c r="P86" s="246">
        <v>20</v>
      </c>
      <c r="Q86" s="247"/>
      <c r="R86" s="129"/>
      <c r="S86" s="243"/>
      <c r="T86" s="244"/>
      <c r="U86" s="244"/>
      <c r="V86" s="244"/>
      <c r="W86" s="245"/>
      <c r="X86" s="7"/>
      <c r="AX86" s="105">
        <v>45642</v>
      </c>
      <c r="AZ86" s="105">
        <f t="shared" si="9"/>
        <v>45648</v>
      </c>
      <c r="BA86" s="1" t="str">
        <f t="shared" si="10"/>
        <v>Despesas</v>
      </c>
      <c r="BB86" s="106">
        <f t="shared" si="11"/>
        <v>20</v>
      </c>
      <c r="BC86" s="1">
        <f t="shared" si="12"/>
        <v>0</v>
      </c>
      <c r="BD86" s="1">
        <f t="shared" si="13"/>
        <v>0</v>
      </c>
      <c r="BE86" s="1">
        <f t="shared" si="14"/>
        <v>0</v>
      </c>
    </row>
    <row r="87" spans="2:57" ht="14.4" thickBot="1" x14ac:dyDescent="0.3">
      <c r="B87" s="4"/>
      <c r="C87" s="128">
        <v>45649</v>
      </c>
      <c r="D87" s="132"/>
      <c r="E87" s="235"/>
      <c r="F87" s="250"/>
      <c r="G87" s="250"/>
      <c r="H87" s="236"/>
      <c r="I87" s="130"/>
      <c r="J87" s="235" t="s">
        <v>15</v>
      </c>
      <c r="K87" s="236"/>
      <c r="L87" s="130"/>
      <c r="M87" s="235" t="s">
        <v>14</v>
      </c>
      <c r="N87" s="236"/>
      <c r="O87" s="129"/>
      <c r="P87" s="246">
        <v>600</v>
      </c>
      <c r="Q87" s="247"/>
      <c r="R87" s="129"/>
      <c r="S87" s="243"/>
      <c r="T87" s="244"/>
      <c r="U87" s="244"/>
      <c r="V87" s="244"/>
      <c r="W87" s="245"/>
      <c r="X87" s="7"/>
      <c r="AX87" s="105">
        <v>45643</v>
      </c>
      <c r="AZ87" s="105">
        <f t="shared" si="9"/>
        <v>45649</v>
      </c>
      <c r="BA87" s="1" t="str">
        <f t="shared" si="10"/>
        <v>Receitas</v>
      </c>
      <c r="BB87" s="106">
        <f t="shared" si="11"/>
        <v>600</v>
      </c>
      <c r="BC87" s="1">
        <f t="shared" si="12"/>
        <v>3000</v>
      </c>
      <c r="BD87" s="1">
        <f t="shared" si="13"/>
        <v>0</v>
      </c>
      <c r="BE87" s="1">
        <f t="shared" si="14"/>
        <v>0</v>
      </c>
    </row>
    <row r="88" spans="2:57" ht="14.4" thickBot="1" x14ac:dyDescent="0.3">
      <c r="B88" s="4"/>
      <c r="C88" s="128">
        <v>45650</v>
      </c>
      <c r="D88" s="132"/>
      <c r="E88" s="235"/>
      <c r="F88" s="250"/>
      <c r="G88" s="250"/>
      <c r="H88" s="236"/>
      <c r="I88" s="130"/>
      <c r="J88" s="235" t="s">
        <v>40</v>
      </c>
      <c r="K88" s="236"/>
      <c r="L88" s="130"/>
      <c r="M88" s="235" t="s">
        <v>72</v>
      </c>
      <c r="N88" s="236"/>
      <c r="O88" s="129"/>
      <c r="P88" s="246">
        <v>200</v>
      </c>
      <c r="Q88" s="247"/>
      <c r="R88" s="129"/>
      <c r="S88" s="243"/>
      <c r="T88" s="244"/>
      <c r="U88" s="244"/>
      <c r="V88" s="244"/>
      <c r="W88" s="245"/>
      <c r="X88" s="7"/>
      <c r="AX88" s="105">
        <v>45644</v>
      </c>
      <c r="AZ88" s="105">
        <f t="shared" si="9"/>
        <v>45650</v>
      </c>
      <c r="BA88" s="1" t="str">
        <f t="shared" si="10"/>
        <v>Investimentos</v>
      </c>
      <c r="BB88" s="106">
        <f t="shared" si="11"/>
        <v>200</v>
      </c>
      <c r="BC88" s="1">
        <f t="shared" si="12"/>
        <v>500</v>
      </c>
      <c r="BD88" s="1">
        <f t="shared" si="13"/>
        <v>0</v>
      </c>
      <c r="BE88" s="1">
        <f t="shared" si="14"/>
        <v>0</v>
      </c>
    </row>
    <row r="89" spans="2:57" ht="14.4" thickBot="1" x14ac:dyDescent="0.3">
      <c r="B89" s="4"/>
      <c r="C89" s="128">
        <v>45651</v>
      </c>
      <c r="D89" s="132"/>
      <c r="E89" s="235"/>
      <c r="F89" s="250"/>
      <c r="G89" s="250"/>
      <c r="H89" s="236"/>
      <c r="I89" s="130"/>
      <c r="J89" s="235" t="s">
        <v>34</v>
      </c>
      <c r="K89" s="236"/>
      <c r="L89" s="130"/>
      <c r="M89" s="235" t="s">
        <v>33</v>
      </c>
      <c r="N89" s="236"/>
      <c r="O89" s="129"/>
      <c r="P89" s="246">
        <v>300</v>
      </c>
      <c r="Q89" s="247"/>
      <c r="R89" s="129"/>
      <c r="S89" s="243"/>
      <c r="T89" s="244"/>
      <c r="U89" s="244"/>
      <c r="V89" s="244"/>
      <c r="W89" s="245"/>
      <c r="X89" s="7"/>
      <c r="AX89" s="105">
        <v>45645</v>
      </c>
      <c r="AZ89" s="105">
        <f t="shared" si="9"/>
        <v>45651</v>
      </c>
      <c r="BA89" s="1" t="str">
        <f t="shared" si="10"/>
        <v>Dívidas</v>
      </c>
      <c r="BB89" s="106">
        <f t="shared" si="11"/>
        <v>300</v>
      </c>
      <c r="BC89" s="1">
        <f t="shared" si="12"/>
        <v>90</v>
      </c>
      <c r="BD89" s="1">
        <f t="shared" si="13"/>
        <v>0</v>
      </c>
      <c r="BE89" s="1">
        <f t="shared" si="14"/>
        <v>0</v>
      </c>
    </row>
    <row r="90" spans="2:57" ht="14.4" thickBot="1" x14ac:dyDescent="0.3">
      <c r="B90" s="4"/>
      <c r="C90" s="128">
        <v>45652</v>
      </c>
      <c r="D90" s="132"/>
      <c r="E90" s="235"/>
      <c r="F90" s="250"/>
      <c r="G90" s="250"/>
      <c r="H90" s="236"/>
      <c r="I90" s="130"/>
      <c r="J90" s="235" t="s">
        <v>79</v>
      </c>
      <c r="K90" s="236"/>
      <c r="L90" s="130"/>
      <c r="M90" s="235" t="s">
        <v>30</v>
      </c>
      <c r="N90" s="236"/>
      <c r="O90" s="129"/>
      <c r="P90" s="246">
        <v>2000</v>
      </c>
      <c r="Q90" s="247"/>
      <c r="R90" s="129"/>
      <c r="S90" s="243"/>
      <c r="T90" s="244"/>
      <c r="U90" s="244"/>
      <c r="V90" s="244"/>
      <c r="W90" s="245"/>
      <c r="X90" s="7"/>
      <c r="AX90" s="105">
        <v>45646</v>
      </c>
      <c r="AZ90" s="105">
        <f t="shared" si="9"/>
        <v>45652</v>
      </c>
      <c r="BA90" s="1" t="str">
        <f t="shared" si="10"/>
        <v>Despesas</v>
      </c>
      <c r="BB90" s="106">
        <f t="shared" si="11"/>
        <v>2000</v>
      </c>
      <c r="BC90" s="1">
        <f t="shared" si="12"/>
        <v>0</v>
      </c>
      <c r="BD90" s="1">
        <f t="shared" si="13"/>
        <v>300</v>
      </c>
      <c r="BE90" s="1">
        <f t="shared" si="14"/>
        <v>0</v>
      </c>
    </row>
    <row r="91" spans="2:57" ht="14.4" thickBot="1" x14ac:dyDescent="0.3">
      <c r="B91" s="4"/>
      <c r="C91" s="128">
        <v>45653</v>
      </c>
      <c r="D91" s="132"/>
      <c r="E91" s="235"/>
      <c r="F91" s="250"/>
      <c r="G91" s="250"/>
      <c r="H91" s="236"/>
      <c r="I91" s="130"/>
      <c r="J91" s="235" t="s">
        <v>79</v>
      </c>
      <c r="K91" s="236"/>
      <c r="L91" s="130"/>
      <c r="M91" s="235" t="s">
        <v>24</v>
      </c>
      <c r="N91" s="236"/>
      <c r="O91" s="129"/>
      <c r="P91" s="246">
        <v>95</v>
      </c>
      <c r="Q91" s="247"/>
      <c r="R91" s="129"/>
      <c r="S91" s="243"/>
      <c r="T91" s="244"/>
      <c r="U91" s="244"/>
      <c r="V91" s="244"/>
      <c r="W91" s="245"/>
      <c r="X91" s="7"/>
      <c r="AX91" s="105">
        <v>45647</v>
      </c>
      <c r="AZ91" s="105">
        <f t="shared" si="9"/>
        <v>45653</v>
      </c>
      <c r="BA91" s="1" t="str">
        <f t="shared" si="10"/>
        <v>Despesas</v>
      </c>
      <c r="BB91" s="106">
        <f t="shared" si="11"/>
        <v>95</v>
      </c>
      <c r="BC91" s="1">
        <f t="shared" si="12"/>
        <v>0</v>
      </c>
      <c r="BD91" s="1">
        <f t="shared" si="13"/>
        <v>0</v>
      </c>
      <c r="BE91" s="1">
        <f t="shared" si="14"/>
        <v>0</v>
      </c>
    </row>
    <row r="92" spans="2:57" ht="14.4" thickBot="1" x14ac:dyDescent="0.3">
      <c r="B92" s="4"/>
      <c r="C92" s="128">
        <v>45654</v>
      </c>
      <c r="D92" s="132"/>
      <c r="E92" s="235"/>
      <c r="F92" s="250"/>
      <c r="G92" s="250"/>
      <c r="H92" s="236"/>
      <c r="I92" s="130"/>
      <c r="J92" s="235" t="s">
        <v>34</v>
      </c>
      <c r="K92" s="236"/>
      <c r="L92" s="130"/>
      <c r="M92" s="235" t="s">
        <v>33</v>
      </c>
      <c r="N92" s="236"/>
      <c r="O92" s="129"/>
      <c r="P92" s="246">
        <v>600</v>
      </c>
      <c r="Q92" s="247"/>
      <c r="R92" s="129"/>
      <c r="S92" s="243"/>
      <c r="T92" s="244"/>
      <c r="U92" s="244"/>
      <c r="V92" s="244"/>
      <c r="W92" s="245"/>
      <c r="X92" s="7"/>
      <c r="AX92" s="105">
        <v>45648</v>
      </c>
      <c r="AZ92" s="105">
        <f t="shared" si="9"/>
        <v>45654</v>
      </c>
      <c r="BA92" s="1" t="str">
        <f t="shared" si="10"/>
        <v>Dívidas</v>
      </c>
      <c r="BB92" s="106">
        <f t="shared" si="11"/>
        <v>600</v>
      </c>
      <c r="BC92" s="1">
        <f t="shared" si="12"/>
        <v>20</v>
      </c>
      <c r="BD92" s="1">
        <f t="shared" si="13"/>
        <v>0</v>
      </c>
      <c r="BE92" s="1">
        <f t="shared" si="14"/>
        <v>0</v>
      </c>
    </row>
    <row r="93" spans="2:57" ht="14.4" thickBot="1" x14ac:dyDescent="0.3">
      <c r="B93" s="4"/>
      <c r="C93" s="128">
        <v>45655</v>
      </c>
      <c r="D93" s="132"/>
      <c r="E93" s="235"/>
      <c r="F93" s="250"/>
      <c r="G93" s="250"/>
      <c r="H93" s="236"/>
      <c r="I93" s="130"/>
      <c r="J93" s="235" t="s">
        <v>40</v>
      </c>
      <c r="K93" s="236"/>
      <c r="L93" s="130"/>
      <c r="M93" s="235" t="s">
        <v>72</v>
      </c>
      <c r="N93" s="236"/>
      <c r="O93" s="129"/>
      <c r="P93" s="246">
        <v>240</v>
      </c>
      <c r="Q93" s="247"/>
      <c r="R93" s="129"/>
      <c r="S93" s="243"/>
      <c r="T93" s="244"/>
      <c r="U93" s="244"/>
      <c r="V93" s="244"/>
      <c r="W93" s="245"/>
      <c r="X93" s="7"/>
      <c r="AX93" s="105">
        <v>45649</v>
      </c>
      <c r="AZ93" s="105">
        <f t="shared" si="9"/>
        <v>45655</v>
      </c>
      <c r="BA93" s="1" t="str">
        <f t="shared" si="10"/>
        <v>Investimentos</v>
      </c>
      <c r="BB93" s="106">
        <f t="shared" si="11"/>
        <v>240</v>
      </c>
      <c r="BC93" s="1">
        <f t="shared" si="12"/>
        <v>0</v>
      </c>
      <c r="BD93" s="1">
        <f t="shared" si="13"/>
        <v>0</v>
      </c>
      <c r="BE93" s="1">
        <f t="shared" si="14"/>
        <v>0</v>
      </c>
    </row>
    <row r="94" spans="2:57" ht="14.4" thickBot="1" x14ac:dyDescent="0.3">
      <c r="B94" s="4"/>
      <c r="C94" s="128">
        <v>45656</v>
      </c>
      <c r="D94" s="132"/>
      <c r="E94" s="235"/>
      <c r="F94" s="250"/>
      <c r="G94" s="250"/>
      <c r="H94" s="236"/>
      <c r="I94" s="130"/>
      <c r="J94" s="235" t="s">
        <v>79</v>
      </c>
      <c r="K94" s="236"/>
      <c r="L94" s="130"/>
      <c r="M94" s="235" t="s">
        <v>21</v>
      </c>
      <c r="N94" s="236"/>
      <c r="O94" s="129"/>
      <c r="P94" s="246">
        <v>685</v>
      </c>
      <c r="Q94" s="247"/>
      <c r="R94" s="129"/>
      <c r="S94" s="243"/>
      <c r="T94" s="244"/>
      <c r="U94" s="244"/>
      <c r="V94" s="244"/>
      <c r="W94" s="245"/>
      <c r="X94" s="7"/>
      <c r="AX94" s="105">
        <v>45650</v>
      </c>
      <c r="AZ94" s="105">
        <f t="shared" si="9"/>
        <v>45656</v>
      </c>
      <c r="BA94" s="1" t="str">
        <f t="shared" si="10"/>
        <v>Despesas</v>
      </c>
      <c r="BB94" s="106">
        <f t="shared" si="11"/>
        <v>685</v>
      </c>
      <c r="BC94" s="1">
        <f t="shared" si="12"/>
        <v>0</v>
      </c>
      <c r="BD94" s="1">
        <f t="shared" si="13"/>
        <v>0</v>
      </c>
      <c r="BE94" s="1">
        <f t="shared" si="14"/>
        <v>200</v>
      </c>
    </row>
    <row r="95" spans="2:57" ht="14.4" thickBot="1" x14ac:dyDescent="0.3">
      <c r="B95" s="4"/>
      <c r="C95" s="128">
        <v>45657</v>
      </c>
      <c r="D95" s="132"/>
      <c r="E95" s="235"/>
      <c r="F95" s="250"/>
      <c r="G95" s="250"/>
      <c r="H95" s="236"/>
      <c r="I95" s="130"/>
      <c r="J95" s="235" t="s">
        <v>79</v>
      </c>
      <c r="K95" s="236"/>
      <c r="L95" s="130"/>
      <c r="M95" s="235" t="s">
        <v>12</v>
      </c>
      <c r="N95" s="236"/>
      <c r="O95" s="129"/>
      <c r="P95" s="246">
        <v>48</v>
      </c>
      <c r="Q95" s="247"/>
      <c r="R95" s="129"/>
      <c r="S95" s="243"/>
      <c r="T95" s="244"/>
      <c r="U95" s="244"/>
      <c r="V95" s="244"/>
      <c r="W95" s="245"/>
      <c r="X95" s="7"/>
      <c r="AX95" s="105">
        <v>45651</v>
      </c>
      <c r="AZ95" s="105">
        <f t="shared" si="9"/>
        <v>45657</v>
      </c>
      <c r="BA95" s="1" t="str">
        <f t="shared" si="10"/>
        <v>Despesas</v>
      </c>
      <c r="BB95" s="106">
        <f t="shared" si="11"/>
        <v>48</v>
      </c>
      <c r="BC95" s="1">
        <f t="shared" si="12"/>
        <v>0</v>
      </c>
      <c r="BD95" s="1">
        <f t="shared" si="13"/>
        <v>300</v>
      </c>
      <c r="BE95" s="1">
        <f t="shared" si="14"/>
        <v>0</v>
      </c>
    </row>
    <row r="96" spans="2:57" ht="14.4" thickBot="1" x14ac:dyDescent="0.3">
      <c r="B96" s="4"/>
      <c r="C96" s="128">
        <v>45658</v>
      </c>
      <c r="D96" s="132"/>
      <c r="E96" s="235"/>
      <c r="F96" s="250"/>
      <c r="G96" s="250"/>
      <c r="H96" s="236"/>
      <c r="I96" s="130"/>
      <c r="J96" s="235" t="s">
        <v>15</v>
      </c>
      <c r="K96" s="236"/>
      <c r="L96" s="130"/>
      <c r="M96" s="235" t="s">
        <v>17</v>
      </c>
      <c r="N96" s="236"/>
      <c r="O96" s="129"/>
      <c r="P96" s="246">
        <v>2000</v>
      </c>
      <c r="Q96" s="247"/>
      <c r="R96" s="129"/>
      <c r="S96" s="243"/>
      <c r="T96" s="244"/>
      <c r="U96" s="244"/>
      <c r="V96" s="244"/>
      <c r="W96" s="245"/>
      <c r="X96" s="7"/>
      <c r="AX96" s="105">
        <v>45652</v>
      </c>
      <c r="AZ96" s="105">
        <f t="shared" si="9"/>
        <v>45658</v>
      </c>
      <c r="BA96" s="1" t="str">
        <f t="shared" si="10"/>
        <v>Receitas</v>
      </c>
      <c r="BB96" s="106">
        <f t="shared" si="11"/>
        <v>2000</v>
      </c>
      <c r="BC96" s="1">
        <f t="shared" si="12"/>
        <v>2000</v>
      </c>
      <c r="BD96" s="1">
        <f t="shared" si="13"/>
        <v>0</v>
      </c>
      <c r="BE96" s="1">
        <f t="shared" si="14"/>
        <v>0</v>
      </c>
    </row>
    <row r="97" spans="2:57" ht="14.4" thickBot="1" x14ac:dyDescent="0.3">
      <c r="B97" s="4"/>
      <c r="C97" s="131"/>
      <c r="D97" s="132"/>
      <c r="E97" s="235"/>
      <c r="F97" s="250"/>
      <c r="G97" s="250"/>
      <c r="H97" s="236"/>
      <c r="I97" s="130"/>
      <c r="J97" s="235"/>
      <c r="K97" s="236"/>
      <c r="L97" s="130"/>
      <c r="M97" s="235"/>
      <c r="N97" s="236"/>
      <c r="O97" s="129"/>
      <c r="P97" s="246">
        <v>0</v>
      </c>
      <c r="Q97" s="247"/>
      <c r="R97" s="129"/>
      <c r="S97" s="243"/>
      <c r="T97" s="244"/>
      <c r="U97" s="244"/>
      <c r="V97" s="244"/>
      <c r="W97" s="245"/>
      <c r="X97" s="7"/>
      <c r="AX97" s="105">
        <v>45653</v>
      </c>
      <c r="AZ97" s="105">
        <f t="shared" si="9"/>
        <v>0</v>
      </c>
      <c r="BA97" s="1">
        <f t="shared" si="10"/>
        <v>0</v>
      </c>
      <c r="BB97" s="106">
        <f t="shared" si="11"/>
        <v>0</v>
      </c>
      <c r="BC97" s="1">
        <f t="shared" si="12"/>
        <v>95</v>
      </c>
      <c r="BD97" s="1">
        <f t="shared" si="13"/>
        <v>0</v>
      </c>
      <c r="BE97" s="1">
        <f t="shared" si="14"/>
        <v>0</v>
      </c>
    </row>
    <row r="98" spans="2:57" ht="14.4" thickBot="1" x14ac:dyDescent="0.3">
      <c r="B98" s="4"/>
      <c r="C98" s="131"/>
      <c r="D98" s="132"/>
      <c r="E98" s="235"/>
      <c r="F98" s="250"/>
      <c r="G98" s="250"/>
      <c r="H98" s="236"/>
      <c r="I98" s="130"/>
      <c r="J98" s="235"/>
      <c r="K98" s="236"/>
      <c r="L98" s="130"/>
      <c r="M98" s="235"/>
      <c r="N98" s="236"/>
      <c r="O98" s="129"/>
      <c r="P98" s="246">
        <v>0</v>
      </c>
      <c r="Q98" s="247"/>
      <c r="R98" s="129"/>
      <c r="S98" s="243"/>
      <c r="T98" s="244"/>
      <c r="U98" s="244"/>
      <c r="V98" s="244"/>
      <c r="W98" s="245"/>
      <c r="X98" s="7"/>
      <c r="AX98" s="105">
        <v>45654</v>
      </c>
      <c r="AZ98" s="105">
        <f t="shared" si="9"/>
        <v>0</v>
      </c>
      <c r="BA98" s="1">
        <f t="shared" si="10"/>
        <v>0</v>
      </c>
      <c r="BB98" s="106">
        <f t="shared" si="11"/>
        <v>0</v>
      </c>
      <c r="BC98" s="1">
        <f t="shared" si="12"/>
        <v>0</v>
      </c>
      <c r="BD98" s="1">
        <f t="shared" si="13"/>
        <v>600</v>
      </c>
      <c r="BE98" s="1">
        <f t="shared" si="14"/>
        <v>0</v>
      </c>
    </row>
    <row r="99" spans="2:57" ht="14.4" thickBot="1" x14ac:dyDescent="0.3">
      <c r="B99" s="4"/>
      <c r="C99" s="131"/>
      <c r="D99" s="132"/>
      <c r="E99" s="235"/>
      <c r="F99" s="250"/>
      <c r="G99" s="250"/>
      <c r="H99" s="236"/>
      <c r="I99" s="130"/>
      <c r="J99" s="235"/>
      <c r="K99" s="236"/>
      <c r="L99" s="130"/>
      <c r="M99" s="235"/>
      <c r="N99" s="236"/>
      <c r="O99" s="129"/>
      <c r="P99" s="246">
        <v>0</v>
      </c>
      <c r="Q99" s="247"/>
      <c r="R99" s="129"/>
      <c r="S99" s="243"/>
      <c r="T99" s="244"/>
      <c r="U99" s="244"/>
      <c r="V99" s="244"/>
      <c r="W99" s="245"/>
      <c r="X99" s="7"/>
      <c r="AX99" s="105">
        <v>45655</v>
      </c>
      <c r="AZ99" s="105">
        <f t="shared" si="9"/>
        <v>0</v>
      </c>
      <c r="BA99" s="1">
        <f t="shared" si="10"/>
        <v>0</v>
      </c>
      <c r="BB99" s="106">
        <f t="shared" si="11"/>
        <v>0</v>
      </c>
      <c r="BC99" s="1">
        <f t="shared" si="12"/>
        <v>0</v>
      </c>
      <c r="BD99" s="1">
        <f t="shared" si="13"/>
        <v>0</v>
      </c>
      <c r="BE99" s="1">
        <f t="shared" si="14"/>
        <v>240</v>
      </c>
    </row>
    <row r="100" spans="2:57" ht="14.4" thickBot="1" x14ac:dyDescent="0.3">
      <c r="B100" s="4"/>
      <c r="C100" s="131"/>
      <c r="D100" s="132"/>
      <c r="E100" s="235"/>
      <c r="F100" s="250"/>
      <c r="G100" s="250"/>
      <c r="H100" s="236"/>
      <c r="I100" s="130"/>
      <c r="J100" s="235"/>
      <c r="K100" s="236"/>
      <c r="L100" s="130"/>
      <c r="M100" s="235"/>
      <c r="N100" s="236"/>
      <c r="O100" s="129"/>
      <c r="P100" s="246">
        <v>0</v>
      </c>
      <c r="Q100" s="247"/>
      <c r="R100" s="129"/>
      <c r="S100" s="243"/>
      <c r="T100" s="244"/>
      <c r="U100" s="244"/>
      <c r="V100" s="244"/>
      <c r="W100" s="245"/>
      <c r="X100" s="7"/>
      <c r="AX100" s="105">
        <v>45656</v>
      </c>
      <c r="AZ100" s="105">
        <f t="shared" si="9"/>
        <v>0</v>
      </c>
      <c r="BA100" s="1">
        <f t="shared" si="10"/>
        <v>0</v>
      </c>
      <c r="BB100" s="106">
        <f t="shared" si="11"/>
        <v>0</v>
      </c>
      <c r="BC100" s="1">
        <f t="shared" si="12"/>
        <v>685</v>
      </c>
      <c r="BD100" s="1">
        <f t="shared" si="13"/>
        <v>0</v>
      </c>
      <c r="BE100" s="1">
        <f t="shared" si="14"/>
        <v>0</v>
      </c>
    </row>
    <row r="101" spans="2:57" ht="14.4" thickBot="1" x14ac:dyDescent="0.3">
      <c r="B101" s="4"/>
      <c r="C101" s="131"/>
      <c r="D101" s="132"/>
      <c r="E101" s="235"/>
      <c r="F101" s="250"/>
      <c r="G101" s="250"/>
      <c r="H101" s="236"/>
      <c r="I101" s="130"/>
      <c r="J101" s="235"/>
      <c r="K101" s="236"/>
      <c r="L101" s="130"/>
      <c r="M101" s="235"/>
      <c r="N101" s="236"/>
      <c r="O101" s="129"/>
      <c r="P101" s="246">
        <v>0</v>
      </c>
      <c r="Q101" s="247"/>
      <c r="R101" s="129"/>
      <c r="S101" s="243"/>
      <c r="T101" s="244"/>
      <c r="U101" s="244"/>
      <c r="V101" s="244"/>
      <c r="W101" s="245"/>
      <c r="X101" s="7"/>
      <c r="AX101" s="105">
        <v>45657</v>
      </c>
      <c r="AZ101" s="105">
        <f t="shared" si="9"/>
        <v>0</v>
      </c>
      <c r="BA101" s="1">
        <f t="shared" si="10"/>
        <v>0</v>
      </c>
      <c r="BB101" s="106">
        <f t="shared" si="11"/>
        <v>0</v>
      </c>
      <c r="BC101" s="1">
        <f t="shared" si="12"/>
        <v>48</v>
      </c>
      <c r="BD101" s="1">
        <f t="shared" si="13"/>
        <v>0</v>
      </c>
      <c r="BE101" s="1">
        <f t="shared" si="14"/>
        <v>0</v>
      </c>
    </row>
    <row r="102" spans="2:57" ht="14.4" thickBot="1" x14ac:dyDescent="0.3">
      <c r="B102" s="4"/>
      <c r="C102" s="131"/>
      <c r="D102" s="132"/>
      <c r="E102" s="235"/>
      <c r="F102" s="250"/>
      <c r="G102" s="250"/>
      <c r="H102" s="236"/>
      <c r="I102" s="130"/>
      <c r="J102" s="235"/>
      <c r="K102" s="236"/>
      <c r="L102" s="130"/>
      <c r="M102" s="235"/>
      <c r="N102" s="236"/>
      <c r="O102" s="129"/>
      <c r="P102" s="246">
        <v>0</v>
      </c>
      <c r="Q102" s="247"/>
      <c r="R102" s="129"/>
      <c r="S102" s="243"/>
      <c r="T102" s="244"/>
      <c r="U102" s="244"/>
      <c r="V102" s="244"/>
      <c r="W102" s="245"/>
      <c r="X102" s="7"/>
      <c r="AX102" s="105"/>
      <c r="AZ102" s="105">
        <f t="shared" si="9"/>
        <v>0</v>
      </c>
      <c r="BA102" s="1">
        <f t="shared" si="10"/>
        <v>0</v>
      </c>
      <c r="BB102" s="106">
        <f t="shared" si="11"/>
        <v>0</v>
      </c>
      <c r="BC102" s="1">
        <f t="shared" si="12"/>
        <v>0</v>
      </c>
      <c r="BD102" s="1">
        <f t="shared" si="13"/>
        <v>0</v>
      </c>
      <c r="BE102" s="1">
        <f t="shared" si="14"/>
        <v>0</v>
      </c>
    </row>
    <row r="103" spans="2:57" ht="14.4" thickBot="1" x14ac:dyDescent="0.3">
      <c r="B103" s="4"/>
      <c r="C103" s="131"/>
      <c r="D103" s="132"/>
      <c r="E103" s="235"/>
      <c r="F103" s="250"/>
      <c r="G103" s="250"/>
      <c r="H103" s="236"/>
      <c r="I103" s="130"/>
      <c r="J103" s="235"/>
      <c r="K103" s="236"/>
      <c r="L103" s="130"/>
      <c r="M103" s="235"/>
      <c r="N103" s="236"/>
      <c r="O103" s="129"/>
      <c r="P103" s="246">
        <v>0</v>
      </c>
      <c r="Q103" s="247"/>
      <c r="R103" s="129"/>
      <c r="S103" s="243"/>
      <c r="T103" s="244"/>
      <c r="U103" s="244"/>
      <c r="V103" s="244"/>
      <c r="W103" s="245"/>
      <c r="X103" s="7"/>
      <c r="AZ103" s="105">
        <f t="shared" si="9"/>
        <v>0</v>
      </c>
      <c r="BA103" s="1">
        <f t="shared" si="10"/>
        <v>0</v>
      </c>
      <c r="BB103" s="106">
        <f t="shared" si="11"/>
        <v>0</v>
      </c>
      <c r="BC103" s="1">
        <f t="shared" si="12"/>
        <v>0</v>
      </c>
      <c r="BD103" s="1">
        <f t="shared" si="13"/>
        <v>0</v>
      </c>
      <c r="BE103" s="1">
        <f t="shared" si="14"/>
        <v>0</v>
      </c>
    </row>
    <row r="104" spans="2:57" ht="14.4" thickBot="1" x14ac:dyDescent="0.3">
      <c r="B104" s="4"/>
      <c r="C104" s="131"/>
      <c r="D104" s="132"/>
      <c r="E104" s="235"/>
      <c r="F104" s="250"/>
      <c r="G104" s="250"/>
      <c r="H104" s="236"/>
      <c r="I104" s="130"/>
      <c r="J104" s="235"/>
      <c r="K104" s="236"/>
      <c r="L104" s="130"/>
      <c r="M104" s="235"/>
      <c r="N104" s="236"/>
      <c r="O104" s="129"/>
      <c r="P104" s="246">
        <v>0</v>
      </c>
      <c r="Q104" s="247"/>
      <c r="R104" s="129"/>
      <c r="S104" s="243"/>
      <c r="T104" s="244"/>
      <c r="U104" s="244"/>
      <c r="V104" s="244"/>
      <c r="W104" s="245"/>
      <c r="X104" s="7"/>
      <c r="AX104" s="101"/>
      <c r="AY104" s="101"/>
      <c r="AZ104" s="102">
        <f t="shared" si="9"/>
        <v>0</v>
      </c>
      <c r="BA104" s="101">
        <f t="shared" si="10"/>
        <v>0</v>
      </c>
      <c r="BB104" s="103">
        <f t="shared" si="11"/>
        <v>0</v>
      </c>
      <c r="BC104" s="1">
        <f t="shared" si="12"/>
        <v>0</v>
      </c>
      <c r="BD104" s="1">
        <f t="shared" si="13"/>
        <v>0</v>
      </c>
      <c r="BE104" s="1">
        <f t="shared" si="14"/>
        <v>0</v>
      </c>
    </row>
    <row r="105" spans="2:57" ht="14.4" thickBot="1" x14ac:dyDescent="0.3">
      <c r="B105" s="4"/>
      <c r="C105" s="131"/>
      <c r="D105" s="132"/>
      <c r="E105" s="235"/>
      <c r="F105" s="250"/>
      <c r="G105" s="250"/>
      <c r="H105" s="236"/>
      <c r="I105" s="130"/>
      <c r="J105" s="235"/>
      <c r="K105" s="236"/>
      <c r="L105" s="130"/>
      <c r="M105" s="235"/>
      <c r="N105" s="236"/>
      <c r="O105" s="129"/>
      <c r="P105" s="246">
        <v>0</v>
      </c>
      <c r="Q105" s="247"/>
      <c r="R105" s="129"/>
      <c r="S105" s="243"/>
      <c r="T105" s="244"/>
      <c r="U105" s="244"/>
      <c r="V105" s="244"/>
      <c r="W105" s="245"/>
      <c r="X105" s="7"/>
      <c r="AX105" s="101"/>
      <c r="AY105" s="101"/>
      <c r="AZ105" s="102">
        <f t="shared" si="9"/>
        <v>0</v>
      </c>
      <c r="BA105" s="101">
        <f t="shared" si="10"/>
        <v>0</v>
      </c>
      <c r="BB105" s="103">
        <f t="shared" si="11"/>
        <v>0</v>
      </c>
      <c r="BC105" s="1">
        <f t="shared" si="12"/>
        <v>0</v>
      </c>
      <c r="BD105" s="1">
        <f t="shared" si="13"/>
        <v>0</v>
      </c>
      <c r="BE105" s="1">
        <f t="shared" si="14"/>
        <v>0</v>
      </c>
    </row>
    <row r="106" spans="2:57" ht="14.4" thickBot="1" x14ac:dyDescent="0.3">
      <c r="B106" s="4"/>
      <c r="C106" s="131"/>
      <c r="D106" s="132"/>
      <c r="E106" s="235"/>
      <c r="F106" s="250"/>
      <c r="G106" s="250"/>
      <c r="H106" s="236"/>
      <c r="I106" s="130"/>
      <c r="J106" s="235"/>
      <c r="K106" s="236"/>
      <c r="L106" s="130"/>
      <c r="M106" s="235"/>
      <c r="N106" s="236"/>
      <c r="O106" s="129"/>
      <c r="P106" s="246">
        <v>0</v>
      </c>
      <c r="Q106" s="247"/>
      <c r="R106" s="129"/>
      <c r="S106" s="243"/>
      <c r="T106" s="244"/>
      <c r="U106" s="244"/>
      <c r="V106" s="244"/>
      <c r="W106" s="245"/>
      <c r="X106" s="7"/>
      <c r="AX106" s="101"/>
      <c r="AY106" s="101"/>
      <c r="AZ106" s="102">
        <f t="shared" si="9"/>
        <v>0</v>
      </c>
      <c r="BA106" s="101">
        <f t="shared" si="10"/>
        <v>0</v>
      </c>
      <c r="BB106" s="103">
        <f t="shared" si="11"/>
        <v>0</v>
      </c>
      <c r="BC106" s="1">
        <f t="shared" si="12"/>
        <v>0</v>
      </c>
      <c r="BD106" s="1">
        <f t="shared" si="13"/>
        <v>0</v>
      </c>
      <c r="BE106" s="1">
        <f t="shared" si="14"/>
        <v>0</v>
      </c>
    </row>
    <row r="107" spans="2:57" ht="14.4" thickBot="1" x14ac:dyDescent="0.3">
      <c r="B107" s="4"/>
      <c r="C107" s="131"/>
      <c r="D107" s="132"/>
      <c r="E107" s="235"/>
      <c r="F107" s="250"/>
      <c r="G107" s="250"/>
      <c r="H107" s="236"/>
      <c r="I107" s="130"/>
      <c r="J107" s="235"/>
      <c r="K107" s="236"/>
      <c r="L107" s="130"/>
      <c r="M107" s="235"/>
      <c r="N107" s="236"/>
      <c r="O107" s="129"/>
      <c r="P107" s="246">
        <v>0</v>
      </c>
      <c r="Q107" s="247"/>
      <c r="R107" s="129"/>
      <c r="S107" s="243"/>
      <c r="T107" s="244"/>
      <c r="U107" s="244"/>
      <c r="V107" s="244"/>
      <c r="W107" s="245"/>
      <c r="X107" s="7"/>
      <c r="AX107" s="101"/>
      <c r="AY107" s="101"/>
      <c r="AZ107" s="102">
        <f t="shared" si="9"/>
        <v>0</v>
      </c>
      <c r="BA107" s="101">
        <f t="shared" si="10"/>
        <v>0</v>
      </c>
      <c r="BB107" s="103">
        <f t="shared" si="11"/>
        <v>0</v>
      </c>
      <c r="BC107" s="1">
        <f t="shared" si="12"/>
        <v>0</v>
      </c>
      <c r="BD107" s="1">
        <f t="shared" si="13"/>
        <v>0</v>
      </c>
      <c r="BE107" s="1">
        <f t="shared" si="14"/>
        <v>0</v>
      </c>
    </row>
    <row r="108" spans="2:57" ht="14.4" thickBot="1" x14ac:dyDescent="0.3">
      <c r="B108" s="4"/>
      <c r="C108" s="131"/>
      <c r="D108" s="132"/>
      <c r="E108" s="235"/>
      <c r="F108" s="250"/>
      <c r="G108" s="250"/>
      <c r="H108" s="236"/>
      <c r="I108" s="130"/>
      <c r="J108" s="235"/>
      <c r="K108" s="236"/>
      <c r="L108" s="130"/>
      <c r="M108" s="235"/>
      <c r="N108" s="236"/>
      <c r="O108" s="129"/>
      <c r="P108" s="246">
        <v>0</v>
      </c>
      <c r="Q108" s="247"/>
      <c r="R108" s="129"/>
      <c r="S108" s="243"/>
      <c r="T108" s="244"/>
      <c r="U108" s="244"/>
      <c r="V108" s="244"/>
      <c r="W108" s="245"/>
      <c r="X108" s="7"/>
      <c r="AX108" s="101"/>
      <c r="AY108" s="101"/>
      <c r="AZ108" s="102">
        <f t="shared" si="9"/>
        <v>0</v>
      </c>
      <c r="BA108" s="101">
        <f t="shared" si="10"/>
        <v>0</v>
      </c>
      <c r="BB108" s="103">
        <f t="shared" si="11"/>
        <v>0</v>
      </c>
      <c r="BC108" s="1">
        <f t="shared" si="12"/>
        <v>0</v>
      </c>
      <c r="BD108" s="1">
        <f t="shared" si="13"/>
        <v>0</v>
      </c>
      <c r="BE108" s="1">
        <f t="shared" si="14"/>
        <v>0</v>
      </c>
    </row>
    <row r="109" spans="2:57" ht="14.4" thickBot="1" x14ac:dyDescent="0.3">
      <c r="B109" s="4"/>
      <c r="C109" s="131"/>
      <c r="D109" s="132"/>
      <c r="E109" s="235"/>
      <c r="F109" s="250"/>
      <c r="G109" s="250"/>
      <c r="H109" s="236"/>
      <c r="I109" s="130"/>
      <c r="J109" s="235"/>
      <c r="K109" s="236"/>
      <c r="L109" s="130"/>
      <c r="M109" s="235"/>
      <c r="N109" s="236"/>
      <c r="O109" s="129"/>
      <c r="P109" s="246">
        <v>0</v>
      </c>
      <c r="Q109" s="247"/>
      <c r="R109" s="129"/>
      <c r="S109" s="243"/>
      <c r="T109" s="244"/>
      <c r="U109" s="244"/>
      <c r="V109" s="244"/>
      <c r="W109" s="245"/>
      <c r="X109" s="7"/>
      <c r="AX109" s="101"/>
      <c r="AY109" s="101"/>
      <c r="AZ109" s="102">
        <f t="shared" si="9"/>
        <v>0</v>
      </c>
      <c r="BA109" s="101">
        <f t="shared" si="10"/>
        <v>0</v>
      </c>
      <c r="BB109" s="103">
        <f t="shared" si="11"/>
        <v>0</v>
      </c>
      <c r="BC109" s="1">
        <f t="shared" si="12"/>
        <v>0</v>
      </c>
      <c r="BD109" s="1">
        <f t="shared" si="13"/>
        <v>0</v>
      </c>
      <c r="BE109" s="1">
        <f t="shared" si="14"/>
        <v>0</v>
      </c>
    </row>
    <row r="110" spans="2:57" ht="14.4" thickBot="1" x14ac:dyDescent="0.3">
      <c r="B110" s="4"/>
      <c r="C110" s="131"/>
      <c r="D110" s="132"/>
      <c r="E110" s="235"/>
      <c r="F110" s="250"/>
      <c r="G110" s="250"/>
      <c r="H110" s="236"/>
      <c r="I110" s="130"/>
      <c r="J110" s="235"/>
      <c r="K110" s="236"/>
      <c r="L110" s="130"/>
      <c r="M110" s="235"/>
      <c r="N110" s="236"/>
      <c r="O110" s="129"/>
      <c r="P110" s="246">
        <v>0</v>
      </c>
      <c r="Q110" s="247"/>
      <c r="R110" s="129"/>
      <c r="S110" s="243"/>
      <c r="T110" s="244"/>
      <c r="U110" s="244"/>
      <c r="V110" s="244"/>
      <c r="W110" s="245"/>
      <c r="X110" s="7"/>
      <c r="AX110" s="101"/>
      <c r="AY110" s="101"/>
      <c r="AZ110" s="102">
        <f t="shared" si="9"/>
        <v>0</v>
      </c>
      <c r="BA110" s="101">
        <f t="shared" si="10"/>
        <v>0</v>
      </c>
      <c r="BB110" s="103">
        <f t="shared" si="11"/>
        <v>0</v>
      </c>
      <c r="BC110" s="1">
        <f t="shared" si="12"/>
        <v>0</v>
      </c>
      <c r="BD110" s="1">
        <f t="shared" si="13"/>
        <v>0</v>
      </c>
      <c r="BE110" s="1">
        <f t="shared" si="14"/>
        <v>0</v>
      </c>
    </row>
    <row r="111" spans="2:57" ht="14.4" thickBot="1" x14ac:dyDescent="0.3">
      <c r="B111" s="4"/>
      <c r="C111" s="131"/>
      <c r="D111" s="132"/>
      <c r="E111" s="235"/>
      <c r="F111" s="250"/>
      <c r="G111" s="250"/>
      <c r="H111" s="236"/>
      <c r="I111" s="130"/>
      <c r="J111" s="235"/>
      <c r="K111" s="236"/>
      <c r="L111" s="130"/>
      <c r="M111" s="235"/>
      <c r="N111" s="236"/>
      <c r="O111" s="129"/>
      <c r="P111" s="246">
        <v>0</v>
      </c>
      <c r="Q111" s="247"/>
      <c r="R111" s="129"/>
      <c r="S111" s="243"/>
      <c r="T111" s="244"/>
      <c r="U111" s="244"/>
      <c r="V111" s="244"/>
      <c r="W111" s="245"/>
      <c r="X111" s="7"/>
      <c r="AX111" s="101"/>
      <c r="AY111" s="101"/>
      <c r="AZ111" s="102">
        <f t="shared" si="9"/>
        <v>0</v>
      </c>
      <c r="BA111" s="101">
        <f t="shared" si="10"/>
        <v>0</v>
      </c>
      <c r="BB111" s="103">
        <f t="shared" si="11"/>
        <v>0</v>
      </c>
      <c r="BC111" s="1">
        <f t="shared" si="12"/>
        <v>0</v>
      </c>
      <c r="BD111" s="1">
        <f t="shared" si="13"/>
        <v>0</v>
      </c>
      <c r="BE111" s="1">
        <f t="shared" si="14"/>
        <v>0</v>
      </c>
    </row>
    <row r="112" spans="2:57" ht="14.4" thickBot="1" x14ac:dyDescent="0.3">
      <c r="B112" s="4"/>
      <c r="C112" s="131"/>
      <c r="D112" s="132"/>
      <c r="E112" s="235"/>
      <c r="F112" s="250"/>
      <c r="G112" s="250"/>
      <c r="H112" s="236"/>
      <c r="I112" s="130"/>
      <c r="J112" s="235"/>
      <c r="K112" s="236"/>
      <c r="L112" s="130"/>
      <c r="M112" s="235"/>
      <c r="N112" s="236"/>
      <c r="O112" s="129"/>
      <c r="P112" s="246">
        <v>0</v>
      </c>
      <c r="Q112" s="247"/>
      <c r="R112" s="129"/>
      <c r="S112" s="243"/>
      <c r="T112" s="244"/>
      <c r="U112" s="244"/>
      <c r="V112" s="244"/>
      <c r="W112" s="245"/>
      <c r="X112" s="7"/>
      <c r="AX112" s="101"/>
      <c r="AY112" s="101"/>
      <c r="AZ112" s="102">
        <f t="shared" si="9"/>
        <v>0</v>
      </c>
      <c r="BA112" s="101">
        <f t="shared" si="10"/>
        <v>0</v>
      </c>
      <c r="BB112" s="103">
        <f t="shared" si="11"/>
        <v>0</v>
      </c>
      <c r="BC112" s="1">
        <f t="shared" si="12"/>
        <v>0</v>
      </c>
      <c r="BD112" s="1">
        <f t="shared" si="13"/>
        <v>0</v>
      </c>
      <c r="BE112" s="1">
        <f t="shared" si="14"/>
        <v>0</v>
      </c>
    </row>
    <row r="113" spans="2:57" ht="14.4" thickBot="1" x14ac:dyDescent="0.3">
      <c r="B113" s="4"/>
      <c r="C113" s="131"/>
      <c r="D113" s="132"/>
      <c r="E113" s="235"/>
      <c r="F113" s="250"/>
      <c r="G113" s="250"/>
      <c r="H113" s="236"/>
      <c r="I113" s="130"/>
      <c r="J113" s="235"/>
      <c r="K113" s="236"/>
      <c r="L113" s="130"/>
      <c r="M113" s="235"/>
      <c r="N113" s="236"/>
      <c r="O113" s="129"/>
      <c r="P113" s="246">
        <v>0</v>
      </c>
      <c r="Q113" s="247"/>
      <c r="R113" s="129"/>
      <c r="S113" s="243"/>
      <c r="T113" s="244"/>
      <c r="U113" s="244"/>
      <c r="V113" s="244"/>
      <c r="W113" s="245"/>
      <c r="X113" s="7"/>
      <c r="AX113" s="101"/>
      <c r="AY113" s="101"/>
      <c r="AZ113" s="102">
        <f t="shared" si="9"/>
        <v>0</v>
      </c>
      <c r="BA113" s="101">
        <f t="shared" si="10"/>
        <v>0</v>
      </c>
      <c r="BB113" s="103">
        <f t="shared" si="11"/>
        <v>0</v>
      </c>
      <c r="BC113" s="1">
        <f t="shared" si="12"/>
        <v>0</v>
      </c>
      <c r="BD113" s="1">
        <f t="shared" si="13"/>
        <v>0</v>
      </c>
      <c r="BE113" s="1">
        <f t="shared" si="14"/>
        <v>0</v>
      </c>
    </row>
    <row r="114" spans="2:57" ht="14.4" thickBot="1" x14ac:dyDescent="0.3">
      <c r="B114" s="4"/>
      <c r="C114" s="131"/>
      <c r="D114" s="132"/>
      <c r="E114" s="235"/>
      <c r="F114" s="250"/>
      <c r="G114" s="250"/>
      <c r="H114" s="236"/>
      <c r="I114" s="130"/>
      <c r="J114" s="235"/>
      <c r="K114" s="236"/>
      <c r="L114" s="130"/>
      <c r="M114" s="235"/>
      <c r="N114" s="236"/>
      <c r="O114" s="129"/>
      <c r="P114" s="246">
        <v>0</v>
      </c>
      <c r="Q114" s="247"/>
      <c r="R114" s="129"/>
      <c r="S114" s="243"/>
      <c r="T114" s="244"/>
      <c r="U114" s="244"/>
      <c r="V114" s="244"/>
      <c r="W114" s="245"/>
      <c r="X114" s="7"/>
      <c r="AX114" s="101"/>
      <c r="AY114" s="101"/>
      <c r="AZ114" s="102">
        <f t="shared" si="9"/>
        <v>0</v>
      </c>
      <c r="BA114" s="101">
        <f t="shared" si="10"/>
        <v>0</v>
      </c>
      <c r="BB114" s="103">
        <f t="shared" si="11"/>
        <v>0</v>
      </c>
      <c r="BC114" s="1">
        <f t="shared" si="12"/>
        <v>0</v>
      </c>
      <c r="BD114" s="1">
        <f t="shared" si="13"/>
        <v>0</v>
      </c>
      <c r="BE114" s="1">
        <f t="shared" si="14"/>
        <v>0</v>
      </c>
    </row>
    <row r="115" spans="2:57" ht="14.4" thickBot="1" x14ac:dyDescent="0.3">
      <c r="B115" s="4"/>
      <c r="C115" s="131"/>
      <c r="D115" s="132"/>
      <c r="E115" s="235"/>
      <c r="F115" s="250"/>
      <c r="G115" s="250"/>
      <c r="H115" s="236"/>
      <c r="I115" s="130"/>
      <c r="J115" s="235"/>
      <c r="K115" s="236"/>
      <c r="L115" s="130"/>
      <c r="M115" s="235"/>
      <c r="N115" s="236"/>
      <c r="O115" s="129"/>
      <c r="P115" s="246">
        <v>0</v>
      </c>
      <c r="Q115" s="247"/>
      <c r="R115" s="129"/>
      <c r="S115" s="243"/>
      <c r="T115" s="244"/>
      <c r="U115" s="244"/>
      <c r="V115" s="244"/>
      <c r="W115" s="245"/>
      <c r="X115" s="7"/>
      <c r="AX115" s="101"/>
      <c r="AY115" s="101"/>
      <c r="AZ115" s="102">
        <f t="shared" si="9"/>
        <v>0</v>
      </c>
      <c r="BA115" s="101">
        <f t="shared" si="10"/>
        <v>0</v>
      </c>
      <c r="BB115" s="103">
        <f t="shared" si="11"/>
        <v>0</v>
      </c>
      <c r="BC115" s="1">
        <f t="shared" si="12"/>
        <v>0</v>
      </c>
      <c r="BD115" s="1">
        <f t="shared" si="13"/>
        <v>0</v>
      </c>
      <c r="BE115" s="1">
        <f t="shared" si="14"/>
        <v>0</v>
      </c>
    </row>
    <row r="116" spans="2:57" ht="14.4" thickBot="1" x14ac:dyDescent="0.3">
      <c r="B116" s="4"/>
      <c r="C116" s="131"/>
      <c r="D116" s="132"/>
      <c r="E116" s="235"/>
      <c r="F116" s="250"/>
      <c r="G116" s="250"/>
      <c r="H116" s="236"/>
      <c r="I116" s="130"/>
      <c r="J116" s="235"/>
      <c r="K116" s="236"/>
      <c r="L116" s="130"/>
      <c r="M116" s="235"/>
      <c r="N116" s="236"/>
      <c r="O116" s="129"/>
      <c r="P116" s="246">
        <v>0</v>
      </c>
      <c r="Q116" s="247"/>
      <c r="R116" s="129"/>
      <c r="S116" s="243"/>
      <c r="T116" s="244"/>
      <c r="U116" s="244"/>
      <c r="V116" s="244"/>
      <c r="W116" s="245"/>
      <c r="X116" s="7"/>
      <c r="AX116" s="101"/>
      <c r="AY116" s="101"/>
      <c r="AZ116" s="102">
        <f t="shared" si="9"/>
        <v>0</v>
      </c>
      <c r="BA116" s="101">
        <f t="shared" si="10"/>
        <v>0</v>
      </c>
      <c r="BB116" s="103">
        <f t="shared" si="11"/>
        <v>0</v>
      </c>
      <c r="BC116" s="1">
        <f t="shared" si="12"/>
        <v>0</v>
      </c>
      <c r="BD116" s="1">
        <f t="shared" si="13"/>
        <v>0</v>
      </c>
      <c r="BE116" s="1">
        <f t="shared" si="14"/>
        <v>0</v>
      </c>
    </row>
    <row r="117" spans="2:57" ht="14.4" thickBot="1" x14ac:dyDescent="0.3">
      <c r="B117" s="4"/>
      <c r="C117" s="131"/>
      <c r="D117" s="132"/>
      <c r="E117" s="235"/>
      <c r="F117" s="250"/>
      <c r="G117" s="250"/>
      <c r="H117" s="236"/>
      <c r="I117" s="130"/>
      <c r="J117" s="235"/>
      <c r="K117" s="236"/>
      <c r="L117" s="130"/>
      <c r="M117" s="235"/>
      <c r="N117" s="236"/>
      <c r="O117" s="129"/>
      <c r="P117" s="246">
        <v>0</v>
      </c>
      <c r="Q117" s="247"/>
      <c r="R117" s="129"/>
      <c r="S117" s="243"/>
      <c r="T117" s="244"/>
      <c r="U117" s="244"/>
      <c r="V117" s="244"/>
      <c r="W117" s="245"/>
      <c r="X117" s="7"/>
      <c r="AX117" s="101"/>
      <c r="AY117" s="101"/>
      <c r="AZ117" s="102">
        <f t="shared" si="9"/>
        <v>0</v>
      </c>
      <c r="BA117" s="101">
        <f t="shared" si="10"/>
        <v>0</v>
      </c>
      <c r="BB117" s="103">
        <f t="shared" si="11"/>
        <v>0</v>
      </c>
      <c r="BC117" s="1">
        <f t="shared" si="12"/>
        <v>0</v>
      </c>
      <c r="BD117" s="1">
        <f t="shared" si="13"/>
        <v>0</v>
      </c>
      <c r="BE117" s="1">
        <f t="shared" si="14"/>
        <v>0</v>
      </c>
    </row>
    <row r="118" spans="2:57" ht="14.4" thickBot="1" x14ac:dyDescent="0.3">
      <c r="B118" s="4"/>
      <c r="C118" s="131"/>
      <c r="D118" s="132"/>
      <c r="E118" s="235"/>
      <c r="F118" s="250"/>
      <c r="G118" s="250"/>
      <c r="H118" s="236"/>
      <c r="I118" s="130"/>
      <c r="J118" s="235"/>
      <c r="K118" s="236"/>
      <c r="L118" s="130"/>
      <c r="M118" s="235"/>
      <c r="N118" s="236"/>
      <c r="O118" s="129"/>
      <c r="P118" s="246">
        <v>0</v>
      </c>
      <c r="Q118" s="247"/>
      <c r="R118" s="129"/>
      <c r="S118" s="243"/>
      <c r="T118" s="244"/>
      <c r="U118" s="244"/>
      <c r="V118" s="244"/>
      <c r="W118" s="245"/>
      <c r="X118" s="7"/>
      <c r="AX118" s="101"/>
      <c r="AY118" s="101"/>
      <c r="AZ118" s="102">
        <f t="shared" si="9"/>
        <v>0</v>
      </c>
      <c r="BA118" s="101">
        <f t="shared" si="10"/>
        <v>0</v>
      </c>
      <c r="BB118" s="103">
        <f t="shared" si="11"/>
        <v>0</v>
      </c>
      <c r="BC118" s="1">
        <f t="shared" si="12"/>
        <v>0</v>
      </c>
      <c r="BD118" s="1">
        <f t="shared" si="13"/>
        <v>0</v>
      </c>
      <c r="BE118" s="1">
        <f t="shared" si="14"/>
        <v>0</v>
      </c>
    </row>
    <row r="119" spans="2:57" ht="14.4" thickBot="1" x14ac:dyDescent="0.3">
      <c r="B119" s="4"/>
      <c r="C119" s="131"/>
      <c r="D119" s="132"/>
      <c r="E119" s="235"/>
      <c r="F119" s="250"/>
      <c r="G119" s="250"/>
      <c r="H119" s="236"/>
      <c r="I119" s="130"/>
      <c r="J119" s="235"/>
      <c r="K119" s="236"/>
      <c r="L119" s="130"/>
      <c r="M119" s="235"/>
      <c r="N119" s="236"/>
      <c r="O119" s="129"/>
      <c r="P119" s="246">
        <v>0</v>
      </c>
      <c r="Q119" s="247"/>
      <c r="R119" s="129"/>
      <c r="S119" s="243"/>
      <c r="T119" s="244"/>
      <c r="U119" s="244"/>
      <c r="V119" s="244"/>
      <c r="W119" s="245"/>
      <c r="X119" s="7"/>
      <c r="AX119" s="101"/>
      <c r="AY119" s="101"/>
      <c r="AZ119" s="102">
        <f t="shared" si="9"/>
        <v>0</v>
      </c>
      <c r="BA119" s="101">
        <f t="shared" si="10"/>
        <v>0</v>
      </c>
      <c r="BB119" s="103">
        <f t="shared" si="11"/>
        <v>0</v>
      </c>
      <c r="BC119" s="1">
        <f t="shared" si="12"/>
        <v>0</v>
      </c>
      <c r="BD119" s="1">
        <f t="shared" si="13"/>
        <v>0</v>
      </c>
      <c r="BE119" s="1">
        <f t="shared" si="14"/>
        <v>0</v>
      </c>
    </row>
    <row r="120" spans="2:57" ht="14.4" thickBot="1" x14ac:dyDescent="0.3">
      <c r="B120" s="4"/>
      <c r="C120" s="131"/>
      <c r="D120" s="132"/>
      <c r="E120" s="235"/>
      <c r="F120" s="250"/>
      <c r="G120" s="250"/>
      <c r="H120" s="236"/>
      <c r="I120" s="130"/>
      <c r="J120" s="235"/>
      <c r="K120" s="236"/>
      <c r="L120" s="130"/>
      <c r="M120" s="235"/>
      <c r="N120" s="236"/>
      <c r="O120" s="129"/>
      <c r="P120" s="246">
        <v>0</v>
      </c>
      <c r="Q120" s="247"/>
      <c r="R120" s="129"/>
      <c r="S120" s="243"/>
      <c r="T120" s="244"/>
      <c r="U120" s="244"/>
      <c r="V120" s="244"/>
      <c r="W120" s="245"/>
      <c r="X120" s="7"/>
      <c r="AX120" s="101"/>
      <c r="AY120" s="101"/>
      <c r="AZ120" s="102">
        <f t="shared" si="9"/>
        <v>0</v>
      </c>
      <c r="BA120" s="101">
        <f t="shared" si="10"/>
        <v>0</v>
      </c>
      <c r="BB120" s="103">
        <f t="shared" si="11"/>
        <v>0</v>
      </c>
      <c r="BC120" s="1">
        <f t="shared" si="12"/>
        <v>0</v>
      </c>
      <c r="BD120" s="1">
        <f t="shared" si="13"/>
        <v>0</v>
      </c>
      <c r="BE120" s="1">
        <f t="shared" si="14"/>
        <v>0</v>
      </c>
    </row>
    <row r="121" spans="2:57" ht="14.4" thickBot="1" x14ac:dyDescent="0.3">
      <c r="B121" s="4"/>
      <c r="C121" s="131"/>
      <c r="D121" s="132"/>
      <c r="E121" s="235"/>
      <c r="F121" s="250"/>
      <c r="G121" s="250"/>
      <c r="H121" s="236"/>
      <c r="I121" s="130"/>
      <c r="J121" s="235"/>
      <c r="K121" s="236"/>
      <c r="L121" s="130"/>
      <c r="M121" s="235"/>
      <c r="N121" s="236"/>
      <c r="O121" s="129"/>
      <c r="P121" s="246">
        <v>0</v>
      </c>
      <c r="Q121" s="247"/>
      <c r="R121" s="129"/>
      <c r="S121" s="243"/>
      <c r="T121" s="244"/>
      <c r="U121" s="244"/>
      <c r="V121" s="244"/>
      <c r="W121" s="245"/>
      <c r="X121" s="7"/>
      <c r="AX121" s="101"/>
      <c r="AY121" s="101"/>
      <c r="AZ121" s="102">
        <f t="shared" si="9"/>
        <v>0</v>
      </c>
      <c r="BA121" s="101">
        <f t="shared" si="10"/>
        <v>0</v>
      </c>
      <c r="BB121" s="103">
        <f t="shared" si="11"/>
        <v>0</v>
      </c>
      <c r="BC121" s="1">
        <f t="shared" si="12"/>
        <v>0</v>
      </c>
      <c r="BD121" s="1">
        <f t="shared" si="13"/>
        <v>0</v>
      </c>
      <c r="BE121" s="1">
        <f t="shared" si="14"/>
        <v>0</v>
      </c>
    </row>
    <row r="122" spans="2:57" ht="14.4" thickBot="1" x14ac:dyDescent="0.3">
      <c r="B122" s="4"/>
      <c r="C122" s="131"/>
      <c r="D122" s="132"/>
      <c r="E122" s="235"/>
      <c r="F122" s="250"/>
      <c r="G122" s="250"/>
      <c r="H122" s="236"/>
      <c r="I122" s="130"/>
      <c r="J122" s="235"/>
      <c r="K122" s="236"/>
      <c r="L122" s="130"/>
      <c r="M122" s="235"/>
      <c r="N122" s="236"/>
      <c r="O122" s="129"/>
      <c r="P122" s="246">
        <v>0</v>
      </c>
      <c r="Q122" s="247"/>
      <c r="R122" s="129"/>
      <c r="S122" s="243"/>
      <c r="T122" s="244"/>
      <c r="U122" s="244"/>
      <c r="V122" s="244"/>
      <c r="W122" s="245"/>
      <c r="X122" s="7"/>
      <c r="AX122" s="101"/>
      <c r="AY122" s="101"/>
      <c r="AZ122" s="102">
        <f t="shared" si="9"/>
        <v>0</v>
      </c>
      <c r="BA122" s="101">
        <f t="shared" si="10"/>
        <v>0</v>
      </c>
      <c r="BB122" s="103">
        <f t="shared" si="11"/>
        <v>0</v>
      </c>
      <c r="BC122" s="1">
        <f t="shared" si="12"/>
        <v>0</v>
      </c>
      <c r="BD122" s="1">
        <f t="shared" si="13"/>
        <v>0</v>
      </c>
      <c r="BE122" s="1">
        <f t="shared" si="14"/>
        <v>0</v>
      </c>
    </row>
    <row r="123" spans="2:57" ht="14.4" thickBot="1" x14ac:dyDescent="0.3">
      <c r="B123" s="4"/>
      <c r="C123" s="131"/>
      <c r="D123" s="132"/>
      <c r="E123" s="235"/>
      <c r="F123" s="250"/>
      <c r="G123" s="250"/>
      <c r="H123" s="236"/>
      <c r="I123" s="130"/>
      <c r="J123" s="235"/>
      <c r="K123" s="236"/>
      <c r="L123" s="130"/>
      <c r="M123" s="235"/>
      <c r="N123" s="236"/>
      <c r="O123" s="129"/>
      <c r="P123" s="246">
        <v>0</v>
      </c>
      <c r="Q123" s="247"/>
      <c r="R123" s="129"/>
      <c r="S123" s="243"/>
      <c r="T123" s="244"/>
      <c r="U123" s="244"/>
      <c r="V123" s="244"/>
      <c r="W123" s="245"/>
      <c r="X123" s="7"/>
      <c r="AX123" s="101"/>
      <c r="AY123" s="101"/>
      <c r="AZ123" s="102">
        <f t="shared" si="9"/>
        <v>0</v>
      </c>
      <c r="BA123" s="101">
        <f t="shared" si="10"/>
        <v>0</v>
      </c>
      <c r="BB123" s="103">
        <f t="shared" si="11"/>
        <v>0</v>
      </c>
      <c r="BC123" s="1">
        <f t="shared" si="12"/>
        <v>0</v>
      </c>
      <c r="BD123" s="1">
        <f t="shared" si="13"/>
        <v>0</v>
      </c>
      <c r="BE123" s="1">
        <f t="shared" si="14"/>
        <v>0</v>
      </c>
    </row>
    <row r="124" spans="2:57" ht="14.4" thickBot="1" x14ac:dyDescent="0.3">
      <c r="B124" s="4"/>
      <c r="C124" s="131"/>
      <c r="D124" s="132"/>
      <c r="E124" s="235"/>
      <c r="F124" s="250"/>
      <c r="G124" s="250"/>
      <c r="H124" s="236"/>
      <c r="I124" s="130"/>
      <c r="J124" s="235"/>
      <c r="K124" s="236"/>
      <c r="L124" s="130"/>
      <c r="M124" s="235"/>
      <c r="N124" s="236"/>
      <c r="O124" s="129"/>
      <c r="P124" s="246">
        <v>0</v>
      </c>
      <c r="Q124" s="247"/>
      <c r="R124" s="129"/>
      <c r="S124" s="243"/>
      <c r="T124" s="244"/>
      <c r="U124" s="244"/>
      <c r="V124" s="244"/>
      <c r="W124" s="245"/>
      <c r="X124" s="7"/>
      <c r="AX124" s="101"/>
      <c r="AY124" s="101"/>
      <c r="AZ124" s="102">
        <f t="shared" si="9"/>
        <v>0</v>
      </c>
      <c r="BA124" s="101">
        <f t="shared" si="10"/>
        <v>0</v>
      </c>
      <c r="BB124" s="103">
        <f t="shared" si="11"/>
        <v>0</v>
      </c>
      <c r="BC124" s="1">
        <f t="shared" si="12"/>
        <v>0</v>
      </c>
      <c r="BD124" s="1">
        <f t="shared" si="13"/>
        <v>0</v>
      </c>
      <c r="BE124" s="1">
        <f t="shared" si="14"/>
        <v>0</v>
      </c>
    </row>
    <row r="125" spans="2:57" ht="14.4" thickBot="1" x14ac:dyDescent="0.3">
      <c r="B125" s="4"/>
      <c r="C125" s="131"/>
      <c r="D125" s="132"/>
      <c r="E125" s="235"/>
      <c r="F125" s="250"/>
      <c r="G125" s="250"/>
      <c r="H125" s="236"/>
      <c r="I125" s="130"/>
      <c r="J125" s="235"/>
      <c r="K125" s="236"/>
      <c r="L125" s="130"/>
      <c r="M125" s="235"/>
      <c r="N125" s="236"/>
      <c r="O125" s="129"/>
      <c r="P125" s="246">
        <v>0</v>
      </c>
      <c r="Q125" s="247"/>
      <c r="R125" s="129"/>
      <c r="S125" s="243"/>
      <c r="T125" s="244"/>
      <c r="U125" s="244"/>
      <c r="V125" s="244"/>
      <c r="W125" s="245"/>
      <c r="X125" s="7"/>
      <c r="AX125" s="101"/>
      <c r="AY125" s="101"/>
      <c r="AZ125" s="102">
        <f t="shared" si="9"/>
        <v>0</v>
      </c>
      <c r="BA125" s="101">
        <f t="shared" si="10"/>
        <v>0</v>
      </c>
      <c r="BB125" s="103">
        <f t="shared" si="11"/>
        <v>0</v>
      </c>
      <c r="BC125" s="1">
        <f t="shared" si="12"/>
        <v>0</v>
      </c>
      <c r="BD125" s="1">
        <f t="shared" si="13"/>
        <v>0</v>
      </c>
      <c r="BE125" s="1">
        <f t="shared" si="14"/>
        <v>0</v>
      </c>
    </row>
    <row r="126" spans="2:57" ht="14.4" thickBot="1" x14ac:dyDescent="0.3">
      <c r="B126" s="4"/>
      <c r="C126" s="131"/>
      <c r="D126" s="132"/>
      <c r="E126" s="235"/>
      <c r="F126" s="250"/>
      <c r="G126" s="250"/>
      <c r="H126" s="236"/>
      <c r="I126" s="130"/>
      <c r="J126" s="235"/>
      <c r="K126" s="236"/>
      <c r="L126" s="130"/>
      <c r="M126" s="235"/>
      <c r="N126" s="236"/>
      <c r="O126" s="129"/>
      <c r="P126" s="246">
        <v>0</v>
      </c>
      <c r="Q126" s="247"/>
      <c r="R126" s="129"/>
      <c r="S126" s="243"/>
      <c r="T126" s="244"/>
      <c r="U126" s="244"/>
      <c r="V126" s="244"/>
      <c r="W126" s="245"/>
      <c r="X126" s="7"/>
      <c r="AX126" s="101"/>
      <c r="AY126" s="101"/>
      <c r="AZ126" s="102">
        <f t="shared" si="9"/>
        <v>0</v>
      </c>
      <c r="BA126" s="101">
        <f t="shared" si="10"/>
        <v>0</v>
      </c>
      <c r="BB126" s="103">
        <f t="shared" si="11"/>
        <v>0</v>
      </c>
      <c r="BC126" s="1">
        <f t="shared" si="12"/>
        <v>0</v>
      </c>
      <c r="BD126" s="1">
        <f t="shared" si="13"/>
        <v>0</v>
      </c>
      <c r="BE126" s="1">
        <f t="shared" si="14"/>
        <v>0</v>
      </c>
    </row>
    <row r="127" spans="2:57" ht="14.4" thickBot="1" x14ac:dyDescent="0.3">
      <c r="B127" s="4"/>
      <c r="C127" s="131"/>
      <c r="D127" s="132"/>
      <c r="E127" s="235"/>
      <c r="F127" s="250"/>
      <c r="G127" s="250"/>
      <c r="H127" s="236"/>
      <c r="I127" s="130"/>
      <c r="J127" s="235"/>
      <c r="K127" s="236"/>
      <c r="L127" s="130"/>
      <c r="M127" s="235"/>
      <c r="N127" s="236"/>
      <c r="O127" s="129"/>
      <c r="P127" s="246">
        <v>0</v>
      </c>
      <c r="Q127" s="247"/>
      <c r="R127" s="129"/>
      <c r="S127" s="243"/>
      <c r="T127" s="244"/>
      <c r="U127" s="244"/>
      <c r="V127" s="244"/>
      <c r="W127" s="245"/>
      <c r="X127" s="7"/>
      <c r="AX127" s="101"/>
      <c r="AY127" s="101"/>
      <c r="AZ127" s="102">
        <f t="shared" si="9"/>
        <v>0</v>
      </c>
      <c r="BA127" s="101">
        <f t="shared" si="10"/>
        <v>0</v>
      </c>
      <c r="BB127" s="103">
        <f t="shared" si="11"/>
        <v>0</v>
      </c>
      <c r="BC127" s="1">
        <f t="shared" si="12"/>
        <v>0</v>
      </c>
      <c r="BD127" s="1">
        <f t="shared" si="13"/>
        <v>0</v>
      </c>
      <c r="BE127" s="1">
        <f t="shared" si="14"/>
        <v>0</v>
      </c>
    </row>
    <row r="128" spans="2:57" ht="14.4" thickBot="1" x14ac:dyDescent="0.3">
      <c r="B128" s="4"/>
      <c r="C128" s="131"/>
      <c r="D128" s="132"/>
      <c r="E128" s="235"/>
      <c r="F128" s="250"/>
      <c r="G128" s="250"/>
      <c r="H128" s="236"/>
      <c r="I128" s="130"/>
      <c r="J128" s="235"/>
      <c r="K128" s="236"/>
      <c r="L128" s="130"/>
      <c r="M128" s="235"/>
      <c r="N128" s="236"/>
      <c r="O128" s="129"/>
      <c r="P128" s="246">
        <v>0</v>
      </c>
      <c r="Q128" s="247"/>
      <c r="R128" s="129"/>
      <c r="S128" s="243"/>
      <c r="T128" s="244"/>
      <c r="U128" s="244"/>
      <c r="V128" s="244"/>
      <c r="W128" s="245"/>
      <c r="X128" s="7"/>
      <c r="AX128" s="101"/>
      <c r="AY128" s="101"/>
      <c r="AZ128" s="102">
        <f t="shared" si="9"/>
        <v>0</v>
      </c>
      <c r="BA128" s="101">
        <f t="shared" si="10"/>
        <v>0</v>
      </c>
      <c r="BB128" s="103">
        <f t="shared" si="11"/>
        <v>0</v>
      </c>
      <c r="BC128" s="1">
        <f t="shared" si="12"/>
        <v>0</v>
      </c>
      <c r="BD128" s="1">
        <f t="shared" si="13"/>
        <v>0</v>
      </c>
      <c r="BE128" s="1">
        <f t="shared" si="14"/>
        <v>0</v>
      </c>
    </row>
    <row r="129" spans="2:57" ht="14.4" thickBot="1" x14ac:dyDescent="0.3">
      <c r="B129" s="4"/>
      <c r="C129" s="131"/>
      <c r="D129" s="132"/>
      <c r="E129" s="235"/>
      <c r="F129" s="250"/>
      <c r="G129" s="250"/>
      <c r="H129" s="236"/>
      <c r="I129" s="130"/>
      <c r="J129" s="235"/>
      <c r="K129" s="236"/>
      <c r="L129" s="130"/>
      <c r="M129" s="235"/>
      <c r="N129" s="236"/>
      <c r="O129" s="129"/>
      <c r="P129" s="246">
        <v>0</v>
      </c>
      <c r="Q129" s="247"/>
      <c r="R129" s="129"/>
      <c r="S129" s="243"/>
      <c r="T129" s="244"/>
      <c r="U129" s="244"/>
      <c r="V129" s="244"/>
      <c r="W129" s="245"/>
      <c r="X129" s="7"/>
      <c r="AX129" s="101"/>
      <c r="AY129" s="101"/>
      <c r="AZ129" s="102">
        <f t="shared" si="9"/>
        <v>0</v>
      </c>
      <c r="BA129" s="101">
        <f t="shared" si="10"/>
        <v>0</v>
      </c>
      <c r="BB129" s="103">
        <f t="shared" si="11"/>
        <v>0</v>
      </c>
      <c r="BC129" s="1">
        <f t="shared" si="12"/>
        <v>0</v>
      </c>
      <c r="BD129" s="1">
        <f t="shared" si="13"/>
        <v>0</v>
      </c>
      <c r="BE129" s="1">
        <f t="shared" si="14"/>
        <v>0</v>
      </c>
    </row>
    <row r="130" spans="2:57" ht="14.4" thickBot="1" x14ac:dyDescent="0.3">
      <c r="B130" s="4"/>
      <c r="C130" s="131"/>
      <c r="D130" s="132"/>
      <c r="E130" s="235"/>
      <c r="F130" s="250"/>
      <c r="G130" s="250"/>
      <c r="H130" s="236"/>
      <c r="I130" s="130"/>
      <c r="J130" s="235"/>
      <c r="K130" s="236"/>
      <c r="L130" s="130"/>
      <c r="M130" s="235"/>
      <c r="N130" s="236"/>
      <c r="O130" s="129"/>
      <c r="P130" s="246">
        <v>0</v>
      </c>
      <c r="Q130" s="247"/>
      <c r="R130" s="129"/>
      <c r="S130" s="243"/>
      <c r="T130" s="244"/>
      <c r="U130" s="244"/>
      <c r="V130" s="244"/>
      <c r="W130" s="245"/>
      <c r="X130" s="7"/>
      <c r="AX130" s="101"/>
      <c r="AY130" s="101"/>
      <c r="AZ130" s="102">
        <f t="shared" si="9"/>
        <v>0</v>
      </c>
      <c r="BA130" s="101">
        <f t="shared" si="10"/>
        <v>0</v>
      </c>
      <c r="BB130" s="103">
        <f t="shared" si="11"/>
        <v>0</v>
      </c>
      <c r="BC130" s="1">
        <f t="shared" si="12"/>
        <v>0</v>
      </c>
      <c r="BD130" s="1">
        <f t="shared" si="13"/>
        <v>0</v>
      </c>
      <c r="BE130" s="1">
        <f t="shared" si="14"/>
        <v>0</v>
      </c>
    </row>
    <row r="131" spans="2:57" ht="14.4" thickBot="1" x14ac:dyDescent="0.3">
      <c r="B131" s="4"/>
      <c r="C131" s="131"/>
      <c r="D131" s="132"/>
      <c r="E131" s="235"/>
      <c r="F131" s="250"/>
      <c r="G131" s="250"/>
      <c r="H131" s="236"/>
      <c r="I131" s="130"/>
      <c r="J131" s="235"/>
      <c r="K131" s="236"/>
      <c r="L131" s="130"/>
      <c r="M131" s="235"/>
      <c r="N131" s="236"/>
      <c r="O131" s="129"/>
      <c r="P131" s="246">
        <v>0</v>
      </c>
      <c r="Q131" s="247"/>
      <c r="R131" s="129"/>
      <c r="S131" s="243"/>
      <c r="T131" s="244"/>
      <c r="U131" s="244"/>
      <c r="V131" s="244"/>
      <c r="W131" s="245"/>
      <c r="X131" s="7"/>
      <c r="AX131" s="101"/>
      <c r="AY131" s="101"/>
      <c r="AZ131" s="102">
        <f t="shared" si="9"/>
        <v>0</v>
      </c>
      <c r="BA131" s="101">
        <f t="shared" si="10"/>
        <v>0</v>
      </c>
      <c r="BB131" s="103">
        <f t="shared" si="11"/>
        <v>0</v>
      </c>
      <c r="BC131" s="1">
        <f t="shared" si="12"/>
        <v>0</v>
      </c>
      <c r="BD131" s="1">
        <f t="shared" si="13"/>
        <v>0</v>
      </c>
      <c r="BE131" s="1">
        <f t="shared" si="14"/>
        <v>0</v>
      </c>
    </row>
    <row r="132" spans="2:57" ht="14.4" thickBot="1" x14ac:dyDescent="0.3">
      <c r="B132" s="4"/>
      <c r="C132" s="131"/>
      <c r="D132" s="132"/>
      <c r="E132" s="235"/>
      <c r="F132" s="250"/>
      <c r="G132" s="250"/>
      <c r="H132" s="236"/>
      <c r="I132" s="130"/>
      <c r="J132" s="235"/>
      <c r="K132" s="236"/>
      <c r="L132" s="130"/>
      <c r="M132" s="235"/>
      <c r="N132" s="236"/>
      <c r="O132" s="129"/>
      <c r="P132" s="246">
        <v>0</v>
      </c>
      <c r="Q132" s="247"/>
      <c r="R132" s="129"/>
      <c r="S132" s="243"/>
      <c r="T132" s="244"/>
      <c r="U132" s="244"/>
      <c r="V132" s="244"/>
      <c r="W132" s="245"/>
      <c r="X132" s="7"/>
      <c r="AX132" s="101"/>
      <c r="AY132" s="101"/>
      <c r="AZ132" s="102">
        <f t="shared" si="9"/>
        <v>0</v>
      </c>
      <c r="BA132" s="101">
        <f t="shared" si="10"/>
        <v>0</v>
      </c>
      <c r="BB132" s="103">
        <f t="shared" si="11"/>
        <v>0</v>
      </c>
      <c r="BC132" s="1">
        <f t="shared" si="12"/>
        <v>0</v>
      </c>
      <c r="BD132" s="1">
        <f t="shared" si="13"/>
        <v>0</v>
      </c>
      <c r="BE132" s="1">
        <f t="shared" si="14"/>
        <v>0</v>
      </c>
    </row>
    <row r="133" spans="2:57" ht="14.4" thickBot="1" x14ac:dyDescent="0.3">
      <c r="B133" s="4"/>
      <c r="C133" s="131"/>
      <c r="D133" s="132"/>
      <c r="E133" s="235"/>
      <c r="F133" s="250"/>
      <c r="G133" s="250"/>
      <c r="H133" s="236"/>
      <c r="I133" s="130"/>
      <c r="J133" s="235"/>
      <c r="K133" s="236"/>
      <c r="L133" s="130"/>
      <c r="M133" s="235"/>
      <c r="N133" s="236"/>
      <c r="O133" s="129"/>
      <c r="P133" s="246">
        <v>0</v>
      </c>
      <c r="Q133" s="247"/>
      <c r="R133" s="129"/>
      <c r="S133" s="243"/>
      <c r="T133" s="244"/>
      <c r="U133" s="244"/>
      <c r="V133" s="244"/>
      <c r="W133" s="245"/>
      <c r="X133" s="7"/>
      <c r="AX133" s="101"/>
      <c r="AY133" s="101"/>
      <c r="AZ133" s="102">
        <f t="shared" si="9"/>
        <v>0</v>
      </c>
      <c r="BA133" s="101">
        <f t="shared" si="10"/>
        <v>0</v>
      </c>
      <c r="BB133" s="103">
        <f t="shared" si="11"/>
        <v>0</v>
      </c>
      <c r="BC133" s="1">
        <f t="shared" si="12"/>
        <v>0</v>
      </c>
      <c r="BD133" s="1">
        <f t="shared" si="13"/>
        <v>0</v>
      </c>
      <c r="BE133" s="1">
        <f t="shared" si="14"/>
        <v>0</v>
      </c>
    </row>
    <row r="134" spans="2:57" ht="14.4" thickBot="1" x14ac:dyDescent="0.3">
      <c r="B134" s="4"/>
      <c r="C134" s="131"/>
      <c r="D134" s="132"/>
      <c r="E134" s="235"/>
      <c r="F134" s="250"/>
      <c r="G134" s="250"/>
      <c r="H134" s="236"/>
      <c r="I134" s="130"/>
      <c r="J134" s="235"/>
      <c r="K134" s="236"/>
      <c r="L134" s="130"/>
      <c r="M134" s="235"/>
      <c r="N134" s="236"/>
      <c r="O134" s="129"/>
      <c r="P134" s="246">
        <v>0</v>
      </c>
      <c r="Q134" s="247"/>
      <c r="R134" s="129"/>
      <c r="S134" s="243"/>
      <c r="T134" s="244"/>
      <c r="U134" s="244"/>
      <c r="V134" s="244"/>
      <c r="W134" s="245"/>
      <c r="X134" s="7"/>
      <c r="AX134" s="101"/>
      <c r="AY134" s="101"/>
      <c r="AZ134" s="102">
        <f t="shared" si="9"/>
        <v>0</v>
      </c>
      <c r="BA134" s="101">
        <f t="shared" si="10"/>
        <v>0</v>
      </c>
      <c r="BB134" s="103">
        <f t="shared" si="11"/>
        <v>0</v>
      </c>
      <c r="BC134" s="1">
        <f t="shared" si="12"/>
        <v>0</v>
      </c>
      <c r="BD134" s="1">
        <f t="shared" si="13"/>
        <v>0</v>
      </c>
      <c r="BE134" s="1">
        <f t="shared" si="14"/>
        <v>0</v>
      </c>
    </row>
    <row r="135" spans="2:57" ht="14.4" thickBot="1" x14ac:dyDescent="0.3">
      <c r="B135" s="4"/>
      <c r="C135" s="131"/>
      <c r="D135" s="132"/>
      <c r="E135" s="235"/>
      <c r="F135" s="250"/>
      <c r="G135" s="250"/>
      <c r="H135" s="236"/>
      <c r="I135" s="130"/>
      <c r="J135" s="235"/>
      <c r="K135" s="236"/>
      <c r="L135" s="130"/>
      <c r="M135" s="235"/>
      <c r="N135" s="236"/>
      <c r="O135" s="129"/>
      <c r="P135" s="246">
        <v>0</v>
      </c>
      <c r="Q135" s="247"/>
      <c r="R135" s="129"/>
      <c r="S135" s="243"/>
      <c r="T135" s="244"/>
      <c r="U135" s="244"/>
      <c r="V135" s="244"/>
      <c r="W135" s="245"/>
      <c r="X135" s="7"/>
      <c r="AX135" s="101"/>
      <c r="AY135" s="101"/>
      <c r="AZ135" s="102">
        <f t="shared" si="9"/>
        <v>0</v>
      </c>
      <c r="BA135" s="101">
        <f t="shared" si="10"/>
        <v>0</v>
      </c>
      <c r="BB135" s="103">
        <f t="shared" si="11"/>
        <v>0</v>
      </c>
      <c r="BC135" s="1">
        <f t="shared" si="12"/>
        <v>0</v>
      </c>
      <c r="BD135" s="1">
        <f t="shared" si="13"/>
        <v>0</v>
      </c>
      <c r="BE135" s="1">
        <f t="shared" si="14"/>
        <v>0</v>
      </c>
    </row>
    <row r="136" spans="2:57" ht="14.4" thickBot="1" x14ac:dyDescent="0.3">
      <c r="B136" s="4"/>
      <c r="C136" s="131"/>
      <c r="D136" s="132"/>
      <c r="E136" s="235"/>
      <c r="F136" s="250"/>
      <c r="G136" s="250"/>
      <c r="H136" s="236"/>
      <c r="I136" s="130"/>
      <c r="J136" s="235"/>
      <c r="K136" s="236"/>
      <c r="L136" s="130"/>
      <c r="M136" s="235"/>
      <c r="N136" s="236"/>
      <c r="O136" s="129"/>
      <c r="P136" s="246">
        <v>0</v>
      </c>
      <c r="Q136" s="247"/>
      <c r="R136" s="129"/>
      <c r="S136" s="243"/>
      <c r="T136" s="244"/>
      <c r="U136" s="244"/>
      <c r="V136" s="244"/>
      <c r="W136" s="245"/>
      <c r="X136" s="7"/>
      <c r="AX136" s="101"/>
      <c r="AY136" s="101"/>
      <c r="AZ136" s="102">
        <f t="shared" ref="AZ136:AZ199" si="15">+C136</f>
        <v>0</v>
      </c>
      <c r="BA136" s="101">
        <f t="shared" ref="BA136:BA199" si="16">+J136</f>
        <v>0</v>
      </c>
      <c r="BB136" s="103">
        <f t="shared" ref="BB136:BB199" si="17">+P136</f>
        <v>0</v>
      </c>
      <c r="BC136" s="1">
        <f t="shared" ref="BC136:BC199" si="18">SUMIFS($BB$71:$BB$371,$AZ$71:$AZ$371,$AX136,$BA$71:$BA$371,"Despesas")</f>
        <v>0</v>
      </c>
      <c r="BD136" s="1">
        <f t="shared" ref="BD136:BD199" si="19">SUMIFS($BB$71:$BB$371,$AZ$71:$AZ$371,$AX136,$BA$71:$BA$371,"Dívidas")</f>
        <v>0</v>
      </c>
      <c r="BE136" s="1">
        <f t="shared" ref="BE136:BE199" si="20">SUMIFS($BB$71:$BB$371,$AZ$71:$AZ$371,$AX136,$BA$71:$BA$371,"Investimentos")</f>
        <v>0</v>
      </c>
    </row>
    <row r="137" spans="2:57" ht="14.4" thickBot="1" x14ac:dyDescent="0.3">
      <c r="B137" s="4"/>
      <c r="C137" s="131"/>
      <c r="D137" s="132"/>
      <c r="E137" s="235"/>
      <c r="F137" s="250"/>
      <c r="G137" s="250"/>
      <c r="H137" s="236"/>
      <c r="I137" s="130"/>
      <c r="J137" s="235"/>
      <c r="K137" s="236"/>
      <c r="L137" s="130"/>
      <c r="M137" s="235"/>
      <c r="N137" s="236"/>
      <c r="O137" s="129"/>
      <c r="P137" s="246">
        <v>0</v>
      </c>
      <c r="Q137" s="247"/>
      <c r="R137" s="129"/>
      <c r="S137" s="243"/>
      <c r="T137" s="244"/>
      <c r="U137" s="244"/>
      <c r="V137" s="244"/>
      <c r="W137" s="245"/>
      <c r="X137" s="7"/>
      <c r="AX137" s="101"/>
      <c r="AY137" s="101"/>
      <c r="AZ137" s="102">
        <f t="shared" si="15"/>
        <v>0</v>
      </c>
      <c r="BA137" s="101">
        <f t="shared" si="16"/>
        <v>0</v>
      </c>
      <c r="BB137" s="103">
        <f t="shared" si="17"/>
        <v>0</v>
      </c>
      <c r="BC137" s="1">
        <f t="shared" si="18"/>
        <v>0</v>
      </c>
      <c r="BD137" s="1">
        <f t="shared" si="19"/>
        <v>0</v>
      </c>
      <c r="BE137" s="1">
        <f t="shared" si="20"/>
        <v>0</v>
      </c>
    </row>
    <row r="138" spans="2:57" ht="14.4" thickBot="1" x14ac:dyDescent="0.3">
      <c r="B138" s="4"/>
      <c r="C138" s="131"/>
      <c r="D138" s="132"/>
      <c r="E138" s="235"/>
      <c r="F138" s="250"/>
      <c r="G138" s="250"/>
      <c r="H138" s="236"/>
      <c r="I138" s="130"/>
      <c r="J138" s="235"/>
      <c r="K138" s="236"/>
      <c r="L138" s="130"/>
      <c r="M138" s="235"/>
      <c r="N138" s="236"/>
      <c r="O138" s="129"/>
      <c r="P138" s="246">
        <v>0</v>
      </c>
      <c r="Q138" s="247"/>
      <c r="R138" s="129"/>
      <c r="S138" s="243"/>
      <c r="T138" s="244"/>
      <c r="U138" s="244"/>
      <c r="V138" s="244"/>
      <c r="W138" s="245"/>
      <c r="X138" s="7"/>
      <c r="AX138" s="101"/>
      <c r="AY138" s="101"/>
      <c r="AZ138" s="102">
        <f t="shared" si="15"/>
        <v>0</v>
      </c>
      <c r="BA138" s="101">
        <f t="shared" si="16"/>
        <v>0</v>
      </c>
      <c r="BB138" s="103">
        <f t="shared" si="17"/>
        <v>0</v>
      </c>
      <c r="BC138" s="1">
        <f t="shared" si="18"/>
        <v>0</v>
      </c>
      <c r="BD138" s="1">
        <f t="shared" si="19"/>
        <v>0</v>
      </c>
      <c r="BE138" s="1">
        <f t="shared" si="20"/>
        <v>0</v>
      </c>
    </row>
    <row r="139" spans="2:57" ht="14.4" thickBot="1" x14ac:dyDescent="0.3">
      <c r="B139" s="4"/>
      <c r="C139" s="131"/>
      <c r="D139" s="132"/>
      <c r="E139" s="235"/>
      <c r="F139" s="250"/>
      <c r="G139" s="250"/>
      <c r="H139" s="236"/>
      <c r="I139" s="130"/>
      <c r="J139" s="235"/>
      <c r="K139" s="236"/>
      <c r="L139" s="130"/>
      <c r="M139" s="235"/>
      <c r="N139" s="236"/>
      <c r="O139" s="129"/>
      <c r="P139" s="246">
        <v>0</v>
      </c>
      <c r="Q139" s="247"/>
      <c r="R139" s="129"/>
      <c r="S139" s="243"/>
      <c r="T139" s="244"/>
      <c r="U139" s="244"/>
      <c r="V139" s="244"/>
      <c r="W139" s="245"/>
      <c r="X139" s="7"/>
      <c r="AX139" s="101"/>
      <c r="AY139" s="101"/>
      <c r="AZ139" s="102">
        <f t="shared" si="15"/>
        <v>0</v>
      </c>
      <c r="BA139" s="101">
        <f t="shared" si="16"/>
        <v>0</v>
      </c>
      <c r="BB139" s="103">
        <f t="shared" si="17"/>
        <v>0</v>
      </c>
      <c r="BC139" s="1">
        <f t="shared" si="18"/>
        <v>0</v>
      </c>
      <c r="BD139" s="1">
        <f t="shared" si="19"/>
        <v>0</v>
      </c>
      <c r="BE139" s="1">
        <f t="shared" si="20"/>
        <v>0</v>
      </c>
    </row>
    <row r="140" spans="2:57" ht="14.4" thickBot="1" x14ac:dyDescent="0.3">
      <c r="B140" s="4"/>
      <c r="C140" s="131"/>
      <c r="D140" s="132"/>
      <c r="E140" s="235"/>
      <c r="F140" s="250"/>
      <c r="G140" s="250"/>
      <c r="H140" s="236"/>
      <c r="I140" s="130"/>
      <c r="J140" s="235"/>
      <c r="K140" s="236"/>
      <c r="L140" s="130"/>
      <c r="M140" s="235"/>
      <c r="N140" s="236"/>
      <c r="O140" s="129"/>
      <c r="P140" s="246">
        <v>0</v>
      </c>
      <c r="Q140" s="247"/>
      <c r="R140" s="129"/>
      <c r="S140" s="243"/>
      <c r="T140" s="244"/>
      <c r="U140" s="244"/>
      <c r="V140" s="244"/>
      <c r="W140" s="245"/>
      <c r="X140" s="7"/>
      <c r="AX140" s="101"/>
      <c r="AY140" s="101"/>
      <c r="AZ140" s="102">
        <f t="shared" si="15"/>
        <v>0</v>
      </c>
      <c r="BA140" s="101">
        <f t="shared" si="16"/>
        <v>0</v>
      </c>
      <c r="BB140" s="103">
        <f t="shared" si="17"/>
        <v>0</v>
      </c>
      <c r="BC140" s="1">
        <f t="shared" si="18"/>
        <v>0</v>
      </c>
      <c r="BD140" s="1">
        <f t="shared" si="19"/>
        <v>0</v>
      </c>
      <c r="BE140" s="1">
        <f t="shared" si="20"/>
        <v>0</v>
      </c>
    </row>
    <row r="141" spans="2:57" ht="14.4" thickBot="1" x14ac:dyDescent="0.3">
      <c r="B141" s="4"/>
      <c r="C141" s="131"/>
      <c r="D141" s="132"/>
      <c r="E141" s="235"/>
      <c r="F141" s="250"/>
      <c r="G141" s="250"/>
      <c r="H141" s="236"/>
      <c r="I141" s="130"/>
      <c r="J141" s="235"/>
      <c r="K141" s="236"/>
      <c r="L141" s="130"/>
      <c r="M141" s="235"/>
      <c r="N141" s="236"/>
      <c r="O141" s="129"/>
      <c r="P141" s="246">
        <v>0</v>
      </c>
      <c r="Q141" s="247"/>
      <c r="R141" s="129"/>
      <c r="S141" s="243"/>
      <c r="T141" s="244"/>
      <c r="U141" s="244"/>
      <c r="V141" s="244"/>
      <c r="W141" s="245"/>
      <c r="X141" s="7"/>
      <c r="AX141" s="101"/>
      <c r="AY141" s="101"/>
      <c r="AZ141" s="102">
        <f t="shared" si="15"/>
        <v>0</v>
      </c>
      <c r="BA141" s="101">
        <f t="shared" si="16"/>
        <v>0</v>
      </c>
      <c r="BB141" s="103">
        <f t="shared" si="17"/>
        <v>0</v>
      </c>
      <c r="BC141" s="1">
        <f t="shared" si="18"/>
        <v>0</v>
      </c>
      <c r="BD141" s="1">
        <f t="shared" si="19"/>
        <v>0</v>
      </c>
      <c r="BE141" s="1">
        <f t="shared" si="20"/>
        <v>0</v>
      </c>
    </row>
    <row r="142" spans="2:57" ht="14.4" thickBot="1" x14ac:dyDescent="0.3">
      <c r="B142" s="4"/>
      <c r="C142" s="131"/>
      <c r="D142" s="132"/>
      <c r="E142" s="235"/>
      <c r="F142" s="250"/>
      <c r="G142" s="250"/>
      <c r="H142" s="236"/>
      <c r="I142" s="130"/>
      <c r="J142" s="235"/>
      <c r="K142" s="236"/>
      <c r="L142" s="130"/>
      <c r="M142" s="235"/>
      <c r="N142" s="236"/>
      <c r="O142" s="129"/>
      <c r="P142" s="246">
        <v>0</v>
      </c>
      <c r="Q142" s="247"/>
      <c r="R142" s="129"/>
      <c r="S142" s="243"/>
      <c r="T142" s="244"/>
      <c r="U142" s="244"/>
      <c r="V142" s="244"/>
      <c r="W142" s="245"/>
      <c r="X142" s="7"/>
      <c r="AX142" s="101"/>
      <c r="AY142" s="101"/>
      <c r="AZ142" s="102">
        <f t="shared" si="15"/>
        <v>0</v>
      </c>
      <c r="BA142" s="101">
        <f t="shared" si="16"/>
        <v>0</v>
      </c>
      <c r="BB142" s="103">
        <f t="shared" si="17"/>
        <v>0</v>
      </c>
      <c r="BC142" s="1">
        <f t="shared" si="18"/>
        <v>0</v>
      </c>
      <c r="BD142" s="1">
        <f t="shared" si="19"/>
        <v>0</v>
      </c>
      <c r="BE142" s="1">
        <f t="shared" si="20"/>
        <v>0</v>
      </c>
    </row>
    <row r="143" spans="2:57" ht="14.4" thickBot="1" x14ac:dyDescent="0.3">
      <c r="B143" s="4"/>
      <c r="C143" s="131"/>
      <c r="D143" s="132"/>
      <c r="E143" s="235"/>
      <c r="F143" s="250"/>
      <c r="G143" s="250"/>
      <c r="H143" s="236"/>
      <c r="I143" s="130"/>
      <c r="J143" s="235"/>
      <c r="K143" s="236"/>
      <c r="L143" s="130"/>
      <c r="M143" s="235"/>
      <c r="N143" s="236"/>
      <c r="O143" s="129"/>
      <c r="P143" s="246">
        <v>0</v>
      </c>
      <c r="Q143" s="247"/>
      <c r="R143" s="129"/>
      <c r="S143" s="243"/>
      <c r="T143" s="244"/>
      <c r="U143" s="244"/>
      <c r="V143" s="244"/>
      <c r="W143" s="245"/>
      <c r="X143" s="7"/>
      <c r="AX143" s="101"/>
      <c r="AY143" s="101"/>
      <c r="AZ143" s="102">
        <f t="shared" si="15"/>
        <v>0</v>
      </c>
      <c r="BA143" s="101">
        <f t="shared" si="16"/>
        <v>0</v>
      </c>
      <c r="BB143" s="103">
        <f t="shared" si="17"/>
        <v>0</v>
      </c>
      <c r="BC143" s="1">
        <f t="shared" si="18"/>
        <v>0</v>
      </c>
      <c r="BD143" s="1">
        <f t="shared" si="19"/>
        <v>0</v>
      </c>
      <c r="BE143" s="1">
        <f t="shared" si="20"/>
        <v>0</v>
      </c>
    </row>
    <row r="144" spans="2:57" ht="14.4" thickBot="1" x14ac:dyDescent="0.3">
      <c r="B144" s="4"/>
      <c r="C144" s="131"/>
      <c r="D144" s="132"/>
      <c r="E144" s="235"/>
      <c r="F144" s="250"/>
      <c r="G144" s="250"/>
      <c r="H144" s="236"/>
      <c r="I144" s="130"/>
      <c r="J144" s="235"/>
      <c r="K144" s="236"/>
      <c r="L144" s="130"/>
      <c r="M144" s="235"/>
      <c r="N144" s="236"/>
      <c r="O144" s="129"/>
      <c r="P144" s="246">
        <v>0</v>
      </c>
      <c r="Q144" s="247"/>
      <c r="R144" s="129"/>
      <c r="S144" s="243"/>
      <c r="T144" s="244"/>
      <c r="U144" s="244"/>
      <c r="V144" s="244"/>
      <c r="W144" s="245"/>
      <c r="X144" s="7"/>
      <c r="AX144" s="101"/>
      <c r="AY144" s="101"/>
      <c r="AZ144" s="102">
        <f t="shared" si="15"/>
        <v>0</v>
      </c>
      <c r="BA144" s="101">
        <f t="shared" si="16"/>
        <v>0</v>
      </c>
      <c r="BB144" s="103">
        <f t="shared" si="17"/>
        <v>0</v>
      </c>
      <c r="BC144" s="1">
        <f t="shared" si="18"/>
        <v>0</v>
      </c>
      <c r="BD144" s="1">
        <f t="shared" si="19"/>
        <v>0</v>
      </c>
      <c r="BE144" s="1">
        <f t="shared" si="20"/>
        <v>0</v>
      </c>
    </row>
    <row r="145" spans="2:57" ht="14.4" thickBot="1" x14ac:dyDescent="0.3">
      <c r="B145" s="4"/>
      <c r="C145" s="131"/>
      <c r="D145" s="132"/>
      <c r="E145" s="235"/>
      <c r="F145" s="250"/>
      <c r="G145" s="250"/>
      <c r="H145" s="236"/>
      <c r="I145" s="130"/>
      <c r="J145" s="235"/>
      <c r="K145" s="236"/>
      <c r="L145" s="130"/>
      <c r="M145" s="235"/>
      <c r="N145" s="236"/>
      <c r="O145" s="129"/>
      <c r="P145" s="246">
        <v>0</v>
      </c>
      <c r="Q145" s="247"/>
      <c r="R145" s="129"/>
      <c r="S145" s="243"/>
      <c r="T145" s="244"/>
      <c r="U145" s="244"/>
      <c r="V145" s="244"/>
      <c r="W145" s="245"/>
      <c r="X145" s="7"/>
      <c r="AX145" s="101"/>
      <c r="AY145" s="101"/>
      <c r="AZ145" s="102">
        <f t="shared" si="15"/>
        <v>0</v>
      </c>
      <c r="BA145" s="101">
        <f t="shared" si="16"/>
        <v>0</v>
      </c>
      <c r="BB145" s="103">
        <f t="shared" si="17"/>
        <v>0</v>
      </c>
      <c r="BC145" s="1">
        <f t="shared" si="18"/>
        <v>0</v>
      </c>
      <c r="BD145" s="1">
        <f t="shared" si="19"/>
        <v>0</v>
      </c>
      <c r="BE145" s="1">
        <f t="shared" si="20"/>
        <v>0</v>
      </c>
    </row>
    <row r="146" spans="2:57" ht="14.4" thickBot="1" x14ac:dyDescent="0.3">
      <c r="B146" s="4"/>
      <c r="C146" s="131"/>
      <c r="D146" s="132"/>
      <c r="E146" s="235"/>
      <c r="F146" s="250"/>
      <c r="G146" s="250"/>
      <c r="H146" s="236"/>
      <c r="I146" s="130"/>
      <c r="J146" s="235"/>
      <c r="K146" s="236"/>
      <c r="L146" s="130"/>
      <c r="M146" s="235"/>
      <c r="N146" s="236"/>
      <c r="O146" s="129"/>
      <c r="P146" s="246">
        <v>0</v>
      </c>
      <c r="Q146" s="247"/>
      <c r="R146" s="129"/>
      <c r="S146" s="243"/>
      <c r="T146" s="244"/>
      <c r="U146" s="244"/>
      <c r="V146" s="244"/>
      <c r="W146" s="245"/>
      <c r="X146" s="7"/>
      <c r="AX146" s="101"/>
      <c r="AY146" s="101"/>
      <c r="AZ146" s="102">
        <f t="shared" si="15"/>
        <v>0</v>
      </c>
      <c r="BA146" s="101">
        <f t="shared" si="16"/>
        <v>0</v>
      </c>
      <c r="BB146" s="103">
        <f t="shared" si="17"/>
        <v>0</v>
      </c>
      <c r="BC146" s="1">
        <f t="shared" si="18"/>
        <v>0</v>
      </c>
      <c r="BD146" s="1">
        <f t="shared" si="19"/>
        <v>0</v>
      </c>
      <c r="BE146" s="1">
        <f t="shared" si="20"/>
        <v>0</v>
      </c>
    </row>
    <row r="147" spans="2:57" ht="14.4" thickBot="1" x14ac:dyDescent="0.3">
      <c r="B147" s="4"/>
      <c r="C147" s="131"/>
      <c r="D147" s="132"/>
      <c r="E147" s="235"/>
      <c r="F147" s="250"/>
      <c r="G147" s="250"/>
      <c r="H147" s="236"/>
      <c r="I147" s="130"/>
      <c r="J147" s="235"/>
      <c r="K147" s="236"/>
      <c r="L147" s="130"/>
      <c r="M147" s="235"/>
      <c r="N147" s="236"/>
      <c r="O147" s="129"/>
      <c r="P147" s="246">
        <v>0</v>
      </c>
      <c r="Q147" s="247"/>
      <c r="R147" s="129"/>
      <c r="S147" s="243"/>
      <c r="T147" s="244"/>
      <c r="U147" s="244"/>
      <c r="V147" s="244"/>
      <c r="W147" s="245"/>
      <c r="X147" s="7"/>
      <c r="AX147" s="101"/>
      <c r="AY147" s="101"/>
      <c r="AZ147" s="102">
        <f t="shared" si="15"/>
        <v>0</v>
      </c>
      <c r="BA147" s="101">
        <f t="shared" si="16"/>
        <v>0</v>
      </c>
      <c r="BB147" s="103">
        <f t="shared" si="17"/>
        <v>0</v>
      </c>
      <c r="BC147" s="1">
        <f t="shared" si="18"/>
        <v>0</v>
      </c>
      <c r="BD147" s="1">
        <f t="shared" si="19"/>
        <v>0</v>
      </c>
      <c r="BE147" s="1">
        <f t="shared" si="20"/>
        <v>0</v>
      </c>
    </row>
    <row r="148" spans="2:57" ht="14.4" thickBot="1" x14ac:dyDescent="0.3">
      <c r="B148" s="4"/>
      <c r="C148" s="131"/>
      <c r="D148" s="132"/>
      <c r="E148" s="235"/>
      <c r="F148" s="250"/>
      <c r="G148" s="250"/>
      <c r="H148" s="236"/>
      <c r="I148" s="130"/>
      <c r="J148" s="235"/>
      <c r="K148" s="236"/>
      <c r="L148" s="130"/>
      <c r="M148" s="235"/>
      <c r="N148" s="236"/>
      <c r="O148" s="129"/>
      <c r="P148" s="246">
        <v>0</v>
      </c>
      <c r="Q148" s="247"/>
      <c r="R148" s="129"/>
      <c r="S148" s="243"/>
      <c r="T148" s="244"/>
      <c r="U148" s="244"/>
      <c r="V148" s="244"/>
      <c r="W148" s="245"/>
      <c r="X148" s="7"/>
      <c r="AX148" s="101"/>
      <c r="AY148" s="101"/>
      <c r="AZ148" s="102">
        <f t="shared" si="15"/>
        <v>0</v>
      </c>
      <c r="BA148" s="101">
        <f t="shared" si="16"/>
        <v>0</v>
      </c>
      <c r="BB148" s="103">
        <f t="shared" si="17"/>
        <v>0</v>
      </c>
      <c r="BC148" s="1">
        <f t="shared" si="18"/>
        <v>0</v>
      </c>
      <c r="BD148" s="1">
        <f t="shared" si="19"/>
        <v>0</v>
      </c>
      <c r="BE148" s="1">
        <f t="shared" si="20"/>
        <v>0</v>
      </c>
    </row>
    <row r="149" spans="2:57" ht="14.4" thickBot="1" x14ac:dyDescent="0.3">
      <c r="B149" s="4"/>
      <c r="C149" s="131"/>
      <c r="D149" s="132"/>
      <c r="E149" s="235"/>
      <c r="F149" s="250"/>
      <c r="G149" s="250"/>
      <c r="H149" s="236"/>
      <c r="I149" s="130"/>
      <c r="J149" s="235"/>
      <c r="K149" s="236"/>
      <c r="L149" s="130"/>
      <c r="M149" s="235"/>
      <c r="N149" s="236"/>
      <c r="O149" s="129"/>
      <c r="P149" s="246">
        <v>0</v>
      </c>
      <c r="Q149" s="247"/>
      <c r="R149" s="129"/>
      <c r="S149" s="243"/>
      <c r="T149" s="244"/>
      <c r="U149" s="244"/>
      <c r="V149" s="244"/>
      <c r="W149" s="245"/>
      <c r="X149" s="7"/>
      <c r="AX149" s="101"/>
      <c r="AY149" s="101"/>
      <c r="AZ149" s="102">
        <f t="shared" si="15"/>
        <v>0</v>
      </c>
      <c r="BA149" s="101">
        <f t="shared" si="16"/>
        <v>0</v>
      </c>
      <c r="BB149" s="103">
        <f t="shared" si="17"/>
        <v>0</v>
      </c>
      <c r="BC149" s="1">
        <f t="shared" si="18"/>
        <v>0</v>
      </c>
      <c r="BD149" s="1">
        <f t="shared" si="19"/>
        <v>0</v>
      </c>
      <c r="BE149" s="1">
        <f t="shared" si="20"/>
        <v>0</v>
      </c>
    </row>
    <row r="150" spans="2:57" ht="14.4" thickBot="1" x14ac:dyDescent="0.3">
      <c r="B150" s="4"/>
      <c r="C150" s="131"/>
      <c r="D150" s="132"/>
      <c r="E150" s="235"/>
      <c r="F150" s="250"/>
      <c r="G150" s="250"/>
      <c r="H150" s="236"/>
      <c r="I150" s="130"/>
      <c r="J150" s="235"/>
      <c r="K150" s="236"/>
      <c r="L150" s="130"/>
      <c r="M150" s="235"/>
      <c r="N150" s="236"/>
      <c r="O150" s="129"/>
      <c r="P150" s="246">
        <v>0</v>
      </c>
      <c r="Q150" s="247"/>
      <c r="R150" s="129"/>
      <c r="S150" s="243"/>
      <c r="T150" s="244"/>
      <c r="U150" s="244"/>
      <c r="V150" s="244"/>
      <c r="W150" s="245"/>
      <c r="X150" s="7"/>
      <c r="AX150" s="101"/>
      <c r="AY150" s="101"/>
      <c r="AZ150" s="102">
        <f t="shared" si="15"/>
        <v>0</v>
      </c>
      <c r="BA150" s="101">
        <f t="shared" si="16"/>
        <v>0</v>
      </c>
      <c r="BB150" s="103">
        <f t="shared" si="17"/>
        <v>0</v>
      </c>
      <c r="BC150" s="1">
        <f t="shared" si="18"/>
        <v>0</v>
      </c>
      <c r="BD150" s="1">
        <f t="shared" si="19"/>
        <v>0</v>
      </c>
      <c r="BE150" s="1">
        <f t="shared" si="20"/>
        <v>0</v>
      </c>
    </row>
    <row r="151" spans="2:57" ht="14.4" thickBot="1" x14ac:dyDescent="0.3">
      <c r="B151" s="4"/>
      <c r="C151" s="131"/>
      <c r="D151" s="132"/>
      <c r="E151" s="235"/>
      <c r="F151" s="250"/>
      <c r="G151" s="250"/>
      <c r="H151" s="236"/>
      <c r="I151" s="130"/>
      <c r="J151" s="235"/>
      <c r="K151" s="236"/>
      <c r="L151" s="130"/>
      <c r="M151" s="235"/>
      <c r="N151" s="236"/>
      <c r="O151" s="129"/>
      <c r="P151" s="246">
        <v>0</v>
      </c>
      <c r="Q151" s="247"/>
      <c r="R151" s="129"/>
      <c r="S151" s="243"/>
      <c r="T151" s="244"/>
      <c r="U151" s="244"/>
      <c r="V151" s="244"/>
      <c r="W151" s="245"/>
      <c r="X151" s="7"/>
      <c r="AX151" s="101"/>
      <c r="AY151" s="101"/>
      <c r="AZ151" s="102">
        <f t="shared" si="15"/>
        <v>0</v>
      </c>
      <c r="BA151" s="101">
        <f t="shared" si="16"/>
        <v>0</v>
      </c>
      <c r="BB151" s="103">
        <f t="shared" si="17"/>
        <v>0</v>
      </c>
      <c r="BC151" s="1">
        <f t="shared" si="18"/>
        <v>0</v>
      </c>
      <c r="BD151" s="1">
        <f t="shared" si="19"/>
        <v>0</v>
      </c>
      <c r="BE151" s="1">
        <f t="shared" si="20"/>
        <v>0</v>
      </c>
    </row>
    <row r="152" spans="2:57" ht="14.4" thickBot="1" x14ac:dyDescent="0.3">
      <c r="B152" s="4"/>
      <c r="C152" s="131"/>
      <c r="D152" s="132"/>
      <c r="E152" s="235"/>
      <c r="F152" s="250"/>
      <c r="G152" s="250"/>
      <c r="H152" s="236"/>
      <c r="I152" s="130"/>
      <c r="J152" s="235"/>
      <c r="K152" s="236"/>
      <c r="L152" s="130"/>
      <c r="M152" s="235"/>
      <c r="N152" s="236"/>
      <c r="O152" s="129"/>
      <c r="P152" s="246">
        <v>0</v>
      </c>
      <c r="Q152" s="247"/>
      <c r="R152" s="129"/>
      <c r="S152" s="243"/>
      <c r="T152" s="244"/>
      <c r="U152" s="244"/>
      <c r="V152" s="244"/>
      <c r="W152" s="245"/>
      <c r="X152" s="7"/>
      <c r="AX152" s="101"/>
      <c r="AY152" s="101"/>
      <c r="AZ152" s="102">
        <f t="shared" si="15"/>
        <v>0</v>
      </c>
      <c r="BA152" s="101">
        <f t="shared" si="16"/>
        <v>0</v>
      </c>
      <c r="BB152" s="103">
        <f t="shared" si="17"/>
        <v>0</v>
      </c>
      <c r="BC152" s="1">
        <f t="shared" si="18"/>
        <v>0</v>
      </c>
      <c r="BD152" s="1">
        <f t="shared" si="19"/>
        <v>0</v>
      </c>
      <c r="BE152" s="1">
        <f t="shared" si="20"/>
        <v>0</v>
      </c>
    </row>
    <row r="153" spans="2:57" ht="14.4" thickBot="1" x14ac:dyDescent="0.3">
      <c r="B153" s="4"/>
      <c r="C153" s="131"/>
      <c r="D153" s="132"/>
      <c r="E153" s="235"/>
      <c r="F153" s="250"/>
      <c r="G153" s="250"/>
      <c r="H153" s="236"/>
      <c r="I153" s="130"/>
      <c r="J153" s="235"/>
      <c r="K153" s="236"/>
      <c r="L153" s="130"/>
      <c r="M153" s="235"/>
      <c r="N153" s="236"/>
      <c r="O153" s="129"/>
      <c r="P153" s="246">
        <v>0</v>
      </c>
      <c r="Q153" s="247"/>
      <c r="R153" s="129"/>
      <c r="S153" s="243"/>
      <c r="T153" s="244"/>
      <c r="U153" s="244"/>
      <c r="V153" s="244"/>
      <c r="W153" s="245"/>
      <c r="X153" s="7"/>
      <c r="AX153" s="101"/>
      <c r="AY153" s="101"/>
      <c r="AZ153" s="102">
        <f t="shared" si="15"/>
        <v>0</v>
      </c>
      <c r="BA153" s="101">
        <f t="shared" si="16"/>
        <v>0</v>
      </c>
      <c r="BB153" s="103">
        <f t="shared" si="17"/>
        <v>0</v>
      </c>
      <c r="BC153" s="1">
        <f t="shared" si="18"/>
        <v>0</v>
      </c>
      <c r="BD153" s="1">
        <f t="shared" si="19"/>
        <v>0</v>
      </c>
      <c r="BE153" s="1">
        <f t="shared" si="20"/>
        <v>0</v>
      </c>
    </row>
    <row r="154" spans="2:57" ht="14.4" thickBot="1" x14ac:dyDescent="0.3">
      <c r="B154" s="4"/>
      <c r="C154" s="131"/>
      <c r="D154" s="132"/>
      <c r="E154" s="235"/>
      <c r="F154" s="250"/>
      <c r="G154" s="250"/>
      <c r="H154" s="236"/>
      <c r="I154" s="130"/>
      <c r="J154" s="235"/>
      <c r="K154" s="236"/>
      <c r="L154" s="130"/>
      <c r="M154" s="235"/>
      <c r="N154" s="236"/>
      <c r="O154" s="129"/>
      <c r="P154" s="246">
        <v>0</v>
      </c>
      <c r="Q154" s="247"/>
      <c r="R154" s="129"/>
      <c r="S154" s="243"/>
      <c r="T154" s="244"/>
      <c r="U154" s="244"/>
      <c r="V154" s="244"/>
      <c r="W154" s="245"/>
      <c r="X154" s="7"/>
      <c r="AX154" s="101"/>
      <c r="AY154" s="101"/>
      <c r="AZ154" s="102">
        <f t="shared" si="15"/>
        <v>0</v>
      </c>
      <c r="BA154" s="101">
        <f t="shared" si="16"/>
        <v>0</v>
      </c>
      <c r="BB154" s="103">
        <f t="shared" si="17"/>
        <v>0</v>
      </c>
      <c r="BC154" s="1">
        <f t="shared" si="18"/>
        <v>0</v>
      </c>
      <c r="BD154" s="1">
        <f t="shared" si="19"/>
        <v>0</v>
      </c>
      <c r="BE154" s="1">
        <f t="shared" si="20"/>
        <v>0</v>
      </c>
    </row>
    <row r="155" spans="2:57" ht="14.4" thickBot="1" x14ac:dyDescent="0.3">
      <c r="B155" s="4"/>
      <c r="C155" s="131"/>
      <c r="D155" s="132"/>
      <c r="E155" s="235"/>
      <c r="F155" s="250"/>
      <c r="G155" s="250"/>
      <c r="H155" s="236"/>
      <c r="I155" s="130"/>
      <c r="J155" s="235"/>
      <c r="K155" s="236"/>
      <c r="L155" s="130"/>
      <c r="M155" s="235"/>
      <c r="N155" s="236"/>
      <c r="O155" s="129"/>
      <c r="P155" s="246">
        <v>0</v>
      </c>
      <c r="Q155" s="247"/>
      <c r="R155" s="129"/>
      <c r="S155" s="243"/>
      <c r="T155" s="244"/>
      <c r="U155" s="244"/>
      <c r="V155" s="244"/>
      <c r="W155" s="245"/>
      <c r="X155" s="7"/>
      <c r="AX155" s="101"/>
      <c r="AY155" s="101"/>
      <c r="AZ155" s="102">
        <f t="shared" si="15"/>
        <v>0</v>
      </c>
      <c r="BA155" s="101">
        <f t="shared" si="16"/>
        <v>0</v>
      </c>
      <c r="BB155" s="103">
        <f t="shared" si="17"/>
        <v>0</v>
      </c>
      <c r="BC155" s="1">
        <f t="shared" si="18"/>
        <v>0</v>
      </c>
      <c r="BD155" s="1">
        <f t="shared" si="19"/>
        <v>0</v>
      </c>
      <c r="BE155" s="1">
        <f t="shared" si="20"/>
        <v>0</v>
      </c>
    </row>
    <row r="156" spans="2:57" ht="14.4" thickBot="1" x14ac:dyDescent="0.3">
      <c r="B156" s="4"/>
      <c r="C156" s="131"/>
      <c r="D156" s="132"/>
      <c r="E156" s="235"/>
      <c r="F156" s="250"/>
      <c r="G156" s="250"/>
      <c r="H156" s="236"/>
      <c r="I156" s="130"/>
      <c r="J156" s="235"/>
      <c r="K156" s="236"/>
      <c r="L156" s="130"/>
      <c r="M156" s="235"/>
      <c r="N156" s="236"/>
      <c r="O156" s="129"/>
      <c r="P156" s="246">
        <v>0</v>
      </c>
      <c r="Q156" s="247"/>
      <c r="R156" s="129"/>
      <c r="S156" s="243"/>
      <c r="T156" s="244"/>
      <c r="U156" s="244"/>
      <c r="V156" s="244"/>
      <c r="W156" s="245"/>
      <c r="X156" s="7"/>
      <c r="AX156" s="101"/>
      <c r="AY156" s="101"/>
      <c r="AZ156" s="102">
        <f t="shared" si="15"/>
        <v>0</v>
      </c>
      <c r="BA156" s="101">
        <f t="shared" si="16"/>
        <v>0</v>
      </c>
      <c r="BB156" s="103">
        <f t="shared" si="17"/>
        <v>0</v>
      </c>
      <c r="BC156" s="1">
        <f t="shared" si="18"/>
        <v>0</v>
      </c>
      <c r="BD156" s="1">
        <f t="shared" si="19"/>
        <v>0</v>
      </c>
      <c r="BE156" s="1">
        <f t="shared" si="20"/>
        <v>0</v>
      </c>
    </row>
    <row r="157" spans="2:57" ht="14.4" thickBot="1" x14ac:dyDescent="0.3">
      <c r="B157" s="4"/>
      <c r="C157" s="131"/>
      <c r="D157" s="132"/>
      <c r="E157" s="235"/>
      <c r="F157" s="250"/>
      <c r="G157" s="250"/>
      <c r="H157" s="236"/>
      <c r="I157" s="130"/>
      <c r="J157" s="235"/>
      <c r="K157" s="236"/>
      <c r="L157" s="130"/>
      <c r="M157" s="235"/>
      <c r="N157" s="236"/>
      <c r="O157" s="129"/>
      <c r="P157" s="246">
        <v>0</v>
      </c>
      <c r="Q157" s="247"/>
      <c r="R157" s="129"/>
      <c r="S157" s="243"/>
      <c r="T157" s="244"/>
      <c r="U157" s="244"/>
      <c r="V157" s="244"/>
      <c r="W157" s="245"/>
      <c r="X157" s="7"/>
      <c r="AX157" s="101"/>
      <c r="AY157" s="101"/>
      <c r="AZ157" s="102">
        <f t="shared" si="15"/>
        <v>0</v>
      </c>
      <c r="BA157" s="101">
        <f t="shared" si="16"/>
        <v>0</v>
      </c>
      <c r="BB157" s="103">
        <f t="shared" si="17"/>
        <v>0</v>
      </c>
      <c r="BC157" s="1">
        <f t="shared" si="18"/>
        <v>0</v>
      </c>
      <c r="BD157" s="1">
        <f t="shared" si="19"/>
        <v>0</v>
      </c>
      <c r="BE157" s="1">
        <f t="shared" si="20"/>
        <v>0</v>
      </c>
    </row>
    <row r="158" spans="2:57" ht="14.4" thickBot="1" x14ac:dyDescent="0.3">
      <c r="B158" s="4"/>
      <c r="C158" s="131"/>
      <c r="D158" s="132"/>
      <c r="E158" s="235"/>
      <c r="F158" s="250"/>
      <c r="G158" s="250"/>
      <c r="H158" s="236"/>
      <c r="I158" s="130"/>
      <c r="J158" s="235"/>
      <c r="K158" s="236"/>
      <c r="L158" s="130"/>
      <c r="M158" s="235"/>
      <c r="N158" s="236"/>
      <c r="O158" s="129"/>
      <c r="P158" s="246">
        <v>0</v>
      </c>
      <c r="Q158" s="247"/>
      <c r="R158" s="129"/>
      <c r="S158" s="243"/>
      <c r="T158" s="244"/>
      <c r="U158" s="244"/>
      <c r="V158" s="244"/>
      <c r="W158" s="245"/>
      <c r="X158" s="7"/>
      <c r="AX158" s="101"/>
      <c r="AY158" s="101"/>
      <c r="AZ158" s="102">
        <f t="shared" si="15"/>
        <v>0</v>
      </c>
      <c r="BA158" s="101">
        <f t="shared" si="16"/>
        <v>0</v>
      </c>
      <c r="BB158" s="103">
        <f t="shared" si="17"/>
        <v>0</v>
      </c>
      <c r="BC158" s="1">
        <f t="shared" si="18"/>
        <v>0</v>
      </c>
      <c r="BD158" s="1">
        <f t="shared" si="19"/>
        <v>0</v>
      </c>
      <c r="BE158" s="1">
        <f t="shared" si="20"/>
        <v>0</v>
      </c>
    </row>
    <row r="159" spans="2:57" ht="14.4" thickBot="1" x14ac:dyDescent="0.3">
      <c r="B159" s="4"/>
      <c r="C159" s="131"/>
      <c r="D159" s="132"/>
      <c r="E159" s="235"/>
      <c r="F159" s="250"/>
      <c r="G159" s="250"/>
      <c r="H159" s="236"/>
      <c r="I159" s="130"/>
      <c r="J159" s="235"/>
      <c r="K159" s="236"/>
      <c r="L159" s="130"/>
      <c r="M159" s="235"/>
      <c r="N159" s="236"/>
      <c r="O159" s="129"/>
      <c r="P159" s="246">
        <v>0</v>
      </c>
      <c r="Q159" s="247"/>
      <c r="R159" s="129"/>
      <c r="S159" s="243"/>
      <c r="T159" s="244"/>
      <c r="U159" s="244"/>
      <c r="V159" s="244"/>
      <c r="W159" s="245"/>
      <c r="X159" s="7"/>
      <c r="AX159" s="101"/>
      <c r="AY159" s="101"/>
      <c r="AZ159" s="102">
        <f t="shared" si="15"/>
        <v>0</v>
      </c>
      <c r="BA159" s="101">
        <f t="shared" si="16"/>
        <v>0</v>
      </c>
      <c r="BB159" s="103">
        <f t="shared" si="17"/>
        <v>0</v>
      </c>
      <c r="BC159" s="1">
        <f t="shared" si="18"/>
        <v>0</v>
      </c>
      <c r="BD159" s="1">
        <f t="shared" si="19"/>
        <v>0</v>
      </c>
      <c r="BE159" s="1">
        <f t="shared" si="20"/>
        <v>0</v>
      </c>
    </row>
    <row r="160" spans="2:57" ht="14.4" thickBot="1" x14ac:dyDescent="0.3">
      <c r="B160" s="4"/>
      <c r="C160" s="131"/>
      <c r="D160" s="132"/>
      <c r="E160" s="235"/>
      <c r="F160" s="250"/>
      <c r="G160" s="250"/>
      <c r="H160" s="236"/>
      <c r="I160" s="130"/>
      <c r="J160" s="235"/>
      <c r="K160" s="236"/>
      <c r="L160" s="130"/>
      <c r="M160" s="235"/>
      <c r="N160" s="236"/>
      <c r="O160" s="129"/>
      <c r="P160" s="246">
        <v>0</v>
      </c>
      <c r="Q160" s="247"/>
      <c r="R160" s="129"/>
      <c r="S160" s="243"/>
      <c r="T160" s="244"/>
      <c r="U160" s="244"/>
      <c r="V160" s="244"/>
      <c r="W160" s="245"/>
      <c r="X160" s="7"/>
      <c r="AX160" s="101"/>
      <c r="AY160" s="101"/>
      <c r="AZ160" s="102">
        <f t="shared" si="15"/>
        <v>0</v>
      </c>
      <c r="BA160" s="101">
        <f t="shared" si="16"/>
        <v>0</v>
      </c>
      <c r="BB160" s="103">
        <f t="shared" si="17"/>
        <v>0</v>
      </c>
      <c r="BC160" s="1">
        <f t="shared" si="18"/>
        <v>0</v>
      </c>
      <c r="BD160" s="1">
        <f t="shared" si="19"/>
        <v>0</v>
      </c>
      <c r="BE160" s="1">
        <f t="shared" si="20"/>
        <v>0</v>
      </c>
    </row>
    <row r="161" spans="2:57" ht="14.4" thickBot="1" x14ac:dyDescent="0.3">
      <c r="B161" s="4"/>
      <c r="C161" s="131"/>
      <c r="D161" s="132"/>
      <c r="E161" s="235"/>
      <c r="F161" s="250"/>
      <c r="G161" s="250"/>
      <c r="H161" s="236"/>
      <c r="I161" s="130"/>
      <c r="J161" s="235"/>
      <c r="K161" s="236"/>
      <c r="L161" s="130"/>
      <c r="M161" s="235"/>
      <c r="N161" s="236"/>
      <c r="O161" s="129"/>
      <c r="P161" s="246">
        <v>0</v>
      </c>
      <c r="Q161" s="247"/>
      <c r="R161" s="129"/>
      <c r="S161" s="243"/>
      <c r="T161" s="244"/>
      <c r="U161" s="244"/>
      <c r="V161" s="244"/>
      <c r="W161" s="245"/>
      <c r="X161" s="7"/>
      <c r="AX161" s="101"/>
      <c r="AY161" s="101"/>
      <c r="AZ161" s="102">
        <f t="shared" si="15"/>
        <v>0</v>
      </c>
      <c r="BA161" s="101">
        <f t="shared" si="16"/>
        <v>0</v>
      </c>
      <c r="BB161" s="103">
        <f t="shared" si="17"/>
        <v>0</v>
      </c>
      <c r="BC161" s="1">
        <f t="shared" si="18"/>
        <v>0</v>
      </c>
      <c r="BD161" s="1">
        <f t="shared" si="19"/>
        <v>0</v>
      </c>
      <c r="BE161" s="1">
        <f t="shared" si="20"/>
        <v>0</v>
      </c>
    </row>
    <row r="162" spans="2:57" ht="14.4" thickBot="1" x14ac:dyDescent="0.3">
      <c r="B162" s="4"/>
      <c r="C162" s="131"/>
      <c r="D162" s="132"/>
      <c r="E162" s="235"/>
      <c r="F162" s="250"/>
      <c r="G162" s="250"/>
      <c r="H162" s="236"/>
      <c r="I162" s="130"/>
      <c r="J162" s="235"/>
      <c r="K162" s="236"/>
      <c r="L162" s="130"/>
      <c r="M162" s="235"/>
      <c r="N162" s="236"/>
      <c r="O162" s="129"/>
      <c r="P162" s="246">
        <v>0</v>
      </c>
      <c r="Q162" s="247"/>
      <c r="R162" s="129"/>
      <c r="S162" s="243"/>
      <c r="T162" s="244"/>
      <c r="U162" s="244"/>
      <c r="V162" s="244"/>
      <c r="W162" s="245"/>
      <c r="X162" s="7"/>
      <c r="AX162" s="101"/>
      <c r="AY162" s="101"/>
      <c r="AZ162" s="102">
        <f t="shared" si="15"/>
        <v>0</v>
      </c>
      <c r="BA162" s="101">
        <f t="shared" si="16"/>
        <v>0</v>
      </c>
      <c r="BB162" s="103">
        <f t="shared" si="17"/>
        <v>0</v>
      </c>
      <c r="BC162" s="1">
        <f t="shared" si="18"/>
        <v>0</v>
      </c>
      <c r="BD162" s="1">
        <f t="shared" si="19"/>
        <v>0</v>
      </c>
      <c r="BE162" s="1">
        <f t="shared" si="20"/>
        <v>0</v>
      </c>
    </row>
    <row r="163" spans="2:57" ht="14.4" thickBot="1" x14ac:dyDescent="0.3">
      <c r="B163" s="4"/>
      <c r="C163" s="131"/>
      <c r="D163" s="132"/>
      <c r="E163" s="235"/>
      <c r="F163" s="250"/>
      <c r="G163" s="250"/>
      <c r="H163" s="236"/>
      <c r="I163" s="130"/>
      <c r="J163" s="235"/>
      <c r="K163" s="236"/>
      <c r="L163" s="130"/>
      <c r="M163" s="235"/>
      <c r="N163" s="236"/>
      <c r="O163" s="129"/>
      <c r="P163" s="246">
        <v>0</v>
      </c>
      <c r="Q163" s="247"/>
      <c r="R163" s="129"/>
      <c r="S163" s="243"/>
      <c r="T163" s="244"/>
      <c r="U163" s="244"/>
      <c r="V163" s="244"/>
      <c r="W163" s="245"/>
      <c r="X163" s="7"/>
      <c r="AX163" s="101"/>
      <c r="AY163" s="101"/>
      <c r="AZ163" s="102">
        <f t="shared" si="15"/>
        <v>0</v>
      </c>
      <c r="BA163" s="101">
        <f t="shared" si="16"/>
        <v>0</v>
      </c>
      <c r="BB163" s="103">
        <f t="shared" si="17"/>
        <v>0</v>
      </c>
      <c r="BC163" s="1">
        <f t="shared" si="18"/>
        <v>0</v>
      </c>
      <c r="BD163" s="1">
        <f t="shared" si="19"/>
        <v>0</v>
      </c>
      <c r="BE163" s="1">
        <f t="shared" si="20"/>
        <v>0</v>
      </c>
    </row>
    <row r="164" spans="2:57" ht="14.4" thickBot="1" x14ac:dyDescent="0.3">
      <c r="B164" s="4"/>
      <c r="C164" s="131"/>
      <c r="D164" s="132"/>
      <c r="E164" s="235"/>
      <c r="F164" s="250"/>
      <c r="G164" s="250"/>
      <c r="H164" s="236"/>
      <c r="I164" s="130"/>
      <c r="J164" s="235"/>
      <c r="K164" s="236"/>
      <c r="L164" s="130"/>
      <c r="M164" s="235"/>
      <c r="N164" s="236"/>
      <c r="O164" s="129"/>
      <c r="P164" s="246">
        <v>0</v>
      </c>
      <c r="Q164" s="247"/>
      <c r="R164" s="129"/>
      <c r="S164" s="243"/>
      <c r="T164" s="244"/>
      <c r="U164" s="244"/>
      <c r="V164" s="244"/>
      <c r="W164" s="245"/>
      <c r="X164" s="7"/>
      <c r="AX164" s="101"/>
      <c r="AY164" s="101"/>
      <c r="AZ164" s="102">
        <f t="shared" si="15"/>
        <v>0</v>
      </c>
      <c r="BA164" s="101">
        <f t="shared" si="16"/>
        <v>0</v>
      </c>
      <c r="BB164" s="103">
        <f t="shared" si="17"/>
        <v>0</v>
      </c>
      <c r="BC164" s="1">
        <f t="shared" si="18"/>
        <v>0</v>
      </c>
      <c r="BD164" s="1">
        <f t="shared" si="19"/>
        <v>0</v>
      </c>
      <c r="BE164" s="1">
        <f t="shared" si="20"/>
        <v>0</v>
      </c>
    </row>
    <row r="165" spans="2:57" ht="14.4" thickBot="1" x14ac:dyDescent="0.3">
      <c r="B165" s="4"/>
      <c r="C165" s="131"/>
      <c r="D165" s="132"/>
      <c r="E165" s="235"/>
      <c r="F165" s="250"/>
      <c r="G165" s="250"/>
      <c r="H165" s="236"/>
      <c r="I165" s="130"/>
      <c r="J165" s="235"/>
      <c r="K165" s="236"/>
      <c r="L165" s="130"/>
      <c r="M165" s="235"/>
      <c r="N165" s="236"/>
      <c r="O165" s="129"/>
      <c r="P165" s="246">
        <v>0</v>
      </c>
      <c r="Q165" s="247"/>
      <c r="R165" s="129"/>
      <c r="S165" s="243"/>
      <c r="T165" s="244"/>
      <c r="U165" s="244"/>
      <c r="V165" s="244"/>
      <c r="W165" s="245"/>
      <c r="X165" s="7"/>
      <c r="AX165" s="101"/>
      <c r="AY165" s="101"/>
      <c r="AZ165" s="102">
        <f t="shared" si="15"/>
        <v>0</v>
      </c>
      <c r="BA165" s="101">
        <f t="shared" si="16"/>
        <v>0</v>
      </c>
      <c r="BB165" s="103">
        <f t="shared" si="17"/>
        <v>0</v>
      </c>
      <c r="BC165" s="1">
        <f t="shared" si="18"/>
        <v>0</v>
      </c>
      <c r="BD165" s="1">
        <f t="shared" si="19"/>
        <v>0</v>
      </c>
      <c r="BE165" s="1">
        <f t="shared" si="20"/>
        <v>0</v>
      </c>
    </row>
    <row r="166" spans="2:57" ht="14.4" thickBot="1" x14ac:dyDescent="0.3">
      <c r="B166" s="4"/>
      <c r="C166" s="131"/>
      <c r="D166" s="132"/>
      <c r="E166" s="235"/>
      <c r="F166" s="250"/>
      <c r="G166" s="250"/>
      <c r="H166" s="236"/>
      <c r="I166" s="130"/>
      <c r="J166" s="235"/>
      <c r="K166" s="236"/>
      <c r="L166" s="130"/>
      <c r="M166" s="235"/>
      <c r="N166" s="236"/>
      <c r="O166" s="129"/>
      <c r="P166" s="246">
        <v>0</v>
      </c>
      <c r="Q166" s="247"/>
      <c r="R166" s="129"/>
      <c r="S166" s="243"/>
      <c r="T166" s="244"/>
      <c r="U166" s="244"/>
      <c r="V166" s="244"/>
      <c r="W166" s="245"/>
      <c r="X166" s="7"/>
      <c r="AX166" s="101"/>
      <c r="AY166" s="101"/>
      <c r="AZ166" s="102">
        <f t="shared" si="15"/>
        <v>0</v>
      </c>
      <c r="BA166" s="101">
        <f t="shared" si="16"/>
        <v>0</v>
      </c>
      <c r="BB166" s="103">
        <f t="shared" si="17"/>
        <v>0</v>
      </c>
      <c r="BC166" s="1">
        <f t="shared" si="18"/>
        <v>0</v>
      </c>
      <c r="BD166" s="1">
        <f t="shared" si="19"/>
        <v>0</v>
      </c>
      <c r="BE166" s="1">
        <f t="shared" si="20"/>
        <v>0</v>
      </c>
    </row>
    <row r="167" spans="2:57" ht="14.4" thickBot="1" x14ac:dyDescent="0.3">
      <c r="B167" s="4"/>
      <c r="C167" s="131"/>
      <c r="D167" s="132"/>
      <c r="E167" s="235"/>
      <c r="F167" s="250"/>
      <c r="G167" s="250"/>
      <c r="H167" s="236"/>
      <c r="I167" s="130"/>
      <c r="J167" s="235"/>
      <c r="K167" s="236"/>
      <c r="L167" s="130"/>
      <c r="M167" s="235"/>
      <c r="N167" s="236"/>
      <c r="O167" s="129"/>
      <c r="P167" s="246">
        <v>0</v>
      </c>
      <c r="Q167" s="247"/>
      <c r="R167" s="129"/>
      <c r="S167" s="243"/>
      <c r="T167" s="244"/>
      <c r="U167" s="244"/>
      <c r="V167" s="244"/>
      <c r="W167" s="245"/>
      <c r="X167" s="7"/>
      <c r="AX167" s="101"/>
      <c r="AY167" s="101"/>
      <c r="AZ167" s="102">
        <f t="shared" si="15"/>
        <v>0</v>
      </c>
      <c r="BA167" s="101">
        <f t="shared" si="16"/>
        <v>0</v>
      </c>
      <c r="BB167" s="103">
        <f t="shared" si="17"/>
        <v>0</v>
      </c>
      <c r="BC167" s="1">
        <f t="shared" si="18"/>
        <v>0</v>
      </c>
      <c r="BD167" s="1">
        <f t="shared" si="19"/>
        <v>0</v>
      </c>
      <c r="BE167" s="1">
        <f t="shared" si="20"/>
        <v>0</v>
      </c>
    </row>
    <row r="168" spans="2:57" ht="14.4" thickBot="1" x14ac:dyDescent="0.3">
      <c r="B168" s="4"/>
      <c r="C168" s="131"/>
      <c r="D168" s="132"/>
      <c r="E168" s="235"/>
      <c r="F168" s="250"/>
      <c r="G168" s="250"/>
      <c r="H168" s="236"/>
      <c r="I168" s="130"/>
      <c r="J168" s="235"/>
      <c r="K168" s="236"/>
      <c r="L168" s="130"/>
      <c r="M168" s="235"/>
      <c r="N168" s="236"/>
      <c r="O168" s="129"/>
      <c r="P168" s="246">
        <v>0</v>
      </c>
      <c r="Q168" s="247"/>
      <c r="R168" s="129"/>
      <c r="S168" s="243"/>
      <c r="T168" s="244"/>
      <c r="U168" s="244"/>
      <c r="V168" s="244"/>
      <c r="W168" s="245"/>
      <c r="X168" s="7"/>
      <c r="AX168" s="101"/>
      <c r="AY168" s="101"/>
      <c r="AZ168" s="102">
        <f t="shared" si="15"/>
        <v>0</v>
      </c>
      <c r="BA168" s="101">
        <f t="shared" si="16"/>
        <v>0</v>
      </c>
      <c r="BB168" s="103">
        <f t="shared" si="17"/>
        <v>0</v>
      </c>
      <c r="BC168" s="1">
        <f t="shared" si="18"/>
        <v>0</v>
      </c>
      <c r="BD168" s="1">
        <f t="shared" si="19"/>
        <v>0</v>
      </c>
      <c r="BE168" s="1">
        <f t="shared" si="20"/>
        <v>0</v>
      </c>
    </row>
    <row r="169" spans="2:57" ht="14.4" thickBot="1" x14ac:dyDescent="0.3">
      <c r="B169" s="4"/>
      <c r="C169" s="131"/>
      <c r="D169" s="132"/>
      <c r="E169" s="235"/>
      <c r="F169" s="250"/>
      <c r="G169" s="250"/>
      <c r="H169" s="236"/>
      <c r="I169" s="130"/>
      <c r="J169" s="235"/>
      <c r="K169" s="236"/>
      <c r="L169" s="130"/>
      <c r="M169" s="235"/>
      <c r="N169" s="236"/>
      <c r="O169" s="129"/>
      <c r="P169" s="246">
        <v>0</v>
      </c>
      <c r="Q169" s="247"/>
      <c r="R169" s="129"/>
      <c r="S169" s="243"/>
      <c r="T169" s="244"/>
      <c r="U169" s="244"/>
      <c r="V169" s="244"/>
      <c r="W169" s="245"/>
      <c r="X169" s="7"/>
      <c r="AX169" s="101"/>
      <c r="AY169" s="101"/>
      <c r="AZ169" s="102">
        <f t="shared" si="15"/>
        <v>0</v>
      </c>
      <c r="BA169" s="101">
        <f t="shared" si="16"/>
        <v>0</v>
      </c>
      <c r="BB169" s="103">
        <f t="shared" si="17"/>
        <v>0</v>
      </c>
      <c r="BC169" s="1">
        <f t="shared" si="18"/>
        <v>0</v>
      </c>
      <c r="BD169" s="1">
        <f t="shared" si="19"/>
        <v>0</v>
      </c>
      <c r="BE169" s="1">
        <f t="shared" si="20"/>
        <v>0</v>
      </c>
    </row>
    <row r="170" spans="2:57" ht="14.4" thickBot="1" x14ac:dyDescent="0.3">
      <c r="B170" s="4"/>
      <c r="C170" s="131"/>
      <c r="D170" s="132"/>
      <c r="E170" s="235"/>
      <c r="F170" s="250"/>
      <c r="G170" s="250"/>
      <c r="H170" s="236"/>
      <c r="I170" s="130"/>
      <c r="J170" s="235"/>
      <c r="K170" s="236"/>
      <c r="L170" s="130"/>
      <c r="M170" s="235"/>
      <c r="N170" s="236"/>
      <c r="O170" s="129"/>
      <c r="P170" s="246">
        <v>0</v>
      </c>
      <c r="Q170" s="247"/>
      <c r="R170" s="129"/>
      <c r="S170" s="243"/>
      <c r="T170" s="244"/>
      <c r="U170" s="244"/>
      <c r="V170" s="244"/>
      <c r="W170" s="245"/>
      <c r="X170" s="7"/>
      <c r="AX170" s="101"/>
      <c r="AY170" s="101"/>
      <c r="AZ170" s="102">
        <f t="shared" si="15"/>
        <v>0</v>
      </c>
      <c r="BA170" s="101">
        <f t="shared" si="16"/>
        <v>0</v>
      </c>
      <c r="BB170" s="103">
        <f t="shared" si="17"/>
        <v>0</v>
      </c>
      <c r="BC170" s="1">
        <f t="shared" si="18"/>
        <v>0</v>
      </c>
      <c r="BD170" s="1">
        <f t="shared" si="19"/>
        <v>0</v>
      </c>
      <c r="BE170" s="1">
        <f t="shared" si="20"/>
        <v>0</v>
      </c>
    </row>
    <row r="171" spans="2:57" ht="14.4" thickBot="1" x14ac:dyDescent="0.3">
      <c r="B171" s="4"/>
      <c r="C171" s="131"/>
      <c r="D171" s="132"/>
      <c r="E171" s="235"/>
      <c r="F171" s="250"/>
      <c r="G171" s="250"/>
      <c r="H171" s="236"/>
      <c r="I171" s="130"/>
      <c r="J171" s="235"/>
      <c r="K171" s="236"/>
      <c r="L171" s="130"/>
      <c r="M171" s="235"/>
      <c r="N171" s="236"/>
      <c r="O171" s="129"/>
      <c r="P171" s="246">
        <v>0</v>
      </c>
      <c r="Q171" s="247"/>
      <c r="R171" s="129"/>
      <c r="S171" s="243"/>
      <c r="T171" s="244"/>
      <c r="U171" s="244"/>
      <c r="V171" s="244"/>
      <c r="W171" s="245"/>
      <c r="X171" s="7"/>
      <c r="AX171" s="101"/>
      <c r="AY171" s="101"/>
      <c r="AZ171" s="102">
        <f t="shared" si="15"/>
        <v>0</v>
      </c>
      <c r="BA171" s="101">
        <f t="shared" si="16"/>
        <v>0</v>
      </c>
      <c r="BB171" s="103">
        <f t="shared" si="17"/>
        <v>0</v>
      </c>
      <c r="BC171" s="1">
        <f t="shared" si="18"/>
        <v>0</v>
      </c>
      <c r="BD171" s="1">
        <f t="shared" si="19"/>
        <v>0</v>
      </c>
      <c r="BE171" s="1">
        <f t="shared" si="20"/>
        <v>0</v>
      </c>
    </row>
    <row r="172" spans="2:57" ht="14.4" thickBot="1" x14ac:dyDescent="0.3">
      <c r="B172" s="4"/>
      <c r="C172" s="131"/>
      <c r="D172" s="132"/>
      <c r="E172" s="235"/>
      <c r="F172" s="250"/>
      <c r="G172" s="250"/>
      <c r="H172" s="236"/>
      <c r="I172" s="130"/>
      <c r="J172" s="235"/>
      <c r="K172" s="236"/>
      <c r="L172" s="130"/>
      <c r="M172" s="235"/>
      <c r="N172" s="236"/>
      <c r="O172" s="129"/>
      <c r="P172" s="246">
        <v>0</v>
      </c>
      <c r="Q172" s="247"/>
      <c r="R172" s="129"/>
      <c r="S172" s="243"/>
      <c r="T172" s="244"/>
      <c r="U172" s="244"/>
      <c r="V172" s="244"/>
      <c r="W172" s="245"/>
      <c r="X172" s="7"/>
      <c r="AX172" s="101"/>
      <c r="AY172" s="101"/>
      <c r="AZ172" s="102">
        <f t="shared" si="15"/>
        <v>0</v>
      </c>
      <c r="BA172" s="101">
        <f t="shared" si="16"/>
        <v>0</v>
      </c>
      <c r="BB172" s="103">
        <f t="shared" si="17"/>
        <v>0</v>
      </c>
      <c r="BC172" s="1">
        <f t="shared" si="18"/>
        <v>0</v>
      </c>
      <c r="BD172" s="1">
        <f t="shared" si="19"/>
        <v>0</v>
      </c>
      <c r="BE172" s="1">
        <f t="shared" si="20"/>
        <v>0</v>
      </c>
    </row>
    <row r="173" spans="2:57" ht="14.4" thickBot="1" x14ac:dyDescent="0.3">
      <c r="B173" s="4"/>
      <c r="C173" s="131"/>
      <c r="D173" s="132"/>
      <c r="E173" s="235"/>
      <c r="F173" s="250"/>
      <c r="G173" s="250"/>
      <c r="H173" s="236"/>
      <c r="I173" s="130"/>
      <c r="J173" s="235"/>
      <c r="K173" s="236"/>
      <c r="L173" s="130"/>
      <c r="M173" s="235"/>
      <c r="N173" s="236"/>
      <c r="O173" s="129"/>
      <c r="P173" s="246">
        <v>0</v>
      </c>
      <c r="Q173" s="247"/>
      <c r="R173" s="129"/>
      <c r="S173" s="243"/>
      <c r="T173" s="244"/>
      <c r="U173" s="244"/>
      <c r="V173" s="244"/>
      <c r="W173" s="245"/>
      <c r="X173" s="7"/>
      <c r="AX173" s="101"/>
      <c r="AY173" s="101"/>
      <c r="AZ173" s="102">
        <f t="shared" si="15"/>
        <v>0</v>
      </c>
      <c r="BA173" s="101">
        <f t="shared" si="16"/>
        <v>0</v>
      </c>
      <c r="BB173" s="103">
        <f t="shared" si="17"/>
        <v>0</v>
      </c>
      <c r="BC173" s="1">
        <f t="shared" si="18"/>
        <v>0</v>
      </c>
      <c r="BD173" s="1">
        <f t="shared" si="19"/>
        <v>0</v>
      </c>
      <c r="BE173" s="1">
        <f t="shared" si="20"/>
        <v>0</v>
      </c>
    </row>
    <row r="174" spans="2:57" ht="14.4" thickBot="1" x14ac:dyDescent="0.3">
      <c r="B174" s="4"/>
      <c r="C174" s="131"/>
      <c r="D174" s="132"/>
      <c r="E174" s="235"/>
      <c r="F174" s="250"/>
      <c r="G174" s="250"/>
      <c r="H174" s="236"/>
      <c r="I174" s="130"/>
      <c r="J174" s="235"/>
      <c r="K174" s="236"/>
      <c r="L174" s="130"/>
      <c r="M174" s="235"/>
      <c r="N174" s="236"/>
      <c r="O174" s="129"/>
      <c r="P174" s="246">
        <v>0</v>
      </c>
      <c r="Q174" s="247"/>
      <c r="R174" s="129"/>
      <c r="S174" s="243"/>
      <c r="T174" s="244"/>
      <c r="U174" s="244"/>
      <c r="V174" s="244"/>
      <c r="W174" s="245"/>
      <c r="X174" s="7"/>
      <c r="AX174" s="101"/>
      <c r="AY174" s="101"/>
      <c r="AZ174" s="102">
        <f t="shared" si="15"/>
        <v>0</v>
      </c>
      <c r="BA174" s="101">
        <f t="shared" si="16"/>
        <v>0</v>
      </c>
      <c r="BB174" s="103">
        <f t="shared" si="17"/>
        <v>0</v>
      </c>
      <c r="BC174" s="1">
        <f t="shared" si="18"/>
        <v>0</v>
      </c>
      <c r="BD174" s="1">
        <f t="shared" si="19"/>
        <v>0</v>
      </c>
      <c r="BE174" s="1">
        <f t="shared" si="20"/>
        <v>0</v>
      </c>
    </row>
    <row r="175" spans="2:57" ht="14.4" thickBot="1" x14ac:dyDescent="0.3">
      <c r="B175" s="4"/>
      <c r="C175" s="131"/>
      <c r="D175" s="132"/>
      <c r="E175" s="235"/>
      <c r="F175" s="250"/>
      <c r="G175" s="250"/>
      <c r="H175" s="236"/>
      <c r="I175" s="130"/>
      <c r="J175" s="235"/>
      <c r="K175" s="236"/>
      <c r="L175" s="130"/>
      <c r="M175" s="235"/>
      <c r="N175" s="236"/>
      <c r="O175" s="129"/>
      <c r="P175" s="246">
        <v>0</v>
      </c>
      <c r="Q175" s="247"/>
      <c r="R175" s="129"/>
      <c r="S175" s="243"/>
      <c r="T175" s="244"/>
      <c r="U175" s="244"/>
      <c r="V175" s="244"/>
      <c r="W175" s="245"/>
      <c r="X175" s="7"/>
      <c r="AX175" s="101"/>
      <c r="AY175" s="101"/>
      <c r="AZ175" s="102">
        <f t="shared" si="15"/>
        <v>0</v>
      </c>
      <c r="BA175" s="101">
        <f t="shared" si="16"/>
        <v>0</v>
      </c>
      <c r="BB175" s="103">
        <f t="shared" si="17"/>
        <v>0</v>
      </c>
      <c r="BC175" s="1">
        <f t="shared" si="18"/>
        <v>0</v>
      </c>
      <c r="BD175" s="1">
        <f t="shared" si="19"/>
        <v>0</v>
      </c>
      <c r="BE175" s="1">
        <f t="shared" si="20"/>
        <v>0</v>
      </c>
    </row>
    <row r="176" spans="2:57" ht="14.4" thickBot="1" x14ac:dyDescent="0.3">
      <c r="B176" s="4"/>
      <c r="C176" s="131"/>
      <c r="D176" s="132"/>
      <c r="E176" s="235"/>
      <c r="F176" s="250"/>
      <c r="G176" s="250"/>
      <c r="H176" s="236"/>
      <c r="I176" s="130"/>
      <c r="J176" s="235"/>
      <c r="K176" s="236"/>
      <c r="L176" s="130"/>
      <c r="M176" s="235"/>
      <c r="N176" s="236"/>
      <c r="O176" s="129"/>
      <c r="P176" s="246">
        <v>0</v>
      </c>
      <c r="Q176" s="247"/>
      <c r="R176" s="129"/>
      <c r="S176" s="243"/>
      <c r="T176" s="244"/>
      <c r="U176" s="244"/>
      <c r="V176" s="244"/>
      <c r="W176" s="245"/>
      <c r="X176" s="7"/>
      <c r="AX176" s="101"/>
      <c r="AY176" s="101"/>
      <c r="AZ176" s="102">
        <f t="shared" si="15"/>
        <v>0</v>
      </c>
      <c r="BA176" s="101">
        <f t="shared" si="16"/>
        <v>0</v>
      </c>
      <c r="BB176" s="103">
        <f t="shared" si="17"/>
        <v>0</v>
      </c>
      <c r="BC176" s="1">
        <f t="shared" si="18"/>
        <v>0</v>
      </c>
      <c r="BD176" s="1">
        <f t="shared" si="19"/>
        <v>0</v>
      </c>
      <c r="BE176" s="1">
        <f t="shared" si="20"/>
        <v>0</v>
      </c>
    </row>
    <row r="177" spans="2:57" ht="14.4" thickBot="1" x14ac:dyDescent="0.3">
      <c r="B177" s="4"/>
      <c r="C177" s="131"/>
      <c r="D177" s="132"/>
      <c r="E177" s="235"/>
      <c r="F177" s="250"/>
      <c r="G177" s="250"/>
      <c r="H177" s="236"/>
      <c r="I177" s="130"/>
      <c r="J177" s="235"/>
      <c r="K177" s="236"/>
      <c r="L177" s="130"/>
      <c r="M177" s="235"/>
      <c r="N177" s="236"/>
      <c r="O177" s="129"/>
      <c r="P177" s="246">
        <v>0</v>
      </c>
      <c r="Q177" s="247"/>
      <c r="R177" s="129"/>
      <c r="S177" s="243"/>
      <c r="T177" s="244"/>
      <c r="U177" s="244"/>
      <c r="V177" s="244"/>
      <c r="W177" s="245"/>
      <c r="X177" s="7"/>
      <c r="AX177" s="101"/>
      <c r="AY177" s="101"/>
      <c r="AZ177" s="102">
        <f t="shared" si="15"/>
        <v>0</v>
      </c>
      <c r="BA177" s="101">
        <f t="shared" si="16"/>
        <v>0</v>
      </c>
      <c r="BB177" s="103">
        <f t="shared" si="17"/>
        <v>0</v>
      </c>
      <c r="BC177" s="1">
        <f t="shared" si="18"/>
        <v>0</v>
      </c>
      <c r="BD177" s="1">
        <f t="shared" si="19"/>
        <v>0</v>
      </c>
      <c r="BE177" s="1">
        <f t="shared" si="20"/>
        <v>0</v>
      </c>
    </row>
    <row r="178" spans="2:57" ht="14.4" thickBot="1" x14ac:dyDescent="0.3">
      <c r="B178" s="4"/>
      <c r="C178" s="131"/>
      <c r="D178" s="132"/>
      <c r="E178" s="235"/>
      <c r="F178" s="250"/>
      <c r="G178" s="250"/>
      <c r="H178" s="236"/>
      <c r="I178" s="130"/>
      <c r="J178" s="235"/>
      <c r="K178" s="236"/>
      <c r="L178" s="130"/>
      <c r="M178" s="235"/>
      <c r="N178" s="236"/>
      <c r="O178" s="129"/>
      <c r="P178" s="246">
        <v>0</v>
      </c>
      <c r="Q178" s="247"/>
      <c r="R178" s="129"/>
      <c r="S178" s="243"/>
      <c r="T178" s="244"/>
      <c r="U178" s="244"/>
      <c r="V178" s="244"/>
      <c r="W178" s="245"/>
      <c r="X178" s="7"/>
      <c r="AX178" s="101"/>
      <c r="AY178" s="101"/>
      <c r="AZ178" s="102">
        <f t="shared" si="15"/>
        <v>0</v>
      </c>
      <c r="BA178" s="101">
        <f t="shared" si="16"/>
        <v>0</v>
      </c>
      <c r="BB178" s="103">
        <f t="shared" si="17"/>
        <v>0</v>
      </c>
      <c r="BC178" s="1">
        <f t="shared" si="18"/>
        <v>0</v>
      </c>
      <c r="BD178" s="1">
        <f t="shared" si="19"/>
        <v>0</v>
      </c>
      <c r="BE178" s="1">
        <f t="shared" si="20"/>
        <v>0</v>
      </c>
    </row>
    <row r="179" spans="2:57" ht="14.4" thickBot="1" x14ac:dyDescent="0.3">
      <c r="B179" s="4"/>
      <c r="C179" s="131"/>
      <c r="D179" s="132"/>
      <c r="E179" s="235"/>
      <c r="F179" s="250"/>
      <c r="G179" s="250"/>
      <c r="H179" s="236"/>
      <c r="I179" s="130"/>
      <c r="J179" s="235"/>
      <c r="K179" s="236"/>
      <c r="L179" s="130"/>
      <c r="M179" s="235"/>
      <c r="N179" s="236"/>
      <c r="O179" s="129"/>
      <c r="P179" s="246">
        <v>0</v>
      </c>
      <c r="Q179" s="247"/>
      <c r="R179" s="129"/>
      <c r="S179" s="243"/>
      <c r="T179" s="244"/>
      <c r="U179" s="244"/>
      <c r="V179" s="244"/>
      <c r="W179" s="245"/>
      <c r="X179" s="7"/>
      <c r="AX179" s="101"/>
      <c r="AY179" s="101"/>
      <c r="AZ179" s="102">
        <f t="shared" si="15"/>
        <v>0</v>
      </c>
      <c r="BA179" s="101">
        <f t="shared" si="16"/>
        <v>0</v>
      </c>
      <c r="BB179" s="103">
        <f t="shared" si="17"/>
        <v>0</v>
      </c>
      <c r="BC179" s="1">
        <f t="shared" si="18"/>
        <v>0</v>
      </c>
      <c r="BD179" s="1">
        <f t="shared" si="19"/>
        <v>0</v>
      </c>
      <c r="BE179" s="1">
        <f t="shared" si="20"/>
        <v>0</v>
      </c>
    </row>
    <row r="180" spans="2:57" ht="14.4" thickBot="1" x14ac:dyDescent="0.3">
      <c r="B180" s="4"/>
      <c r="C180" s="131"/>
      <c r="D180" s="132"/>
      <c r="E180" s="235"/>
      <c r="F180" s="250"/>
      <c r="G180" s="250"/>
      <c r="H180" s="236"/>
      <c r="I180" s="130"/>
      <c r="J180" s="235"/>
      <c r="K180" s="236"/>
      <c r="L180" s="130"/>
      <c r="M180" s="235"/>
      <c r="N180" s="236"/>
      <c r="O180" s="129"/>
      <c r="P180" s="246">
        <v>0</v>
      </c>
      <c r="Q180" s="247"/>
      <c r="R180" s="129"/>
      <c r="S180" s="243"/>
      <c r="T180" s="244"/>
      <c r="U180" s="244"/>
      <c r="V180" s="244"/>
      <c r="W180" s="245"/>
      <c r="X180" s="7"/>
      <c r="AX180" s="101"/>
      <c r="AY180" s="101"/>
      <c r="AZ180" s="102">
        <f t="shared" si="15"/>
        <v>0</v>
      </c>
      <c r="BA180" s="101">
        <f t="shared" si="16"/>
        <v>0</v>
      </c>
      <c r="BB180" s="103">
        <f t="shared" si="17"/>
        <v>0</v>
      </c>
      <c r="BC180" s="1">
        <f t="shared" si="18"/>
        <v>0</v>
      </c>
      <c r="BD180" s="1">
        <f t="shared" si="19"/>
        <v>0</v>
      </c>
      <c r="BE180" s="1">
        <f t="shared" si="20"/>
        <v>0</v>
      </c>
    </row>
    <row r="181" spans="2:57" ht="14.4" thickBot="1" x14ac:dyDescent="0.3">
      <c r="B181" s="4"/>
      <c r="C181" s="131"/>
      <c r="D181" s="132"/>
      <c r="E181" s="235"/>
      <c r="F181" s="250"/>
      <c r="G181" s="250"/>
      <c r="H181" s="236"/>
      <c r="I181" s="130"/>
      <c r="J181" s="235"/>
      <c r="K181" s="236"/>
      <c r="L181" s="130"/>
      <c r="M181" s="235"/>
      <c r="N181" s="236"/>
      <c r="O181" s="129"/>
      <c r="P181" s="246">
        <v>0</v>
      </c>
      <c r="Q181" s="247"/>
      <c r="R181" s="129"/>
      <c r="S181" s="243"/>
      <c r="T181" s="244"/>
      <c r="U181" s="244"/>
      <c r="V181" s="244"/>
      <c r="W181" s="245"/>
      <c r="X181" s="7"/>
      <c r="AX181" s="101"/>
      <c r="AY181" s="101"/>
      <c r="AZ181" s="102">
        <f t="shared" si="15"/>
        <v>0</v>
      </c>
      <c r="BA181" s="101">
        <f t="shared" si="16"/>
        <v>0</v>
      </c>
      <c r="BB181" s="103">
        <f t="shared" si="17"/>
        <v>0</v>
      </c>
      <c r="BC181" s="1">
        <f t="shared" si="18"/>
        <v>0</v>
      </c>
      <c r="BD181" s="1">
        <f t="shared" si="19"/>
        <v>0</v>
      </c>
      <c r="BE181" s="1">
        <f t="shared" si="20"/>
        <v>0</v>
      </c>
    </row>
    <row r="182" spans="2:57" ht="14.4" thickBot="1" x14ac:dyDescent="0.3">
      <c r="B182" s="4"/>
      <c r="C182" s="131"/>
      <c r="D182" s="132"/>
      <c r="E182" s="235"/>
      <c r="F182" s="250"/>
      <c r="G182" s="250"/>
      <c r="H182" s="236"/>
      <c r="I182" s="130"/>
      <c r="J182" s="235"/>
      <c r="K182" s="236"/>
      <c r="L182" s="130"/>
      <c r="M182" s="235"/>
      <c r="N182" s="236"/>
      <c r="O182" s="129"/>
      <c r="P182" s="246">
        <v>0</v>
      </c>
      <c r="Q182" s="247"/>
      <c r="R182" s="129"/>
      <c r="S182" s="243"/>
      <c r="T182" s="244"/>
      <c r="U182" s="244"/>
      <c r="V182" s="244"/>
      <c r="W182" s="245"/>
      <c r="X182" s="7"/>
      <c r="AX182" s="101"/>
      <c r="AY182" s="101"/>
      <c r="AZ182" s="102">
        <f t="shared" si="15"/>
        <v>0</v>
      </c>
      <c r="BA182" s="101">
        <f t="shared" si="16"/>
        <v>0</v>
      </c>
      <c r="BB182" s="103">
        <f t="shared" si="17"/>
        <v>0</v>
      </c>
      <c r="BC182" s="1">
        <f t="shared" si="18"/>
        <v>0</v>
      </c>
      <c r="BD182" s="1">
        <f t="shared" si="19"/>
        <v>0</v>
      </c>
      <c r="BE182" s="1">
        <f t="shared" si="20"/>
        <v>0</v>
      </c>
    </row>
    <row r="183" spans="2:57" ht="14.4" thickBot="1" x14ac:dyDescent="0.3">
      <c r="B183" s="4"/>
      <c r="C183" s="131"/>
      <c r="D183" s="132"/>
      <c r="E183" s="235"/>
      <c r="F183" s="250"/>
      <c r="G183" s="250"/>
      <c r="H183" s="236"/>
      <c r="I183" s="130"/>
      <c r="J183" s="235"/>
      <c r="K183" s="236"/>
      <c r="L183" s="130"/>
      <c r="M183" s="235"/>
      <c r="N183" s="236"/>
      <c r="O183" s="129"/>
      <c r="P183" s="246">
        <v>0</v>
      </c>
      <c r="Q183" s="247"/>
      <c r="R183" s="129"/>
      <c r="S183" s="243"/>
      <c r="T183" s="244"/>
      <c r="U183" s="244"/>
      <c r="V183" s="244"/>
      <c r="W183" s="245"/>
      <c r="X183" s="7"/>
      <c r="AX183" s="101"/>
      <c r="AY183" s="101"/>
      <c r="AZ183" s="102">
        <f t="shared" si="15"/>
        <v>0</v>
      </c>
      <c r="BA183" s="101">
        <f t="shared" si="16"/>
        <v>0</v>
      </c>
      <c r="BB183" s="103">
        <f t="shared" si="17"/>
        <v>0</v>
      </c>
      <c r="BC183" s="1">
        <f t="shared" si="18"/>
        <v>0</v>
      </c>
      <c r="BD183" s="1">
        <f t="shared" si="19"/>
        <v>0</v>
      </c>
      <c r="BE183" s="1">
        <f t="shared" si="20"/>
        <v>0</v>
      </c>
    </row>
    <row r="184" spans="2:57" ht="14.4" thickBot="1" x14ac:dyDescent="0.3">
      <c r="B184" s="4"/>
      <c r="C184" s="131"/>
      <c r="D184" s="132"/>
      <c r="E184" s="235"/>
      <c r="F184" s="250"/>
      <c r="G184" s="250"/>
      <c r="H184" s="236"/>
      <c r="I184" s="130"/>
      <c r="J184" s="235"/>
      <c r="K184" s="236"/>
      <c r="L184" s="130"/>
      <c r="M184" s="235"/>
      <c r="N184" s="236"/>
      <c r="O184" s="129"/>
      <c r="P184" s="246">
        <v>0</v>
      </c>
      <c r="Q184" s="247"/>
      <c r="R184" s="129"/>
      <c r="S184" s="243"/>
      <c r="T184" s="244"/>
      <c r="U184" s="244"/>
      <c r="V184" s="244"/>
      <c r="W184" s="245"/>
      <c r="X184" s="7"/>
      <c r="AX184" s="101"/>
      <c r="AY184" s="101"/>
      <c r="AZ184" s="102">
        <f t="shared" si="15"/>
        <v>0</v>
      </c>
      <c r="BA184" s="101">
        <f t="shared" si="16"/>
        <v>0</v>
      </c>
      <c r="BB184" s="103">
        <f t="shared" si="17"/>
        <v>0</v>
      </c>
      <c r="BC184" s="1">
        <f t="shared" si="18"/>
        <v>0</v>
      </c>
      <c r="BD184" s="1">
        <f t="shared" si="19"/>
        <v>0</v>
      </c>
      <c r="BE184" s="1">
        <f t="shared" si="20"/>
        <v>0</v>
      </c>
    </row>
    <row r="185" spans="2:57" ht="14.4" thickBot="1" x14ac:dyDescent="0.3">
      <c r="B185" s="4"/>
      <c r="C185" s="131"/>
      <c r="D185" s="132"/>
      <c r="E185" s="235"/>
      <c r="F185" s="250"/>
      <c r="G185" s="250"/>
      <c r="H185" s="236"/>
      <c r="I185" s="130"/>
      <c r="J185" s="235"/>
      <c r="K185" s="236"/>
      <c r="L185" s="130"/>
      <c r="M185" s="235"/>
      <c r="N185" s="236"/>
      <c r="O185" s="129"/>
      <c r="P185" s="246">
        <v>0</v>
      </c>
      <c r="Q185" s="247"/>
      <c r="R185" s="129"/>
      <c r="S185" s="243"/>
      <c r="T185" s="244"/>
      <c r="U185" s="244"/>
      <c r="V185" s="244"/>
      <c r="W185" s="245"/>
      <c r="X185" s="7"/>
      <c r="AX185" s="101"/>
      <c r="AY185" s="101"/>
      <c r="AZ185" s="102">
        <f t="shared" si="15"/>
        <v>0</v>
      </c>
      <c r="BA185" s="101">
        <f t="shared" si="16"/>
        <v>0</v>
      </c>
      <c r="BB185" s="103">
        <f t="shared" si="17"/>
        <v>0</v>
      </c>
      <c r="BC185" s="1">
        <f t="shared" si="18"/>
        <v>0</v>
      </c>
      <c r="BD185" s="1">
        <f t="shared" si="19"/>
        <v>0</v>
      </c>
      <c r="BE185" s="1">
        <f t="shared" si="20"/>
        <v>0</v>
      </c>
    </row>
    <row r="186" spans="2:57" ht="14.4" thickBot="1" x14ac:dyDescent="0.3">
      <c r="B186" s="4"/>
      <c r="C186" s="131"/>
      <c r="D186" s="132"/>
      <c r="E186" s="235"/>
      <c r="F186" s="250"/>
      <c r="G186" s="250"/>
      <c r="H186" s="236"/>
      <c r="I186" s="130"/>
      <c r="J186" s="235"/>
      <c r="K186" s="236"/>
      <c r="L186" s="130"/>
      <c r="M186" s="235"/>
      <c r="N186" s="236"/>
      <c r="O186" s="129"/>
      <c r="P186" s="246">
        <v>0</v>
      </c>
      <c r="Q186" s="247"/>
      <c r="R186" s="129"/>
      <c r="S186" s="243"/>
      <c r="T186" s="244"/>
      <c r="U186" s="244"/>
      <c r="V186" s="244"/>
      <c r="W186" s="245"/>
      <c r="X186" s="7"/>
      <c r="AX186" s="101"/>
      <c r="AY186" s="101"/>
      <c r="AZ186" s="102">
        <f t="shared" si="15"/>
        <v>0</v>
      </c>
      <c r="BA186" s="101">
        <f t="shared" si="16"/>
        <v>0</v>
      </c>
      <c r="BB186" s="103">
        <f t="shared" si="17"/>
        <v>0</v>
      </c>
      <c r="BC186" s="1">
        <f t="shared" si="18"/>
        <v>0</v>
      </c>
      <c r="BD186" s="1">
        <f t="shared" si="19"/>
        <v>0</v>
      </c>
      <c r="BE186" s="1">
        <f t="shared" si="20"/>
        <v>0</v>
      </c>
    </row>
    <row r="187" spans="2:57" ht="14.4" thickBot="1" x14ac:dyDescent="0.3">
      <c r="B187" s="4"/>
      <c r="C187" s="131"/>
      <c r="D187" s="132"/>
      <c r="E187" s="235"/>
      <c r="F187" s="250"/>
      <c r="G187" s="250"/>
      <c r="H187" s="236"/>
      <c r="I187" s="130"/>
      <c r="J187" s="235"/>
      <c r="K187" s="236"/>
      <c r="L187" s="130"/>
      <c r="M187" s="235"/>
      <c r="N187" s="236"/>
      <c r="O187" s="129"/>
      <c r="P187" s="246">
        <v>0</v>
      </c>
      <c r="Q187" s="247"/>
      <c r="R187" s="129"/>
      <c r="S187" s="243"/>
      <c r="T187" s="244"/>
      <c r="U187" s="244"/>
      <c r="V187" s="244"/>
      <c r="W187" s="245"/>
      <c r="X187" s="7"/>
      <c r="AX187" s="101"/>
      <c r="AY187" s="101"/>
      <c r="AZ187" s="102">
        <f t="shared" si="15"/>
        <v>0</v>
      </c>
      <c r="BA187" s="101">
        <f t="shared" si="16"/>
        <v>0</v>
      </c>
      <c r="BB187" s="103">
        <f t="shared" si="17"/>
        <v>0</v>
      </c>
      <c r="BC187" s="1">
        <f t="shared" si="18"/>
        <v>0</v>
      </c>
      <c r="BD187" s="1">
        <f t="shared" si="19"/>
        <v>0</v>
      </c>
      <c r="BE187" s="1">
        <f t="shared" si="20"/>
        <v>0</v>
      </c>
    </row>
    <row r="188" spans="2:57" ht="14.4" thickBot="1" x14ac:dyDescent="0.3">
      <c r="B188" s="4"/>
      <c r="C188" s="131"/>
      <c r="D188" s="132"/>
      <c r="E188" s="235"/>
      <c r="F188" s="250"/>
      <c r="G188" s="250"/>
      <c r="H188" s="236"/>
      <c r="I188" s="130"/>
      <c r="J188" s="235"/>
      <c r="K188" s="236"/>
      <c r="L188" s="130"/>
      <c r="M188" s="235"/>
      <c r="N188" s="236"/>
      <c r="O188" s="129"/>
      <c r="P188" s="246">
        <v>0</v>
      </c>
      <c r="Q188" s="247"/>
      <c r="R188" s="129"/>
      <c r="S188" s="243"/>
      <c r="T188" s="244"/>
      <c r="U188" s="244"/>
      <c r="V188" s="244"/>
      <c r="W188" s="245"/>
      <c r="X188" s="7"/>
      <c r="AX188" s="101"/>
      <c r="AY188" s="101"/>
      <c r="AZ188" s="102">
        <f t="shared" si="15"/>
        <v>0</v>
      </c>
      <c r="BA188" s="101">
        <f t="shared" si="16"/>
        <v>0</v>
      </c>
      <c r="BB188" s="103">
        <f t="shared" si="17"/>
        <v>0</v>
      </c>
      <c r="BC188" s="1">
        <f t="shared" si="18"/>
        <v>0</v>
      </c>
      <c r="BD188" s="1">
        <f t="shared" si="19"/>
        <v>0</v>
      </c>
      <c r="BE188" s="1">
        <f t="shared" si="20"/>
        <v>0</v>
      </c>
    </row>
    <row r="189" spans="2:57" ht="14.4" thickBot="1" x14ac:dyDescent="0.3">
      <c r="B189" s="4"/>
      <c r="C189" s="131"/>
      <c r="D189" s="132"/>
      <c r="E189" s="235"/>
      <c r="F189" s="250"/>
      <c r="G189" s="250"/>
      <c r="H189" s="236"/>
      <c r="I189" s="130"/>
      <c r="J189" s="235"/>
      <c r="K189" s="236"/>
      <c r="L189" s="130"/>
      <c r="M189" s="235"/>
      <c r="N189" s="236"/>
      <c r="O189" s="129"/>
      <c r="P189" s="246">
        <v>0</v>
      </c>
      <c r="Q189" s="247"/>
      <c r="R189" s="129"/>
      <c r="S189" s="243"/>
      <c r="T189" s="244"/>
      <c r="U189" s="244"/>
      <c r="V189" s="244"/>
      <c r="W189" s="245"/>
      <c r="X189" s="7"/>
      <c r="AX189" s="101"/>
      <c r="AY189" s="101"/>
      <c r="AZ189" s="102">
        <f t="shared" si="15"/>
        <v>0</v>
      </c>
      <c r="BA189" s="101">
        <f t="shared" si="16"/>
        <v>0</v>
      </c>
      <c r="BB189" s="103">
        <f t="shared" si="17"/>
        <v>0</v>
      </c>
      <c r="BC189" s="1">
        <f t="shared" si="18"/>
        <v>0</v>
      </c>
      <c r="BD189" s="1">
        <f t="shared" si="19"/>
        <v>0</v>
      </c>
      <c r="BE189" s="1">
        <f t="shared" si="20"/>
        <v>0</v>
      </c>
    </row>
    <row r="190" spans="2:57" ht="14.4" thickBot="1" x14ac:dyDescent="0.3">
      <c r="B190" s="4"/>
      <c r="C190" s="131"/>
      <c r="D190" s="132"/>
      <c r="E190" s="235"/>
      <c r="F190" s="250"/>
      <c r="G190" s="250"/>
      <c r="H190" s="236"/>
      <c r="I190" s="130"/>
      <c r="J190" s="235"/>
      <c r="K190" s="236"/>
      <c r="L190" s="130"/>
      <c r="M190" s="235"/>
      <c r="N190" s="236"/>
      <c r="O190" s="129"/>
      <c r="P190" s="246">
        <v>0</v>
      </c>
      <c r="Q190" s="247"/>
      <c r="R190" s="129"/>
      <c r="S190" s="243"/>
      <c r="T190" s="244"/>
      <c r="U190" s="244"/>
      <c r="V190" s="244"/>
      <c r="W190" s="245"/>
      <c r="X190" s="7"/>
      <c r="AX190" s="101"/>
      <c r="AY190" s="101"/>
      <c r="AZ190" s="102">
        <f t="shared" si="15"/>
        <v>0</v>
      </c>
      <c r="BA190" s="101">
        <f t="shared" si="16"/>
        <v>0</v>
      </c>
      <c r="BB190" s="103">
        <f t="shared" si="17"/>
        <v>0</v>
      </c>
      <c r="BC190" s="1">
        <f t="shared" si="18"/>
        <v>0</v>
      </c>
      <c r="BD190" s="1">
        <f t="shared" si="19"/>
        <v>0</v>
      </c>
      <c r="BE190" s="1">
        <f t="shared" si="20"/>
        <v>0</v>
      </c>
    </row>
    <row r="191" spans="2:57" ht="14.4" thickBot="1" x14ac:dyDescent="0.3">
      <c r="B191" s="4"/>
      <c r="C191" s="131"/>
      <c r="D191" s="132"/>
      <c r="E191" s="235"/>
      <c r="F191" s="250"/>
      <c r="G191" s="250"/>
      <c r="H191" s="236"/>
      <c r="I191" s="130"/>
      <c r="J191" s="235"/>
      <c r="K191" s="236"/>
      <c r="L191" s="130"/>
      <c r="M191" s="235"/>
      <c r="N191" s="236"/>
      <c r="O191" s="129"/>
      <c r="P191" s="246">
        <v>0</v>
      </c>
      <c r="Q191" s="247"/>
      <c r="R191" s="129"/>
      <c r="S191" s="243"/>
      <c r="T191" s="244"/>
      <c r="U191" s="244"/>
      <c r="V191" s="244"/>
      <c r="W191" s="245"/>
      <c r="X191" s="7"/>
      <c r="AX191" s="101"/>
      <c r="AY191" s="101"/>
      <c r="AZ191" s="102">
        <f t="shared" si="15"/>
        <v>0</v>
      </c>
      <c r="BA191" s="101">
        <f t="shared" si="16"/>
        <v>0</v>
      </c>
      <c r="BB191" s="103">
        <f t="shared" si="17"/>
        <v>0</v>
      </c>
      <c r="BC191" s="1">
        <f t="shared" si="18"/>
        <v>0</v>
      </c>
      <c r="BD191" s="1">
        <f t="shared" si="19"/>
        <v>0</v>
      </c>
      <c r="BE191" s="1">
        <f t="shared" si="20"/>
        <v>0</v>
      </c>
    </row>
    <row r="192" spans="2:57" ht="14.4" thickBot="1" x14ac:dyDescent="0.3">
      <c r="B192" s="4"/>
      <c r="C192" s="131"/>
      <c r="D192" s="132"/>
      <c r="E192" s="235"/>
      <c r="F192" s="250"/>
      <c r="G192" s="250"/>
      <c r="H192" s="236"/>
      <c r="I192" s="130"/>
      <c r="J192" s="235"/>
      <c r="K192" s="236"/>
      <c r="L192" s="130"/>
      <c r="M192" s="235"/>
      <c r="N192" s="236"/>
      <c r="O192" s="129"/>
      <c r="P192" s="246">
        <v>0</v>
      </c>
      <c r="Q192" s="247"/>
      <c r="R192" s="129"/>
      <c r="S192" s="243"/>
      <c r="T192" s="244"/>
      <c r="U192" s="244"/>
      <c r="V192" s="244"/>
      <c r="W192" s="245"/>
      <c r="X192" s="7"/>
      <c r="AX192" s="101"/>
      <c r="AY192" s="101"/>
      <c r="AZ192" s="102">
        <f t="shared" si="15"/>
        <v>0</v>
      </c>
      <c r="BA192" s="101">
        <f t="shared" si="16"/>
        <v>0</v>
      </c>
      <c r="BB192" s="103">
        <f t="shared" si="17"/>
        <v>0</v>
      </c>
      <c r="BC192" s="1">
        <f t="shared" si="18"/>
        <v>0</v>
      </c>
      <c r="BD192" s="1">
        <f t="shared" si="19"/>
        <v>0</v>
      </c>
      <c r="BE192" s="1">
        <f t="shared" si="20"/>
        <v>0</v>
      </c>
    </row>
    <row r="193" spans="2:57" ht="14.4" thickBot="1" x14ac:dyDescent="0.3">
      <c r="B193" s="4"/>
      <c r="C193" s="131"/>
      <c r="D193" s="132"/>
      <c r="E193" s="235"/>
      <c r="F193" s="250"/>
      <c r="G193" s="250"/>
      <c r="H193" s="236"/>
      <c r="I193" s="130"/>
      <c r="J193" s="235"/>
      <c r="K193" s="236"/>
      <c r="L193" s="130"/>
      <c r="M193" s="235"/>
      <c r="N193" s="236"/>
      <c r="O193" s="129"/>
      <c r="P193" s="246">
        <v>0</v>
      </c>
      <c r="Q193" s="247"/>
      <c r="R193" s="129"/>
      <c r="S193" s="243"/>
      <c r="T193" s="244"/>
      <c r="U193" s="244"/>
      <c r="V193" s="244"/>
      <c r="W193" s="245"/>
      <c r="X193" s="7"/>
      <c r="AX193" s="101"/>
      <c r="AY193" s="101"/>
      <c r="AZ193" s="102">
        <f t="shared" si="15"/>
        <v>0</v>
      </c>
      <c r="BA193" s="101">
        <f t="shared" si="16"/>
        <v>0</v>
      </c>
      <c r="BB193" s="103">
        <f t="shared" si="17"/>
        <v>0</v>
      </c>
      <c r="BC193" s="1">
        <f t="shared" si="18"/>
        <v>0</v>
      </c>
      <c r="BD193" s="1">
        <f t="shared" si="19"/>
        <v>0</v>
      </c>
      <c r="BE193" s="1">
        <f t="shared" si="20"/>
        <v>0</v>
      </c>
    </row>
    <row r="194" spans="2:57" ht="14.4" thickBot="1" x14ac:dyDescent="0.3">
      <c r="B194" s="4"/>
      <c r="C194" s="131"/>
      <c r="D194" s="132"/>
      <c r="E194" s="235"/>
      <c r="F194" s="250"/>
      <c r="G194" s="250"/>
      <c r="H194" s="236"/>
      <c r="I194" s="130"/>
      <c r="J194" s="235"/>
      <c r="K194" s="236"/>
      <c r="L194" s="130"/>
      <c r="M194" s="235"/>
      <c r="N194" s="236"/>
      <c r="O194" s="129"/>
      <c r="P194" s="246">
        <v>0</v>
      </c>
      <c r="Q194" s="247"/>
      <c r="R194" s="129"/>
      <c r="S194" s="243"/>
      <c r="T194" s="244"/>
      <c r="U194" s="244"/>
      <c r="V194" s="244"/>
      <c r="W194" s="245"/>
      <c r="X194" s="7"/>
      <c r="AX194" s="101"/>
      <c r="AY194" s="101"/>
      <c r="AZ194" s="102">
        <f t="shared" si="15"/>
        <v>0</v>
      </c>
      <c r="BA194" s="101">
        <f t="shared" si="16"/>
        <v>0</v>
      </c>
      <c r="BB194" s="103">
        <f t="shared" si="17"/>
        <v>0</v>
      </c>
      <c r="BC194" s="1">
        <f t="shared" si="18"/>
        <v>0</v>
      </c>
      <c r="BD194" s="1">
        <f t="shared" si="19"/>
        <v>0</v>
      </c>
      <c r="BE194" s="1">
        <f t="shared" si="20"/>
        <v>0</v>
      </c>
    </row>
    <row r="195" spans="2:57" ht="14.4" thickBot="1" x14ac:dyDescent="0.3">
      <c r="B195" s="4"/>
      <c r="C195" s="131"/>
      <c r="D195" s="132"/>
      <c r="E195" s="235"/>
      <c r="F195" s="250"/>
      <c r="G195" s="250"/>
      <c r="H195" s="236"/>
      <c r="I195" s="130"/>
      <c r="J195" s="235"/>
      <c r="K195" s="236"/>
      <c r="L195" s="130"/>
      <c r="M195" s="235"/>
      <c r="N195" s="236"/>
      <c r="O195" s="129"/>
      <c r="P195" s="246">
        <v>0</v>
      </c>
      <c r="Q195" s="247"/>
      <c r="R195" s="129"/>
      <c r="S195" s="243"/>
      <c r="T195" s="244"/>
      <c r="U195" s="244"/>
      <c r="V195" s="244"/>
      <c r="W195" s="245"/>
      <c r="X195" s="7"/>
      <c r="AX195" s="101"/>
      <c r="AY195" s="101"/>
      <c r="AZ195" s="102">
        <f t="shared" si="15"/>
        <v>0</v>
      </c>
      <c r="BA195" s="101">
        <f t="shared" si="16"/>
        <v>0</v>
      </c>
      <c r="BB195" s="103">
        <f t="shared" si="17"/>
        <v>0</v>
      </c>
      <c r="BC195" s="1">
        <f t="shared" si="18"/>
        <v>0</v>
      </c>
      <c r="BD195" s="1">
        <f t="shared" si="19"/>
        <v>0</v>
      </c>
      <c r="BE195" s="1">
        <f t="shared" si="20"/>
        <v>0</v>
      </c>
    </row>
    <row r="196" spans="2:57" ht="14.4" thickBot="1" x14ac:dyDescent="0.3">
      <c r="B196" s="4"/>
      <c r="C196" s="131"/>
      <c r="D196" s="132"/>
      <c r="E196" s="235"/>
      <c r="F196" s="250"/>
      <c r="G196" s="250"/>
      <c r="H196" s="236"/>
      <c r="I196" s="130"/>
      <c r="J196" s="235"/>
      <c r="K196" s="236"/>
      <c r="L196" s="130"/>
      <c r="M196" s="235"/>
      <c r="N196" s="236"/>
      <c r="O196" s="129"/>
      <c r="P196" s="246">
        <v>0</v>
      </c>
      <c r="Q196" s="247"/>
      <c r="R196" s="129"/>
      <c r="S196" s="243"/>
      <c r="T196" s="244"/>
      <c r="U196" s="244"/>
      <c r="V196" s="244"/>
      <c r="W196" s="245"/>
      <c r="X196" s="7"/>
      <c r="AX196" s="101"/>
      <c r="AY196" s="101"/>
      <c r="AZ196" s="102">
        <f t="shared" si="15"/>
        <v>0</v>
      </c>
      <c r="BA196" s="101">
        <f t="shared" si="16"/>
        <v>0</v>
      </c>
      <c r="BB196" s="103">
        <f t="shared" si="17"/>
        <v>0</v>
      </c>
      <c r="BC196" s="1">
        <f t="shared" si="18"/>
        <v>0</v>
      </c>
      <c r="BD196" s="1">
        <f t="shared" si="19"/>
        <v>0</v>
      </c>
      <c r="BE196" s="1">
        <f t="shared" si="20"/>
        <v>0</v>
      </c>
    </row>
    <row r="197" spans="2:57" ht="14.4" thickBot="1" x14ac:dyDescent="0.3">
      <c r="B197" s="4"/>
      <c r="C197" s="131"/>
      <c r="D197" s="132"/>
      <c r="E197" s="235"/>
      <c r="F197" s="250"/>
      <c r="G197" s="250"/>
      <c r="H197" s="236"/>
      <c r="I197" s="130"/>
      <c r="J197" s="235"/>
      <c r="K197" s="236"/>
      <c r="L197" s="130"/>
      <c r="M197" s="235"/>
      <c r="N197" s="236"/>
      <c r="O197" s="129"/>
      <c r="P197" s="246">
        <v>0</v>
      </c>
      <c r="Q197" s="247"/>
      <c r="R197" s="129"/>
      <c r="S197" s="243"/>
      <c r="T197" s="244"/>
      <c r="U197" s="244"/>
      <c r="V197" s="244"/>
      <c r="W197" s="245"/>
      <c r="X197" s="7"/>
      <c r="AX197" s="101"/>
      <c r="AY197" s="101"/>
      <c r="AZ197" s="102">
        <f t="shared" si="15"/>
        <v>0</v>
      </c>
      <c r="BA197" s="101">
        <f t="shared" si="16"/>
        <v>0</v>
      </c>
      <c r="BB197" s="103">
        <f t="shared" si="17"/>
        <v>0</v>
      </c>
      <c r="BC197" s="1">
        <f t="shared" si="18"/>
        <v>0</v>
      </c>
      <c r="BD197" s="1">
        <f t="shared" si="19"/>
        <v>0</v>
      </c>
      <c r="BE197" s="1">
        <f t="shared" si="20"/>
        <v>0</v>
      </c>
    </row>
    <row r="198" spans="2:57" ht="14.4" thickBot="1" x14ac:dyDescent="0.3">
      <c r="B198" s="4"/>
      <c r="C198" s="131"/>
      <c r="D198" s="132"/>
      <c r="E198" s="235"/>
      <c r="F198" s="250"/>
      <c r="G198" s="250"/>
      <c r="H198" s="236"/>
      <c r="I198" s="130"/>
      <c r="J198" s="235"/>
      <c r="K198" s="236"/>
      <c r="L198" s="130"/>
      <c r="M198" s="235"/>
      <c r="N198" s="236"/>
      <c r="O198" s="129"/>
      <c r="P198" s="246">
        <v>0</v>
      </c>
      <c r="Q198" s="247"/>
      <c r="R198" s="129"/>
      <c r="S198" s="243"/>
      <c r="T198" s="244"/>
      <c r="U198" s="244"/>
      <c r="V198" s="244"/>
      <c r="W198" s="245"/>
      <c r="X198" s="7"/>
      <c r="AX198" s="101"/>
      <c r="AY198" s="101"/>
      <c r="AZ198" s="102">
        <f t="shared" si="15"/>
        <v>0</v>
      </c>
      <c r="BA198" s="101">
        <f t="shared" si="16"/>
        <v>0</v>
      </c>
      <c r="BB198" s="103">
        <f t="shared" si="17"/>
        <v>0</v>
      </c>
      <c r="BC198" s="1">
        <f t="shared" si="18"/>
        <v>0</v>
      </c>
      <c r="BD198" s="1">
        <f t="shared" si="19"/>
        <v>0</v>
      </c>
      <c r="BE198" s="1">
        <f t="shared" si="20"/>
        <v>0</v>
      </c>
    </row>
    <row r="199" spans="2:57" ht="14.4" thickBot="1" x14ac:dyDescent="0.3">
      <c r="B199" s="4"/>
      <c r="C199" s="131"/>
      <c r="D199" s="132"/>
      <c r="E199" s="235"/>
      <c r="F199" s="250"/>
      <c r="G199" s="250"/>
      <c r="H199" s="236"/>
      <c r="I199" s="130"/>
      <c r="J199" s="235"/>
      <c r="K199" s="236"/>
      <c r="L199" s="130"/>
      <c r="M199" s="235"/>
      <c r="N199" s="236"/>
      <c r="O199" s="129"/>
      <c r="P199" s="246">
        <v>0</v>
      </c>
      <c r="Q199" s="247"/>
      <c r="R199" s="129"/>
      <c r="S199" s="243"/>
      <c r="T199" s="244"/>
      <c r="U199" s="244"/>
      <c r="V199" s="244"/>
      <c r="W199" s="245"/>
      <c r="X199" s="7"/>
      <c r="AX199" s="101"/>
      <c r="AY199" s="101"/>
      <c r="AZ199" s="102">
        <f t="shared" si="15"/>
        <v>0</v>
      </c>
      <c r="BA199" s="101">
        <f t="shared" si="16"/>
        <v>0</v>
      </c>
      <c r="BB199" s="103">
        <f t="shared" si="17"/>
        <v>0</v>
      </c>
      <c r="BC199" s="1">
        <f t="shared" si="18"/>
        <v>0</v>
      </c>
      <c r="BD199" s="1">
        <f t="shared" si="19"/>
        <v>0</v>
      </c>
      <c r="BE199" s="1">
        <f t="shared" si="20"/>
        <v>0</v>
      </c>
    </row>
    <row r="200" spans="2:57" ht="14.4" thickBot="1" x14ac:dyDescent="0.3">
      <c r="B200" s="4"/>
      <c r="C200" s="131"/>
      <c r="D200" s="132"/>
      <c r="E200" s="235"/>
      <c r="F200" s="250"/>
      <c r="G200" s="250"/>
      <c r="H200" s="236"/>
      <c r="I200" s="130"/>
      <c r="J200" s="235"/>
      <c r="K200" s="236"/>
      <c r="L200" s="130"/>
      <c r="M200" s="235"/>
      <c r="N200" s="236"/>
      <c r="O200" s="129"/>
      <c r="P200" s="246">
        <v>0</v>
      </c>
      <c r="Q200" s="247"/>
      <c r="R200" s="129"/>
      <c r="S200" s="243"/>
      <c r="T200" s="244"/>
      <c r="U200" s="244"/>
      <c r="V200" s="244"/>
      <c r="W200" s="245"/>
      <c r="X200" s="7"/>
      <c r="AX200" s="101"/>
      <c r="AY200" s="101"/>
      <c r="AZ200" s="102">
        <f t="shared" ref="AZ200:AZ263" si="21">+C200</f>
        <v>0</v>
      </c>
      <c r="BA200" s="101">
        <f t="shared" ref="BA200:BA263" si="22">+J200</f>
        <v>0</v>
      </c>
      <c r="BB200" s="103">
        <f t="shared" ref="BB200:BB263" si="23">+P200</f>
        <v>0</v>
      </c>
      <c r="BC200" s="1">
        <f t="shared" ref="BC200:BC263" si="24">SUMIFS($BB$71:$BB$371,$AZ$71:$AZ$371,$AX200,$BA$71:$BA$371,"Despesas")</f>
        <v>0</v>
      </c>
      <c r="BD200" s="1">
        <f t="shared" ref="BD200:BD263" si="25">SUMIFS($BB$71:$BB$371,$AZ$71:$AZ$371,$AX200,$BA$71:$BA$371,"Dívidas")</f>
        <v>0</v>
      </c>
      <c r="BE200" s="1">
        <f t="shared" ref="BE200:BE263" si="26">SUMIFS($BB$71:$BB$371,$AZ$71:$AZ$371,$AX200,$BA$71:$BA$371,"Investimentos")</f>
        <v>0</v>
      </c>
    </row>
    <row r="201" spans="2:57" ht="14.4" thickBot="1" x14ac:dyDescent="0.3">
      <c r="B201" s="4"/>
      <c r="C201" s="131"/>
      <c r="D201" s="132"/>
      <c r="E201" s="235"/>
      <c r="F201" s="250"/>
      <c r="G201" s="250"/>
      <c r="H201" s="236"/>
      <c r="I201" s="130"/>
      <c r="J201" s="235"/>
      <c r="K201" s="236"/>
      <c r="L201" s="130"/>
      <c r="M201" s="235"/>
      <c r="N201" s="236"/>
      <c r="O201" s="129"/>
      <c r="P201" s="246">
        <v>0</v>
      </c>
      <c r="Q201" s="247"/>
      <c r="R201" s="129"/>
      <c r="S201" s="243"/>
      <c r="T201" s="244"/>
      <c r="U201" s="244"/>
      <c r="V201" s="244"/>
      <c r="W201" s="245"/>
      <c r="X201" s="7"/>
      <c r="AX201" s="101"/>
      <c r="AY201" s="101"/>
      <c r="AZ201" s="102">
        <f t="shared" si="21"/>
        <v>0</v>
      </c>
      <c r="BA201" s="101">
        <f t="shared" si="22"/>
        <v>0</v>
      </c>
      <c r="BB201" s="103">
        <f t="shared" si="23"/>
        <v>0</v>
      </c>
      <c r="BC201" s="1">
        <f t="shared" si="24"/>
        <v>0</v>
      </c>
      <c r="BD201" s="1">
        <f t="shared" si="25"/>
        <v>0</v>
      </c>
      <c r="BE201" s="1">
        <f t="shared" si="26"/>
        <v>0</v>
      </c>
    </row>
    <row r="202" spans="2:57" ht="14.4" thickBot="1" x14ac:dyDescent="0.3">
      <c r="B202" s="4"/>
      <c r="C202" s="131"/>
      <c r="D202" s="132"/>
      <c r="E202" s="235"/>
      <c r="F202" s="250"/>
      <c r="G202" s="250"/>
      <c r="H202" s="236"/>
      <c r="I202" s="130"/>
      <c r="J202" s="235"/>
      <c r="K202" s="236"/>
      <c r="L202" s="130"/>
      <c r="M202" s="235"/>
      <c r="N202" s="236"/>
      <c r="O202" s="129"/>
      <c r="P202" s="246">
        <v>0</v>
      </c>
      <c r="Q202" s="247"/>
      <c r="R202" s="129"/>
      <c r="S202" s="243"/>
      <c r="T202" s="244"/>
      <c r="U202" s="244"/>
      <c r="V202" s="244"/>
      <c r="W202" s="245"/>
      <c r="X202" s="7"/>
      <c r="AX202" s="101"/>
      <c r="AY202" s="101"/>
      <c r="AZ202" s="102">
        <f t="shared" si="21"/>
        <v>0</v>
      </c>
      <c r="BA202" s="101">
        <f t="shared" si="22"/>
        <v>0</v>
      </c>
      <c r="BB202" s="103">
        <f t="shared" si="23"/>
        <v>0</v>
      </c>
      <c r="BC202" s="1">
        <f t="shared" si="24"/>
        <v>0</v>
      </c>
      <c r="BD202" s="1">
        <f t="shared" si="25"/>
        <v>0</v>
      </c>
      <c r="BE202" s="1">
        <f t="shared" si="26"/>
        <v>0</v>
      </c>
    </row>
    <row r="203" spans="2:57" ht="14.4" thickBot="1" x14ac:dyDescent="0.3">
      <c r="B203" s="4"/>
      <c r="C203" s="131"/>
      <c r="D203" s="132"/>
      <c r="E203" s="235"/>
      <c r="F203" s="250"/>
      <c r="G203" s="250"/>
      <c r="H203" s="236"/>
      <c r="I203" s="130"/>
      <c r="J203" s="235"/>
      <c r="K203" s="236"/>
      <c r="L203" s="130"/>
      <c r="M203" s="235"/>
      <c r="N203" s="236"/>
      <c r="O203" s="129"/>
      <c r="P203" s="246">
        <v>0</v>
      </c>
      <c r="Q203" s="247"/>
      <c r="R203" s="129"/>
      <c r="S203" s="243"/>
      <c r="T203" s="244"/>
      <c r="U203" s="244"/>
      <c r="V203" s="244"/>
      <c r="W203" s="245"/>
      <c r="X203" s="7"/>
      <c r="AX203" s="101"/>
      <c r="AY203" s="101"/>
      <c r="AZ203" s="102">
        <f t="shared" si="21"/>
        <v>0</v>
      </c>
      <c r="BA203" s="101">
        <f t="shared" si="22"/>
        <v>0</v>
      </c>
      <c r="BB203" s="103">
        <f t="shared" si="23"/>
        <v>0</v>
      </c>
      <c r="BC203" s="1">
        <f t="shared" si="24"/>
        <v>0</v>
      </c>
      <c r="BD203" s="1">
        <f t="shared" si="25"/>
        <v>0</v>
      </c>
      <c r="BE203" s="1">
        <f t="shared" si="26"/>
        <v>0</v>
      </c>
    </row>
    <row r="204" spans="2:57" ht="14.4" thickBot="1" x14ac:dyDescent="0.3">
      <c r="B204" s="4"/>
      <c r="C204" s="131"/>
      <c r="D204" s="132"/>
      <c r="E204" s="235"/>
      <c r="F204" s="250"/>
      <c r="G204" s="250"/>
      <c r="H204" s="236"/>
      <c r="I204" s="130"/>
      <c r="J204" s="235"/>
      <c r="K204" s="236"/>
      <c r="L204" s="130"/>
      <c r="M204" s="235"/>
      <c r="N204" s="236"/>
      <c r="O204" s="129"/>
      <c r="P204" s="246">
        <v>0</v>
      </c>
      <c r="Q204" s="247"/>
      <c r="R204" s="129"/>
      <c r="S204" s="243"/>
      <c r="T204" s="244"/>
      <c r="U204" s="244"/>
      <c r="V204" s="244"/>
      <c r="W204" s="245"/>
      <c r="X204" s="7"/>
      <c r="AX204" s="101"/>
      <c r="AY204" s="101"/>
      <c r="AZ204" s="102">
        <f t="shared" si="21"/>
        <v>0</v>
      </c>
      <c r="BA204" s="101">
        <f t="shared" si="22"/>
        <v>0</v>
      </c>
      <c r="BB204" s="103">
        <f t="shared" si="23"/>
        <v>0</v>
      </c>
      <c r="BC204" s="1">
        <f t="shared" si="24"/>
        <v>0</v>
      </c>
      <c r="BD204" s="1">
        <f t="shared" si="25"/>
        <v>0</v>
      </c>
      <c r="BE204" s="1">
        <f t="shared" si="26"/>
        <v>0</v>
      </c>
    </row>
    <row r="205" spans="2:57" ht="14.4" thickBot="1" x14ac:dyDescent="0.3">
      <c r="B205" s="4"/>
      <c r="C205" s="131"/>
      <c r="D205" s="132"/>
      <c r="E205" s="235"/>
      <c r="F205" s="250"/>
      <c r="G205" s="250"/>
      <c r="H205" s="236"/>
      <c r="I205" s="130"/>
      <c r="J205" s="235"/>
      <c r="K205" s="236"/>
      <c r="L205" s="130"/>
      <c r="M205" s="235"/>
      <c r="N205" s="236"/>
      <c r="O205" s="129"/>
      <c r="P205" s="246">
        <v>0</v>
      </c>
      <c r="Q205" s="247"/>
      <c r="R205" s="129"/>
      <c r="S205" s="243"/>
      <c r="T205" s="244"/>
      <c r="U205" s="244"/>
      <c r="V205" s="244"/>
      <c r="W205" s="245"/>
      <c r="X205" s="7"/>
      <c r="AX205" s="101"/>
      <c r="AY205" s="101"/>
      <c r="AZ205" s="102">
        <f t="shared" si="21"/>
        <v>0</v>
      </c>
      <c r="BA205" s="101">
        <f t="shared" si="22"/>
        <v>0</v>
      </c>
      <c r="BB205" s="103">
        <f t="shared" si="23"/>
        <v>0</v>
      </c>
      <c r="BC205" s="1">
        <f t="shared" si="24"/>
        <v>0</v>
      </c>
      <c r="BD205" s="1">
        <f t="shared" si="25"/>
        <v>0</v>
      </c>
      <c r="BE205" s="1">
        <f t="shared" si="26"/>
        <v>0</v>
      </c>
    </row>
    <row r="206" spans="2:57" ht="14.4" thickBot="1" x14ac:dyDescent="0.3">
      <c r="B206" s="4"/>
      <c r="C206" s="131"/>
      <c r="D206" s="132"/>
      <c r="E206" s="235"/>
      <c r="F206" s="250"/>
      <c r="G206" s="250"/>
      <c r="H206" s="236"/>
      <c r="I206" s="130"/>
      <c r="J206" s="235"/>
      <c r="K206" s="236"/>
      <c r="L206" s="130"/>
      <c r="M206" s="235"/>
      <c r="N206" s="236"/>
      <c r="O206" s="129"/>
      <c r="P206" s="246">
        <v>0</v>
      </c>
      <c r="Q206" s="247"/>
      <c r="R206" s="129"/>
      <c r="S206" s="243"/>
      <c r="T206" s="244"/>
      <c r="U206" s="244"/>
      <c r="V206" s="244"/>
      <c r="W206" s="245"/>
      <c r="X206" s="7"/>
      <c r="AX206" s="101"/>
      <c r="AY206" s="101"/>
      <c r="AZ206" s="102">
        <f t="shared" si="21"/>
        <v>0</v>
      </c>
      <c r="BA206" s="101">
        <f t="shared" si="22"/>
        <v>0</v>
      </c>
      <c r="BB206" s="103">
        <f t="shared" si="23"/>
        <v>0</v>
      </c>
      <c r="BC206" s="1">
        <f t="shared" si="24"/>
        <v>0</v>
      </c>
      <c r="BD206" s="1">
        <f t="shared" si="25"/>
        <v>0</v>
      </c>
      <c r="BE206" s="1">
        <f t="shared" si="26"/>
        <v>0</v>
      </c>
    </row>
    <row r="207" spans="2:57" ht="14.4" thickBot="1" x14ac:dyDescent="0.3">
      <c r="B207" s="4"/>
      <c r="C207" s="131"/>
      <c r="D207" s="132"/>
      <c r="E207" s="235"/>
      <c r="F207" s="250"/>
      <c r="G207" s="250"/>
      <c r="H207" s="236"/>
      <c r="I207" s="130"/>
      <c r="J207" s="235"/>
      <c r="K207" s="236"/>
      <c r="L207" s="130"/>
      <c r="M207" s="235"/>
      <c r="N207" s="236"/>
      <c r="O207" s="129"/>
      <c r="P207" s="246">
        <v>0</v>
      </c>
      <c r="Q207" s="247"/>
      <c r="R207" s="129"/>
      <c r="S207" s="243"/>
      <c r="T207" s="244"/>
      <c r="U207" s="244"/>
      <c r="V207" s="244"/>
      <c r="W207" s="245"/>
      <c r="X207" s="7"/>
      <c r="AX207" s="101"/>
      <c r="AY207" s="101"/>
      <c r="AZ207" s="102">
        <f t="shared" si="21"/>
        <v>0</v>
      </c>
      <c r="BA207" s="101">
        <f t="shared" si="22"/>
        <v>0</v>
      </c>
      <c r="BB207" s="103">
        <f t="shared" si="23"/>
        <v>0</v>
      </c>
      <c r="BC207" s="1">
        <f t="shared" si="24"/>
        <v>0</v>
      </c>
      <c r="BD207" s="1">
        <f t="shared" si="25"/>
        <v>0</v>
      </c>
      <c r="BE207" s="1">
        <f t="shared" si="26"/>
        <v>0</v>
      </c>
    </row>
    <row r="208" spans="2:57" ht="14.4" thickBot="1" x14ac:dyDescent="0.3">
      <c r="B208" s="4"/>
      <c r="C208" s="131"/>
      <c r="D208" s="132"/>
      <c r="E208" s="235"/>
      <c r="F208" s="250"/>
      <c r="G208" s="250"/>
      <c r="H208" s="236"/>
      <c r="I208" s="130"/>
      <c r="J208" s="235"/>
      <c r="K208" s="236"/>
      <c r="L208" s="130"/>
      <c r="M208" s="235"/>
      <c r="N208" s="236"/>
      <c r="O208" s="129"/>
      <c r="P208" s="246">
        <v>0</v>
      </c>
      <c r="Q208" s="247"/>
      <c r="R208" s="129"/>
      <c r="S208" s="243"/>
      <c r="T208" s="244"/>
      <c r="U208" s="244"/>
      <c r="V208" s="244"/>
      <c r="W208" s="245"/>
      <c r="X208" s="7"/>
      <c r="AX208" s="101"/>
      <c r="AY208" s="101"/>
      <c r="AZ208" s="102">
        <f t="shared" si="21"/>
        <v>0</v>
      </c>
      <c r="BA208" s="101">
        <f t="shared" si="22"/>
        <v>0</v>
      </c>
      <c r="BB208" s="103">
        <f t="shared" si="23"/>
        <v>0</v>
      </c>
      <c r="BC208" s="1">
        <f t="shared" si="24"/>
        <v>0</v>
      </c>
      <c r="BD208" s="1">
        <f t="shared" si="25"/>
        <v>0</v>
      </c>
      <c r="BE208" s="1">
        <f t="shared" si="26"/>
        <v>0</v>
      </c>
    </row>
    <row r="209" spans="2:57" ht="14.4" thickBot="1" x14ac:dyDescent="0.3">
      <c r="B209" s="4"/>
      <c r="C209" s="131"/>
      <c r="D209" s="132"/>
      <c r="E209" s="235"/>
      <c r="F209" s="250"/>
      <c r="G209" s="250"/>
      <c r="H209" s="236"/>
      <c r="I209" s="130"/>
      <c r="J209" s="235"/>
      <c r="K209" s="236"/>
      <c r="L209" s="130"/>
      <c r="M209" s="235"/>
      <c r="N209" s="236"/>
      <c r="O209" s="129"/>
      <c r="P209" s="246">
        <v>0</v>
      </c>
      <c r="Q209" s="247"/>
      <c r="R209" s="129"/>
      <c r="S209" s="243"/>
      <c r="T209" s="244"/>
      <c r="U209" s="244"/>
      <c r="V209" s="244"/>
      <c r="W209" s="245"/>
      <c r="X209" s="7"/>
      <c r="AX209" s="101"/>
      <c r="AY209" s="101"/>
      <c r="AZ209" s="102">
        <f t="shared" si="21"/>
        <v>0</v>
      </c>
      <c r="BA209" s="101">
        <f t="shared" si="22"/>
        <v>0</v>
      </c>
      <c r="BB209" s="103">
        <f t="shared" si="23"/>
        <v>0</v>
      </c>
      <c r="BC209" s="1">
        <f t="shared" si="24"/>
        <v>0</v>
      </c>
      <c r="BD209" s="1">
        <f t="shared" si="25"/>
        <v>0</v>
      </c>
      <c r="BE209" s="1">
        <f t="shared" si="26"/>
        <v>0</v>
      </c>
    </row>
    <row r="210" spans="2:57" ht="14.4" thickBot="1" x14ac:dyDescent="0.3">
      <c r="B210" s="4"/>
      <c r="C210" s="131"/>
      <c r="D210" s="132"/>
      <c r="E210" s="235"/>
      <c r="F210" s="250"/>
      <c r="G210" s="250"/>
      <c r="H210" s="236"/>
      <c r="I210" s="130"/>
      <c r="J210" s="235"/>
      <c r="K210" s="236"/>
      <c r="L210" s="130"/>
      <c r="M210" s="235"/>
      <c r="N210" s="236"/>
      <c r="O210" s="129"/>
      <c r="P210" s="246">
        <v>0</v>
      </c>
      <c r="Q210" s="247"/>
      <c r="R210" s="129"/>
      <c r="S210" s="243"/>
      <c r="T210" s="244"/>
      <c r="U210" s="244"/>
      <c r="V210" s="244"/>
      <c r="W210" s="245"/>
      <c r="X210" s="7"/>
      <c r="AX210" s="101"/>
      <c r="AY210" s="101"/>
      <c r="AZ210" s="102">
        <f t="shared" si="21"/>
        <v>0</v>
      </c>
      <c r="BA210" s="101">
        <f t="shared" si="22"/>
        <v>0</v>
      </c>
      <c r="BB210" s="103">
        <f t="shared" si="23"/>
        <v>0</v>
      </c>
      <c r="BC210" s="1">
        <f t="shared" si="24"/>
        <v>0</v>
      </c>
      <c r="BD210" s="1">
        <f t="shared" si="25"/>
        <v>0</v>
      </c>
      <c r="BE210" s="1">
        <f t="shared" si="26"/>
        <v>0</v>
      </c>
    </row>
    <row r="211" spans="2:57" ht="14.4" thickBot="1" x14ac:dyDescent="0.3">
      <c r="B211" s="4"/>
      <c r="C211" s="131"/>
      <c r="D211" s="132"/>
      <c r="E211" s="235"/>
      <c r="F211" s="250"/>
      <c r="G211" s="250"/>
      <c r="H211" s="236"/>
      <c r="I211" s="130"/>
      <c r="J211" s="235"/>
      <c r="K211" s="236"/>
      <c r="L211" s="130"/>
      <c r="M211" s="235"/>
      <c r="N211" s="236"/>
      <c r="O211" s="129"/>
      <c r="P211" s="246">
        <v>0</v>
      </c>
      <c r="Q211" s="247"/>
      <c r="R211" s="129"/>
      <c r="S211" s="243"/>
      <c r="T211" s="244"/>
      <c r="U211" s="244"/>
      <c r="V211" s="244"/>
      <c r="W211" s="245"/>
      <c r="X211" s="7"/>
      <c r="AX211" s="101"/>
      <c r="AY211" s="101"/>
      <c r="AZ211" s="102">
        <f t="shared" si="21"/>
        <v>0</v>
      </c>
      <c r="BA211" s="101">
        <f t="shared" si="22"/>
        <v>0</v>
      </c>
      <c r="BB211" s="103">
        <f t="shared" si="23"/>
        <v>0</v>
      </c>
      <c r="BC211" s="1">
        <f t="shared" si="24"/>
        <v>0</v>
      </c>
      <c r="BD211" s="1">
        <f t="shared" si="25"/>
        <v>0</v>
      </c>
      <c r="BE211" s="1">
        <f t="shared" si="26"/>
        <v>0</v>
      </c>
    </row>
    <row r="212" spans="2:57" ht="14.4" thickBot="1" x14ac:dyDescent="0.3">
      <c r="B212" s="4"/>
      <c r="C212" s="131"/>
      <c r="D212" s="132"/>
      <c r="E212" s="235"/>
      <c r="F212" s="250"/>
      <c r="G212" s="250"/>
      <c r="H212" s="236"/>
      <c r="I212" s="130"/>
      <c r="J212" s="235"/>
      <c r="K212" s="236"/>
      <c r="L212" s="130"/>
      <c r="M212" s="235"/>
      <c r="N212" s="236"/>
      <c r="O212" s="129"/>
      <c r="P212" s="246">
        <v>0</v>
      </c>
      <c r="Q212" s="247"/>
      <c r="R212" s="129"/>
      <c r="S212" s="243"/>
      <c r="T212" s="244"/>
      <c r="U212" s="244"/>
      <c r="V212" s="244"/>
      <c r="W212" s="245"/>
      <c r="X212" s="7"/>
      <c r="AX212" s="101"/>
      <c r="AY212" s="101"/>
      <c r="AZ212" s="102">
        <f t="shared" si="21"/>
        <v>0</v>
      </c>
      <c r="BA212" s="101">
        <f t="shared" si="22"/>
        <v>0</v>
      </c>
      <c r="BB212" s="103">
        <f t="shared" si="23"/>
        <v>0</v>
      </c>
      <c r="BC212" s="1">
        <f t="shared" si="24"/>
        <v>0</v>
      </c>
      <c r="BD212" s="1">
        <f t="shared" si="25"/>
        <v>0</v>
      </c>
      <c r="BE212" s="1">
        <f t="shared" si="26"/>
        <v>0</v>
      </c>
    </row>
    <row r="213" spans="2:57" ht="14.4" thickBot="1" x14ac:dyDescent="0.3">
      <c r="B213" s="4"/>
      <c r="C213" s="131"/>
      <c r="D213" s="132"/>
      <c r="E213" s="235"/>
      <c r="F213" s="250"/>
      <c r="G213" s="250"/>
      <c r="H213" s="236"/>
      <c r="I213" s="130"/>
      <c r="J213" s="235"/>
      <c r="K213" s="236"/>
      <c r="L213" s="130"/>
      <c r="M213" s="235"/>
      <c r="N213" s="236"/>
      <c r="O213" s="129"/>
      <c r="P213" s="246">
        <v>0</v>
      </c>
      <c r="Q213" s="247"/>
      <c r="R213" s="129"/>
      <c r="S213" s="243"/>
      <c r="T213" s="244"/>
      <c r="U213" s="244"/>
      <c r="V213" s="244"/>
      <c r="W213" s="245"/>
      <c r="X213" s="7"/>
      <c r="AX213" s="101"/>
      <c r="AY213" s="101"/>
      <c r="AZ213" s="102">
        <f t="shared" si="21"/>
        <v>0</v>
      </c>
      <c r="BA213" s="101">
        <f t="shared" si="22"/>
        <v>0</v>
      </c>
      <c r="BB213" s="103">
        <f t="shared" si="23"/>
        <v>0</v>
      </c>
      <c r="BC213" s="1">
        <f t="shared" si="24"/>
        <v>0</v>
      </c>
      <c r="BD213" s="1">
        <f t="shared" si="25"/>
        <v>0</v>
      </c>
      <c r="BE213" s="1">
        <f t="shared" si="26"/>
        <v>0</v>
      </c>
    </row>
    <row r="214" spans="2:57" ht="14.4" thickBot="1" x14ac:dyDescent="0.3">
      <c r="B214" s="4"/>
      <c r="C214" s="131"/>
      <c r="D214" s="132"/>
      <c r="E214" s="235"/>
      <c r="F214" s="250"/>
      <c r="G214" s="250"/>
      <c r="H214" s="236"/>
      <c r="I214" s="130"/>
      <c r="J214" s="235"/>
      <c r="K214" s="236"/>
      <c r="L214" s="130"/>
      <c r="M214" s="235"/>
      <c r="N214" s="236"/>
      <c r="O214" s="129"/>
      <c r="P214" s="246">
        <v>0</v>
      </c>
      <c r="Q214" s="247"/>
      <c r="R214" s="129"/>
      <c r="S214" s="243"/>
      <c r="T214" s="244"/>
      <c r="U214" s="244"/>
      <c r="V214" s="244"/>
      <c r="W214" s="245"/>
      <c r="X214" s="7"/>
      <c r="AX214" s="101"/>
      <c r="AY214" s="101"/>
      <c r="AZ214" s="102">
        <f t="shared" si="21"/>
        <v>0</v>
      </c>
      <c r="BA214" s="101">
        <f t="shared" si="22"/>
        <v>0</v>
      </c>
      <c r="BB214" s="103">
        <f t="shared" si="23"/>
        <v>0</v>
      </c>
      <c r="BC214" s="1">
        <f t="shared" si="24"/>
        <v>0</v>
      </c>
      <c r="BD214" s="1">
        <f t="shared" si="25"/>
        <v>0</v>
      </c>
      <c r="BE214" s="1">
        <f t="shared" si="26"/>
        <v>0</v>
      </c>
    </row>
    <row r="215" spans="2:57" ht="14.4" thickBot="1" x14ac:dyDescent="0.3">
      <c r="B215" s="4"/>
      <c r="C215" s="131"/>
      <c r="D215" s="132"/>
      <c r="E215" s="235"/>
      <c r="F215" s="250"/>
      <c r="G215" s="250"/>
      <c r="H215" s="236"/>
      <c r="I215" s="130"/>
      <c r="J215" s="235"/>
      <c r="K215" s="236"/>
      <c r="L215" s="130"/>
      <c r="M215" s="235"/>
      <c r="N215" s="236"/>
      <c r="O215" s="129"/>
      <c r="P215" s="246">
        <v>0</v>
      </c>
      <c r="Q215" s="247"/>
      <c r="R215" s="129"/>
      <c r="S215" s="243"/>
      <c r="T215" s="244"/>
      <c r="U215" s="244"/>
      <c r="V215" s="244"/>
      <c r="W215" s="245"/>
      <c r="X215" s="7"/>
      <c r="AX215" s="101"/>
      <c r="AY215" s="101"/>
      <c r="AZ215" s="102">
        <f t="shared" si="21"/>
        <v>0</v>
      </c>
      <c r="BA215" s="101">
        <f t="shared" si="22"/>
        <v>0</v>
      </c>
      <c r="BB215" s="103">
        <f t="shared" si="23"/>
        <v>0</v>
      </c>
      <c r="BC215" s="1">
        <f t="shared" si="24"/>
        <v>0</v>
      </c>
      <c r="BD215" s="1">
        <f t="shared" si="25"/>
        <v>0</v>
      </c>
      <c r="BE215" s="1">
        <f t="shared" si="26"/>
        <v>0</v>
      </c>
    </row>
    <row r="216" spans="2:57" ht="14.4" thickBot="1" x14ac:dyDescent="0.3">
      <c r="B216" s="4"/>
      <c r="C216" s="131"/>
      <c r="D216" s="132"/>
      <c r="E216" s="235"/>
      <c r="F216" s="250"/>
      <c r="G216" s="250"/>
      <c r="H216" s="236"/>
      <c r="I216" s="130"/>
      <c r="J216" s="235"/>
      <c r="K216" s="236"/>
      <c r="L216" s="130"/>
      <c r="M216" s="235"/>
      <c r="N216" s="236"/>
      <c r="O216" s="129"/>
      <c r="P216" s="246">
        <v>0</v>
      </c>
      <c r="Q216" s="247"/>
      <c r="R216" s="129"/>
      <c r="S216" s="243"/>
      <c r="T216" s="244"/>
      <c r="U216" s="244"/>
      <c r="V216" s="244"/>
      <c r="W216" s="245"/>
      <c r="X216" s="7"/>
      <c r="AX216" s="101"/>
      <c r="AY216" s="101"/>
      <c r="AZ216" s="102">
        <f t="shared" si="21"/>
        <v>0</v>
      </c>
      <c r="BA216" s="101">
        <f t="shared" si="22"/>
        <v>0</v>
      </c>
      <c r="BB216" s="103">
        <f t="shared" si="23"/>
        <v>0</v>
      </c>
      <c r="BC216" s="1">
        <f t="shared" si="24"/>
        <v>0</v>
      </c>
      <c r="BD216" s="1">
        <f t="shared" si="25"/>
        <v>0</v>
      </c>
      <c r="BE216" s="1">
        <f t="shared" si="26"/>
        <v>0</v>
      </c>
    </row>
    <row r="217" spans="2:57" ht="14.4" thickBot="1" x14ac:dyDescent="0.3">
      <c r="B217" s="4"/>
      <c r="C217" s="131"/>
      <c r="D217" s="132"/>
      <c r="E217" s="235"/>
      <c r="F217" s="250"/>
      <c r="G217" s="250"/>
      <c r="H217" s="236"/>
      <c r="I217" s="130"/>
      <c r="J217" s="235"/>
      <c r="K217" s="236"/>
      <c r="L217" s="130"/>
      <c r="M217" s="235"/>
      <c r="N217" s="236"/>
      <c r="O217" s="129"/>
      <c r="P217" s="246">
        <v>0</v>
      </c>
      <c r="Q217" s="247"/>
      <c r="R217" s="129"/>
      <c r="S217" s="243"/>
      <c r="T217" s="244"/>
      <c r="U217" s="244"/>
      <c r="V217" s="244"/>
      <c r="W217" s="245"/>
      <c r="X217" s="7"/>
      <c r="AX217" s="101"/>
      <c r="AY217" s="101"/>
      <c r="AZ217" s="102">
        <f t="shared" si="21"/>
        <v>0</v>
      </c>
      <c r="BA217" s="101">
        <f t="shared" si="22"/>
        <v>0</v>
      </c>
      <c r="BB217" s="103">
        <f t="shared" si="23"/>
        <v>0</v>
      </c>
      <c r="BC217" s="1">
        <f t="shared" si="24"/>
        <v>0</v>
      </c>
      <c r="BD217" s="1">
        <f t="shared" si="25"/>
        <v>0</v>
      </c>
      <c r="BE217" s="1">
        <f t="shared" si="26"/>
        <v>0</v>
      </c>
    </row>
    <row r="218" spans="2:57" ht="14.4" thickBot="1" x14ac:dyDescent="0.3">
      <c r="B218" s="4"/>
      <c r="C218" s="131"/>
      <c r="D218" s="132"/>
      <c r="E218" s="235"/>
      <c r="F218" s="250"/>
      <c r="G218" s="250"/>
      <c r="H218" s="236"/>
      <c r="I218" s="130"/>
      <c r="J218" s="235"/>
      <c r="K218" s="236"/>
      <c r="L218" s="130"/>
      <c r="M218" s="235"/>
      <c r="N218" s="236"/>
      <c r="O218" s="129"/>
      <c r="P218" s="246">
        <v>0</v>
      </c>
      <c r="Q218" s="247"/>
      <c r="R218" s="129"/>
      <c r="S218" s="243"/>
      <c r="T218" s="244"/>
      <c r="U218" s="244"/>
      <c r="V218" s="244"/>
      <c r="W218" s="245"/>
      <c r="X218" s="7"/>
      <c r="AX218" s="101"/>
      <c r="AY218" s="101"/>
      <c r="AZ218" s="102">
        <f t="shared" si="21"/>
        <v>0</v>
      </c>
      <c r="BA218" s="101">
        <f t="shared" si="22"/>
        <v>0</v>
      </c>
      <c r="BB218" s="103">
        <f t="shared" si="23"/>
        <v>0</v>
      </c>
      <c r="BC218" s="1">
        <f t="shared" si="24"/>
        <v>0</v>
      </c>
      <c r="BD218" s="1">
        <f t="shared" si="25"/>
        <v>0</v>
      </c>
      <c r="BE218" s="1">
        <f t="shared" si="26"/>
        <v>0</v>
      </c>
    </row>
    <row r="219" spans="2:57" ht="14.4" thickBot="1" x14ac:dyDescent="0.3">
      <c r="B219" s="4"/>
      <c r="C219" s="131"/>
      <c r="D219" s="132"/>
      <c r="E219" s="235"/>
      <c r="F219" s="250"/>
      <c r="G219" s="250"/>
      <c r="H219" s="236"/>
      <c r="I219" s="130"/>
      <c r="J219" s="235"/>
      <c r="K219" s="236"/>
      <c r="L219" s="130"/>
      <c r="M219" s="235"/>
      <c r="N219" s="236"/>
      <c r="O219" s="129"/>
      <c r="P219" s="246">
        <v>0</v>
      </c>
      <c r="Q219" s="247"/>
      <c r="R219" s="129"/>
      <c r="S219" s="243"/>
      <c r="T219" s="244"/>
      <c r="U219" s="244"/>
      <c r="V219" s="244"/>
      <c r="W219" s="245"/>
      <c r="X219" s="7"/>
      <c r="AX219" s="101"/>
      <c r="AY219" s="101"/>
      <c r="AZ219" s="102">
        <f t="shared" si="21"/>
        <v>0</v>
      </c>
      <c r="BA219" s="101">
        <f t="shared" si="22"/>
        <v>0</v>
      </c>
      <c r="BB219" s="103">
        <f t="shared" si="23"/>
        <v>0</v>
      </c>
      <c r="BC219" s="1">
        <f t="shared" si="24"/>
        <v>0</v>
      </c>
      <c r="BD219" s="1">
        <f t="shared" si="25"/>
        <v>0</v>
      </c>
      <c r="BE219" s="1">
        <f t="shared" si="26"/>
        <v>0</v>
      </c>
    </row>
    <row r="220" spans="2:57" ht="14.4" thickBot="1" x14ac:dyDescent="0.3">
      <c r="B220" s="4"/>
      <c r="C220" s="131"/>
      <c r="D220" s="132"/>
      <c r="E220" s="235"/>
      <c r="F220" s="250"/>
      <c r="G220" s="250"/>
      <c r="H220" s="236"/>
      <c r="I220" s="130"/>
      <c r="J220" s="235"/>
      <c r="K220" s="236"/>
      <c r="L220" s="130"/>
      <c r="M220" s="235"/>
      <c r="N220" s="236"/>
      <c r="O220" s="129"/>
      <c r="P220" s="246">
        <v>0</v>
      </c>
      <c r="Q220" s="247"/>
      <c r="R220" s="129"/>
      <c r="S220" s="243"/>
      <c r="T220" s="244"/>
      <c r="U220" s="244"/>
      <c r="V220" s="244"/>
      <c r="W220" s="245"/>
      <c r="X220" s="7"/>
      <c r="AX220" s="101"/>
      <c r="AY220" s="101"/>
      <c r="AZ220" s="102">
        <f t="shared" si="21"/>
        <v>0</v>
      </c>
      <c r="BA220" s="101">
        <f t="shared" si="22"/>
        <v>0</v>
      </c>
      <c r="BB220" s="103">
        <f t="shared" si="23"/>
        <v>0</v>
      </c>
      <c r="BC220" s="1">
        <f t="shared" si="24"/>
        <v>0</v>
      </c>
      <c r="BD220" s="1">
        <f t="shared" si="25"/>
        <v>0</v>
      </c>
      <c r="BE220" s="1">
        <f t="shared" si="26"/>
        <v>0</v>
      </c>
    </row>
    <row r="221" spans="2:57" ht="14.4" thickBot="1" x14ac:dyDescent="0.3">
      <c r="B221" s="4"/>
      <c r="C221" s="131"/>
      <c r="D221" s="132"/>
      <c r="E221" s="235"/>
      <c r="F221" s="250"/>
      <c r="G221" s="250"/>
      <c r="H221" s="236"/>
      <c r="I221" s="130"/>
      <c r="J221" s="235"/>
      <c r="K221" s="236"/>
      <c r="L221" s="130"/>
      <c r="M221" s="235"/>
      <c r="N221" s="236"/>
      <c r="O221" s="129"/>
      <c r="P221" s="246">
        <v>0</v>
      </c>
      <c r="Q221" s="247"/>
      <c r="R221" s="129"/>
      <c r="S221" s="243"/>
      <c r="T221" s="244"/>
      <c r="U221" s="244"/>
      <c r="V221" s="244"/>
      <c r="W221" s="245"/>
      <c r="X221" s="7"/>
      <c r="AX221" s="101"/>
      <c r="AY221" s="101"/>
      <c r="AZ221" s="102">
        <f t="shared" si="21"/>
        <v>0</v>
      </c>
      <c r="BA221" s="101">
        <f t="shared" si="22"/>
        <v>0</v>
      </c>
      <c r="BB221" s="103">
        <f t="shared" si="23"/>
        <v>0</v>
      </c>
      <c r="BC221" s="1">
        <f t="shared" si="24"/>
        <v>0</v>
      </c>
      <c r="BD221" s="1">
        <f t="shared" si="25"/>
        <v>0</v>
      </c>
      <c r="BE221" s="1">
        <f t="shared" si="26"/>
        <v>0</v>
      </c>
    </row>
    <row r="222" spans="2:57" ht="14.4" thickBot="1" x14ac:dyDescent="0.3">
      <c r="B222" s="4"/>
      <c r="C222" s="131"/>
      <c r="D222" s="132"/>
      <c r="E222" s="235"/>
      <c r="F222" s="250"/>
      <c r="G222" s="250"/>
      <c r="H222" s="236"/>
      <c r="I222" s="130"/>
      <c r="J222" s="235"/>
      <c r="K222" s="236"/>
      <c r="L222" s="130"/>
      <c r="M222" s="235"/>
      <c r="N222" s="236"/>
      <c r="O222" s="129"/>
      <c r="P222" s="246">
        <v>0</v>
      </c>
      <c r="Q222" s="247"/>
      <c r="R222" s="129"/>
      <c r="S222" s="243"/>
      <c r="T222" s="244"/>
      <c r="U222" s="244"/>
      <c r="V222" s="244"/>
      <c r="W222" s="245"/>
      <c r="X222" s="7"/>
      <c r="AX222" s="101"/>
      <c r="AY222" s="101"/>
      <c r="AZ222" s="102">
        <f t="shared" si="21"/>
        <v>0</v>
      </c>
      <c r="BA222" s="101">
        <f t="shared" si="22"/>
        <v>0</v>
      </c>
      <c r="BB222" s="103">
        <f t="shared" si="23"/>
        <v>0</v>
      </c>
      <c r="BC222" s="1">
        <f t="shared" si="24"/>
        <v>0</v>
      </c>
      <c r="BD222" s="1">
        <f t="shared" si="25"/>
        <v>0</v>
      </c>
      <c r="BE222" s="1">
        <f t="shared" si="26"/>
        <v>0</v>
      </c>
    </row>
    <row r="223" spans="2:57" ht="14.4" thickBot="1" x14ac:dyDescent="0.3">
      <c r="B223" s="4"/>
      <c r="C223" s="131"/>
      <c r="D223" s="132"/>
      <c r="E223" s="235"/>
      <c r="F223" s="250"/>
      <c r="G223" s="250"/>
      <c r="H223" s="236"/>
      <c r="I223" s="130"/>
      <c r="J223" s="235"/>
      <c r="K223" s="236"/>
      <c r="L223" s="130"/>
      <c r="M223" s="235"/>
      <c r="N223" s="236"/>
      <c r="O223" s="129"/>
      <c r="P223" s="246">
        <v>0</v>
      </c>
      <c r="Q223" s="247"/>
      <c r="R223" s="129"/>
      <c r="S223" s="243"/>
      <c r="T223" s="244"/>
      <c r="U223" s="244"/>
      <c r="V223" s="244"/>
      <c r="W223" s="245"/>
      <c r="X223" s="7"/>
      <c r="AX223" s="101"/>
      <c r="AY223" s="101"/>
      <c r="AZ223" s="102">
        <f t="shared" si="21"/>
        <v>0</v>
      </c>
      <c r="BA223" s="101">
        <f t="shared" si="22"/>
        <v>0</v>
      </c>
      <c r="BB223" s="103">
        <f t="shared" si="23"/>
        <v>0</v>
      </c>
      <c r="BC223" s="1">
        <f t="shared" si="24"/>
        <v>0</v>
      </c>
      <c r="BD223" s="1">
        <f t="shared" si="25"/>
        <v>0</v>
      </c>
      <c r="BE223" s="1">
        <f t="shared" si="26"/>
        <v>0</v>
      </c>
    </row>
    <row r="224" spans="2:57" ht="14.4" thickBot="1" x14ac:dyDescent="0.3">
      <c r="B224" s="4"/>
      <c r="C224" s="131"/>
      <c r="D224" s="132"/>
      <c r="E224" s="235"/>
      <c r="F224" s="250"/>
      <c r="G224" s="250"/>
      <c r="H224" s="236"/>
      <c r="I224" s="130"/>
      <c r="J224" s="235"/>
      <c r="K224" s="236"/>
      <c r="L224" s="130"/>
      <c r="M224" s="235"/>
      <c r="N224" s="236"/>
      <c r="O224" s="129"/>
      <c r="P224" s="246">
        <v>0</v>
      </c>
      <c r="Q224" s="247"/>
      <c r="R224" s="129"/>
      <c r="S224" s="243"/>
      <c r="T224" s="244"/>
      <c r="U224" s="244"/>
      <c r="V224" s="244"/>
      <c r="W224" s="245"/>
      <c r="X224" s="7"/>
      <c r="AX224" s="101"/>
      <c r="AY224" s="101"/>
      <c r="AZ224" s="102">
        <f t="shared" si="21"/>
        <v>0</v>
      </c>
      <c r="BA224" s="101">
        <f t="shared" si="22"/>
        <v>0</v>
      </c>
      <c r="BB224" s="103">
        <f t="shared" si="23"/>
        <v>0</v>
      </c>
      <c r="BC224" s="1">
        <f t="shared" si="24"/>
        <v>0</v>
      </c>
      <c r="BD224" s="1">
        <f t="shared" si="25"/>
        <v>0</v>
      </c>
      <c r="BE224" s="1">
        <f t="shared" si="26"/>
        <v>0</v>
      </c>
    </row>
    <row r="225" spans="2:57" ht="14.4" thickBot="1" x14ac:dyDescent="0.3">
      <c r="B225" s="4"/>
      <c r="C225" s="131"/>
      <c r="D225" s="132"/>
      <c r="E225" s="235"/>
      <c r="F225" s="250"/>
      <c r="G225" s="250"/>
      <c r="H225" s="236"/>
      <c r="I225" s="130"/>
      <c r="J225" s="235"/>
      <c r="K225" s="236"/>
      <c r="L225" s="130"/>
      <c r="M225" s="235"/>
      <c r="N225" s="236"/>
      <c r="O225" s="129"/>
      <c r="P225" s="246">
        <v>0</v>
      </c>
      <c r="Q225" s="247"/>
      <c r="R225" s="129"/>
      <c r="S225" s="243"/>
      <c r="T225" s="244"/>
      <c r="U225" s="244"/>
      <c r="V225" s="244"/>
      <c r="W225" s="245"/>
      <c r="X225" s="7"/>
      <c r="AX225" s="101"/>
      <c r="AY225" s="101"/>
      <c r="AZ225" s="102">
        <f t="shared" si="21"/>
        <v>0</v>
      </c>
      <c r="BA225" s="101">
        <f t="shared" si="22"/>
        <v>0</v>
      </c>
      <c r="BB225" s="103">
        <f t="shared" si="23"/>
        <v>0</v>
      </c>
      <c r="BC225" s="1">
        <f t="shared" si="24"/>
        <v>0</v>
      </c>
      <c r="BD225" s="1">
        <f t="shared" si="25"/>
        <v>0</v>
      </c>
      <c r="BE225" s="1">
        <f t="shared" si="26"/>
        <v>0</v>
      </c>
    </row>
    <row r="226" spans="2:57" ht="14.4" thickBot="1" x14ac:dyDescent="0.3">
      <c r="B226" s="4"/>
      <c r="C226" s="131"/>
      <c r="D226" s="132"/>
      <c r="E226" s="235"/>
      <c r="F226" s="250"/>
      <c r="G226" s="250"/>
      <c r="H226" s="236"/>
      <c r="I226" s="130"/>
      <c r="J226" s="235"/>
      <c r="K226" s="236"/>
      <c r="L226" s="130"/>
      <c r="M226" s="235"/>
      <c r="N226" s="236"/>
      <c r="O226" s="129"/>
      <c r="P226" s="246">
        <v>0</v>
      </c>
      <c r="Q226" s="247"/>
      <c r="R226" s="129"/>
      <c r="S226" s="243"/>
      <c r="T226" s="244"/>
      <c r="U226" s="244"/>
      <c r="V226" s="244"/>
      <c r="W226" s="245"/>
      <c r="X226" s="7"/>
      <c r="AX226" s="101"/>
      <c r="AY226" s="101"/>
      <c r="AZ226" s="102">
        <f t="shared" si="21"/>
        <v>0</v>
      </c>
      <c r="BA226" s="101">
        <f t="shared" si="22"/>
        <v>0</v>
      </c>
      <c r="BB226" s="103">
        <f t="shared" si="23"/>
        <v>0</v>
      </c>
      <c r="BC226" s="1">
        <f t="shared" si="24"/>
        <v>0</v>
      </c>
      <c r="BD226" s="1">
        <f t="shared" si="25"/>
        <v>0</v>
      </c>
      <c r="BE226" s="1">
        <f t="shared" si="26"/>
        <v>0</v>
      </c>
    </row>
    <row r="227" spans="2:57" ht="14.4" thickBot="1" x14ac:dyDescent="0.3">
      <c r="B227" s="4"/>
      <c r="C227" s="131"/>
      <c r="D227" s="132"/>
      <c r="E227" s="235"/>
      <c r="F227" s="250"/>
      <c r="G227" s="250"/>
      <c r="H227" s="236"/>
      <c r="I227" s="130"/>
      <c r="J227" s="235"/>
      <c r="K227" s="236"/>
      <c r="L227" s="130"/>
      <c r="M227" s="235"/>
      <c r="N227" s="236"/>
      <c r="O227" s="129"/>
      <c r="P227" s="246">
        <v>0</v>
      </c>
      <c r="Q227" s="247"/>
      <c r="R227" s="129"/>
      <c r="S227" s="243"/>
      <c r="T227" s="244"/>
      <c r="U227" s="244"/>
      <c r="V227" s="244"/>
      <c r="W227" s="245"/>
      <c r="X227" s="7"/>
      <c r="AX227" s="101"/>
      <c r="AY227" s="101"/>
      <c r="AZ227" s="102">
        <f t="shared" si="21"/>
        <v>0</v>
      </c>
      <c r="BA227" s="101">
        <f t="shared" si="22"/>
        <v>0</v>
      </c>
      <c r="BB227" s="103">
        <f t="shared" si="23"/>
        <v>0</v>
      </c>
      <c r="BC227" s="1">
        <f t="shared" si="24"/>
        <v>0</v>
      </c>
      <c r="BD227" s="1">
        <f t="shared" si="25"/>
        <v>0</v>
      </c>
      <c r="BE227" s="1">
        <f t="shared" si="26"/>
        <v>0</v>
      </c>
    </row>
    <row r="228" spans="2:57" ht="14.4" thickBot="1" x14ac:dyDescent="0.3">
      <c r="B228" s="4"/>
      <c r="C228" s="131"/>
      <c r="D228" s="132"/>
      <c r="E228" s="235"/>
      <c r="F228" s="250"/>
      <c r="G228" s="250"/>
      <c r="H228" s="236"/>
      <c r="I228" s="130"/>
      <c r="J228" s="235"/>
      <c r="K228" s="236"/>
      <c r="L228" s="130"/>
      <c r="M228" s="235"/>
      <c r="N228" s="236"/>
      <c r="O228" s="129"/>
      <c r="P228" s="246">
        <v>0</v>
      </c>
      <c r="Q228" s="247"/>
      <c r="R228" s="129"/>
      <c r="S228" s="243"/>
      <c r="T228" s="244"/>
      <c r="U228" s="244"/>
      <c r="V228" s="244"/>
      <c r="W228" s="245"/>
      <c r="X228" s="7"/>
      <c r="AX228" s="101"/>
      <c r="AY228" s="101"/>
      <c r="AZ228" s="102">
        <f t="shared" si="21"/>
        <v>0</v>
      </c>
      <c r="BA228" s="101">
        <f t="shared" si="22"/>
        <v>0</v>
      </c>
      <c r="BB228" s="103">
        <f t="shared" si="23"/>
        <v>0</v>
      </c>
      <c r="BC228" s="1">
        <f t="shared" si="24"/>
        <v>0</v>
      </c>
      <c r="BD228" s="1">
        <f t="shared" si="25"/>
        <v>0</v>
      </c>
      <c r="BE228" s="1">
        <f t="shared" si="26"/>
        <v>0</v>
      </c>
    </row>
    <row r="229" spans="2:57" ht="14.4" thickBot="1" x14ac:dyDescent="0.3">
      <c r="B229" s="4"/>
      <c r="C229" s="131"/>
      <c r="D229" s="132"/>
      <c r="E229" s="235"/>
      <c r="F229" s="250"/>
      <c r="G229" s="250"/>
      <c r="H229" s="236"/>
      <c r="I229" s="130"/>
      <c r="J229" s="235"/>
      <c r="K229" s="236"/>
      <c r="L229" s="130"/>
      <c r="M229" s="235"/>
      <c r="N229" s="236"/>
      <c r="O229" s="129"/>
      <c r="P229" s="246">
        <v>0</v>
      </c>
      <c r="Q229" s="247"/>
      <c r="R229" s="129"/>
      <c r="S229" s="243"/>
      <c r="T229" s="244"/>
      <c r="U229" s="244"/>
      <c r="V229" s="244"/>
      <c r="W229" s="245"/>
      <c r="X229" s="7"/>
      <c r="AX229" s="101"/>
      <c r="AY229" s="101"/>
      <c r="AZ229" s="102">
        <f t="shared" si="21"/>
        <v>0</v>
      </c>
      <c r="BA229" s="101">
        <f t="shared" si="22"/>
        <v>0</v>
      </c>
      <c r="BB229" s="103">
        <f t="shared" si="23"/>
        <v>0</v>
      </c>
      <c r="BC229" s="1">
        <f t="shared" si="24"/>
        <v>0</v>
      </c>
      <c r="BD229" s="1">
        <f t="shared" si="25"/>
        <v>0</v>
      </c>
      <c r="BE229" s="1">
        <f t="shared" si="26"/>
        <v>0</v>
      </c>
    </row>
    <row r="230" spans="2:57" ht="14.4" thickBot="1" x14ac:dyDescent="0.3">
      <c r="B230" s="4"/>
      <c r="C230" s="131"/>
      <c r="D230" s="132"/>
      <c r="E230" s="235"/>
      <c r="F230" s="250"/>
      <c r="G230" s="250"/>
      <c r="H230" s="236"/>
      <c r="I230" s="130"/>
      <c r="J230" s="235"/>
      <c r="K230" s="236"/>
      <c r="L230" s="130"/>
      <c r="M230" s="235"/>
      <c r="N230" s="236"/>
      <c r="O230" s="129"/>
      <c r="P230" s="246">
        <v>0</v>
      </c>
      <c r="Q230" s="247"/>
      <c r="R230" s="129"/>
      <c r="S230" s="243"/>
      <c r="T230" s="244"/>
      <c r="U230" s="244"/>
      <c r="V230" s="244"/>
      <c r="W230" s="245"/>
      <c r="X230" s="7"/>
      <c r="AX230" s="101"/>
      <c r="AY230" s="101"/>
      <c r="AZ230" s="102">
        <f t="shared" si="21"/>
        <v>0</v>
      </c>
      <c r="BA230" s="101">
        <f t="shared" si="22"/>
        <v>0</v>
      </c>
      <c r="BB230" s="103">
        <f t="shared" si="23"/>
        <v>0</v>
      </c>
      <c r="BC230" s="1">
        <f t="shared" si="24"/>
        <v>0</v>
      </c>
      <c r="BD230" s="1">
        <f t="shared" si="25"/>
        <v>0</v>
      </c>
      <c r="BE230" s="1">
        <f t="shared" si="26"/>
        <v>0</v>
      </c>
    </row>
    <row r="231" spans="2:57" ht="14.4" thickBot="1" x14ac:dyDescent="0.3">
      <c r="B231" s="4"/>
      <c r="C231" s="131"/>
      <c r="D231" s="132"/>
      <c r="E231" s="235"/>
      <c r="F231" s="250"/>
      <c r="G231" s="250"/>
      <c r="H231" s="236"/>
      <c r="I231" s="130"/>
      <c r="J231" s="235"/>
      <c r="K231" s="236"/>
      <c r="L231" s="130"/>
      <c r="M231" s="235"/>
      <c r="N231" s="236"/>
      <c r="O231" s="129"/>
      <c r="P231" s="246">
        <v>0</v>
      </c>
      <c r="Q231" s="247"/>
      <c r="R231" s="129"/>
      <c r="S231" s="243"/>
      <c r="T231" s="244"/>
      <c r="U231" s="244"/>
      <c r="V231" s="244"/>
      <c r="W231" s="245"/>
      <c r="X231" s="7"/>
      <c r="AX231" s="101"/>
      <c r="AY231" s="101"/>
      <c r="AZ231" s="102">
        <f t="shared" si="21"/>
        <v>0</v>
      </c>
      <c r="BA231" s="101">
        <f t="shared" si="22"/>
        <v>0</v>
      </c>
      <c r="BB231" s="103">
        <f t="shared" si="23"/>
        <v>0</v>
      </c>
      <c r="BC231" s="1">
        <f t="shared" si="24"/>
        <v>0</v>
      </c>
      <c r="BD231" s="1">
        <f t="shared" si="25"/>
        <v>0</v>
      </c>
      <c r="BE231" s="1">
        <f t="shared" si="26"/>
        <v>0</v>
      </c>
    </row>
    <row r="232" spans="2:57" ht="14.4" thickBot="1" x14ac:dyDescent="0.3">
      <c r="B232" s="4"/>
      <c r="C232" s="131"/>
      <c r="D232" s="132"/>
      <c r="E232" s="235"/>
      <c r="F232" s="250"/>
      <c r="G232" s="250"/>
      <c r="H232" s="236"/>
      <c r="I232" s="130"/>
      <c r="J232" s="235"/>
      <c r="K232" s="236"/>
      <c r="L232" s="130"/>
      <c r="M232" s="235"/>
      <c r="N232" s="236"/>
      <c r="O232" s="129"/>
      <c r="P232" s="246">
        <v>0</v>
      </c>
      <c r="Q232" s="247"/>
      <c r="R232" s="129"/>
      <c r="S232" s="243"/>
      <c r="T232" s="244"/>
      <c r="U232" s="244"/>
      <c r="V232" s="244"/>
      <c r="W232" s="245"/>
      <c r="X232" s="7"/>
      <c r="AX232" s="101"/>
      <c r="AY232" s="101"/>
      <c r="AZ232" s="102">
        <f t="shared" si="21"/>
        <v>0</v>
      </c>
      <c r="BA232" s="101">
        <f t="shared" si="22"/>
        <v>0</v>
      </c>
      <c r="BB232" s="103">
        <f t="shared" si="23"/>
        <v>0</v>
      </c>
      <c r="BC232" s="1">
        <f t="shared" si="24"/>
        <v>0</v>
      </c>
      <c r="BD232" s="1">
        <f t="shared" si="25"/>
        <v>0</v>
      </c>
      <c r="BE232" s="1">
        <f t="shared" si="26"/>
        <v>0</v>
      </c>
    </row>
    <row r="233" spans="2:57" ht="14.4" thickBot="1" x14ac:dyDescent="0.3">
      <c r="B233" s="4"/>
      <c r="C233" s="131"/>
      <c r="D233" s="132"/>
      <c r="E233" s="235"/>
      <c r="F233" s="250"/>
      <c r="G233" s="250"/>
      <c r="H233" s="236"/>
      <c r="I233" s="130"/>
      <c r="J233" s="235"/>
      <c r="K233" s="236"/>
      <c r="L233" s="130"/>
      <c r="M233" s="235"/>
      <c r="N233" s="236"/>
      <c r="O233" s="129"/>
      <c r="P233" s="246">
        <v>0</v>
      </c>
      <c r="Q233" s="247"/>
      <c r="R233" s="129"/>
      <c r="S233" s="243"/>
      <c r="T233" s="244"/>
      <c r="U233" s="244"/>
      <c r="V233" s="244"/>
      <c r="W233" s="245"/>
      <c r="X233" s="7"/>
      <c r="AX233" s="101"/>
      <c r="AY233" s="101"/>
      <c r="AZ233" s="102">
        <f t="shared" si="21"/>
        <v>0</v>
      </c>
      <c r="BA233" s="101">
        <f t="shared" si="22"/>
        <v>0</v>
      </c>
      <c r="BB233" s="103">
        <f t="shared" si="23"/>
        <v>0</v>
      </c>
      <c r="BC233" s="1">
        <f t="shared" si="24"/>
        <v>0</v>
      </c>
      <c r="BD233" s="1">
        <f t="shared" si="25"/>
        <v>0</v>
      </c>
      <c r="BE233" s="1">
        <f t="shared" si="26"/>
        <v>0</v>
      </c>
    </row>
    <row r="234" spans="2:57" ht="14.4" thickBot="1" x14ac:dyDescent="0.3">
      <c r="B234" s="4"/>
      <c r="C234" s="131"/>
      <c r="D234" s="132"/>
      <c r="E234" s="235"/>
      <c r="F234" s="250"/>
      <c r="G234" s="250"/>
      <c r="H234" s="236"/>
      <c r="I234" s="130"/>
      <c r="J234" s="235"/>
      <c r="K234" s="236"/>
      <c r="L234" s="130"/>
      <c r="M234" s="235"/>
      <c r="N234" s="236"/>
      <c r="O234" s="129"/>
      <c r="P234" s="246">
        <v>0</v>
      </c>
      <c r="Q234" s="247"/>
      <c r="R234" s="129"/>
      <c r="S234" s="243"/>
      <c r="T234" s="244"/>
      <c r="U234" s="244"/>
      <c r="V234" s="244"/>
      <c r="W234" s="245"/>
      <c r="X234" s="7"/>
      <c r="AX234" s="101"/>
      <c r="AY234" s="101"/>
      <c r="AZ234" s="102">
        <f t="shared" si="21"/>
        <v>0</v>
      </c>
      <c r="BA234" s="101">
        <f t="shared" si="22"/>
        <v>0</v>
      </c>
      <c r="BB234" s="103">
        <f t="shared" si="23"/>
        <v>0</v>
      </c>
      <c r="BC234" s="1">
        <f t="shared" si="24"/>
        <v>0</v>
      </c>
      <c r="BD234" s="1">
        <f t="shared" si="25"/>
        <v>0</v>
      </c>
      <c r="BE234" s="1">
        <f t="shared" si="26"/>
        <v>0</v>
      </c>
    </row>
    <row r="235" spans="2:57" ht="14.4" thickBot="1" x14ac:dyDescent="0.3">
      <c r="B235" s="4"/>
      <c r="C235" s="131"/>
      <c r="D235" s="132"/>
      <c r="E235" s="235"/>
      <c r="F235" s="250"/>
      <c r="G235" s="250"/>
      <c r="H235" s="236"/>
      <c r="I235" s="130"/>
      <c r="J235" s="235"/>
      <c r="K235" s="236"/>
      <c r="L235" s="130"/>
      <c r="M235" s="235"/>
      <c r="N235" s="236"/>
      <c r="O235" s="129"/>
      <c r="P235" s="246">
        <v>0</v>
      </c>
      <c r="Q235" s="247"/>
      <c r="R235" s="129"/>
      <c r="S235" s="243"/>
      <c r="T235" s="244"/>
      <c r="U235" s="244"/>
      <c r="V235" s="244"/>
      <c r="W235" s="245"/>
      <c r="X235" s="7"/>
      <c r="AX235" s="101"/>
      <c r="AY235" s="101"/>
      <c r="AZ235" s="102">
        <f t="shared" si="21"/>
        <v>0</v>
      </c>
      <c r="BA235" s="101">
        <f t="shared" si="22"/>
        <v>0</v>
      </c>
      <c r="BB235" s="103">
        <f t="shared" si="23"/>
        <v>0</v>
      </c>
      <c r="BC235" s="1">
        <f t="shared" si="24"/>
        <v>0</v>
      </c>
      <c r="BD235" s="1">
        <f t="shared" si="25"/>
        <v>0</v>
      </c>
      <c r="BE235" s="1">
        <f t="shared" si="26"/>
        <v>0</v>
      </c>
    </row>
    <row r="236" spans="2:57" ht="14.4" thickBot="1" x14ac:dyDescent="0.3">
      <c r="B236" s="4"/>
      <c r="C236" s="131"/>
      <c r="D236" s="132"/>
      <c r="E236" s="235"/>
      <c r="F236" s="250"/>
      <c r="G236" s="250"/>
      <c r="H236" s="236"/>
      <c r="I236" s="130"/>
      <c r="J236" s="235"/>
      <c r="K236" s="236"/>
      <c r="L236" s="130"/>
      <c r="M236" s="235"/>
      <c r="N236" s="236"/>
      <c r="O236" s="129"/>
      <c r="P236" s="246">
        <v>0</v>
      </c>
      <c r="Q236" s="247"/>
      <c r="R236" s="129"/>
      <c r="S236" s="243"/>
      <c r="T236" s="244"/>
      <c r="U236" s="244"/>
      <c r="V236" s="244"/>
      <c r="W236" s="245"/>
      <c r="X236" s="7"/>
      <c r="AX236" s="101"/>
      <c r="AY236" s="101"/>
      <c r="AZ236" s="102">
        <f t="shared" si="21"/>
        <v>0</v>
      </c>
      <c r="BA236" s="101">
        <f t="shared" si="22"/>
        <v>0</v>
      </c>
      <c r="BB236" s="103">
        <f t="shared" si="23"/>
        <v>0</v>
      </c>
      <c r="BC236" s="1">
        <f t="shared" si="24"/>
        <v>0</v>
      </c>
      <c r="BD236" s="1">
        <f t="shared" si="25"/>
        <v>0</v>
      </c>
      <c r="BE236" s="1">
        <f t="shared" si="26"/>
        <v>0</v>
      </c>
    </row>
    <row r="237" spans="2:57" ht="14.4" thickBot="1" x14ac:dyDescent="0.3">
      <c r="B237" s="4"/>
      <c r="C237" s="131"/>
      <c r="D237" s="132"/>
      <c r="E237" s="235"/>
      <c r="F237" s="250"/>
      <c r="G237" s="250"/>
      <c r="H237" s="236"/>
      <c r="I237" s="130"/>
      <c r="J237" s="235"/>
      <c r="K237" s="236"/>
      <c r="L237" s="130"/>
      <c r="M237" s="235"/>
      <c r="N237" s="236"/>
      <c r="O237" s="129"/>
      <c r="P237" s="246">
        <v>0</v>
      </c>
      <c r="Q237" s="247"/>
      <c r="R237" s="129"/>
      <c r="S237" s="243"/>
      <c r="T237" s="244"/>
      <c r="U237" s="244"/>
      <c r="V237" s="244"/>
      <c r="W237" s="245"/>
      <c r="X237" s="7"/>
      <c r="AX237" s="101"/>
      <c r="AY237" s="101"/>
      <c r="AZ237" s="102">
        <f t="shared" si="21"/>
        <v>0</v>
      </c>
      <c r="BA237" s="101">
        <f t="shared" si="22"/>
        <v>0</v>
      </c>
      <c r="BB237" s="103">
        <f t="shared" si="23"/>
        <v>0</v>
      </c>
      <c r="BC237" s="1">
        <f t="shared" si="24"/>
        <v>0</v>
      </c>
      <c r="BD237" s="1">
        <f t="shared" si="25"/>
        <v>0</v>
      </c>
      <c r="BE237" s="1">
        <f t="shared" si="26"/>
        <v>0</v>
      </c>
    </row>
    <row r="238" spans="2:57" ht="14.4" thickBot="1" x14ac:dyDescent="0.3">
      <c r="B238" s="4"/>
      <c r="C238" s="131"/>
      <c r="D238" s="132"/>
      <c r="E238" s="235"/>
      <c r="F238" s="250"/>
      <c r="G238" s="250"/>
      <c r="H238" s="236"/>
      <c r="I238" s="130"/>
      <c r="J238" s="235"/>
      <c r="K238" s="236"/>
      <c r="L238" s="130"/>
      <c r="M238" s="235"/>
      <c r="N238" s="236"/>
      <c r="O238" s="129"/>
      <c r="P238" s="246">
        <v>0</v>
      </c>
      <c r="Q238" s="247"/>
      <c r="R238" s="129"/>
      <c r="S238" s="243"/>
      <c r="T238" s="244"/>
      <c r="U238" s="244"/>
      <c r="V238" s="244"/>
      <c r="W238" s="245"/>
      <c r="X238" s="7"/>
      <c r="AX238" s="101"/>
      <c r="AY238" s="101"/>
      <c r="AZ238" s="102">
        <f t="shared" si="21"/>
        <v>0</v>
      </c>
      <c r="BA238" s="101">
        <f t="shared" si="22"/>
        <v>0</v>
      </c>
      <c r="BB238" s="103">
        <f t="shared" si="23"/>
        <v>0</v>
      </c>
      <c r="BC238" s="1">
        <f t="shared" si="24"/>
        <v>0</v>
      </c>
      <c r="BD238" s="1">
        <f t="shared" si="25"/>
        <v>0</v>
      </c>
      <c r="BE238" s="1">
        <f t="shared" si="26"/>
        <v>0</v>
      </c>
    </row>
    <row r="239" spans="2:57" ht="14.4" thickBot="1" x14ac:dyDescent="0.3">
      <c r="B239" s="4"/>
      <c r="C239" s="131"/>
      <c r="D239" s="132"/>
      <c r="E239" s="235"/>
      <c r="F239" s="250"/>
      <c r="G239" s="250"/>
      <c r="H239" s="236"/>
      <c r="I239" s="130"/>
      <c r="J239" s="235"/>
      <c r="K239" s="236"/>
      <c r="L239" s="130"/>
      <c r="M239" s="235"/>
      <c r="N239" s="236"/>
      <c r="O239" s="129"/>
      <c r="P239" s="246">
        <v>0</v>
      </c>
      <c r="Q239" s="247"/>
      <c r="R239" s="129"/>
      <c r="S239" s="243"/>
      <c r="T239" s="244"/>
      <c r="U239" s="244"/>
      <c r="V239" s="244"/>
      <c r="W239" s="245"/>
      <c r="X239" s="7"/>
      <c r="AX239" s="101"/>
      <c r="AY239" s="101"/>
      <c r="AZ239" s="102">
        <f t="shared" si="21"/>
        <v>0</v>
      </c>
      <c r="BA239" s="101">
        <f t="shared" si="22"/>
        <v>0</v>
      </c>
      <c r="BB239" s="103">
        <f t="shared" si="23"/>
        <v>0</v>
      </c>
      <c r="BC239" s="1">
        <f t="shared" si="24"/>
        <v>0</v>
      </c>
      <c r="BD239" s="1">
        <f t="shared" si="25"/>
        <v>0</v>
      </c>
      <c r="BE239" s="1">
        <f t="shared" si="26"/>
        <v>0</v>
      </c>
    </row>
    <row r="240" spans="2:57" ht="14.4" thickBot="1" x14ac:dyDescent="0.3">
      <c r="B240" s="4"/>
      <c r="C240" s="131"/>
      <c r="D240" s="132"/>
      <c r="E240" s="235"/>
      <c r="F240" s="250"/>
      <c r="G240" s="250"/>
      <c r="H240" s="236"/>
      <c r="I240" s="130"/>
      <c r="J240" s="235"/>
      <c r="K240" s="236"/>
      <c r="L240" s="130"/>
      <c r="M240" s="235"/>
      <c r="N240" s="236"/>
      <c r="O240" s="129"/>
      <c r="P240" s="246">
        <v>0</v>
      </c>
      <c r="Q240" s="247"/>
      <c r="R240" s="129"/>
      <c r="S240" s="243"/>
      <c r="T240" s="244"/>
      <c r="U240" s="244"/>
      <c r="V240" s="244"/>
      <c r="W240" s="245"/>
      <c r="X240" s="7"/>
      <c r="AX240" s="101"/>
      <c r="AY240" s="101"/>
      <c r="AZ240" s="102">
        <f t="shared" si="21"/>
        <v>0</v>
      </c>
      <c r="BA240" s="101">
        <f t="shared" si="22"/>
        <v>0</v>
      </c>
      <c r="BB240" s="103">
        <f t="shared" si="23"/>
        <v>0</v>
      </c>
      <c r="BC240" s="1">
        <f t="shared" si="24"/>
        <v>0</v>
      </c>
      <c r="BD240" s="1">
        <f t="shared" si="25"/>
        <v>0</v>
      </c>
      <c r="BE240" s="1">
        <f t="shared" si="26"/>
        <v>0</v>
      </c>
    </row>
    <row r="241" spans="2:57" ht="14.4" thickBot="1" x14ac:dyDescent="0.3">
      <c r="B241" s="4"/>
      <c r="C241" s="131"/>
      <c r="D241" s="132"/>
      <c r="E241" s="235"/>
      <c r="F241" s="250"/>
      <c r="G241" s="250"/>
      <c r="H241" s="236"/>
      <c r="I241" s="130"/>
      <c r="J241" s="235"/>
      <c r="K241" s="236"/>
      <c r="L241" s="130"/>
      <c r="M241" s="235"/>
      <c r="N241" s="236"/>
      <c r="O241" s="129"/>
      <c r="P241" s="246">
        <v>0</v>
      </c>
      <c r="Q241" s="247"/>
      <c r="R241" s="129"/>
      <c r="S241" s="243"/>
      <c r="T241" s="244"/>
      <c r="U241" s="244"/>
      <c r="V241" s="244"/>
      <c r="W241" s="245"/>
      <c r="X241" s="7"/>
      <c r="AX241" s="101"/>
      <c r="AY241" s="101"/>
      <c r="AZ241" s="102">
        <f t="shared" si="21"/>
        <v>0</v>
      </c>
      <c r="BA241" s="101">
        <f t="shared" si="22"/>
        <v>0</v>
      </c>
      <c r="BB241" s="103">
        <f t="shared" si="23"/>
        <v>0</v>
      </c>
      <c r="BC241" s="1">
        <f t="shared" si="24"/>
        <v>0</v>
      </c>
      <c r="BD241" s="1">
        <f t="shared" si="25"/>
        <v>0</v>
      </c>
      <c r="BE241" s="1">
        <f t="shared" si="26"/>
        <v>0</v>
      </c>
    </row>
    <row r="242" spans="2:57" ht="14.4" thickBot="1" x14ac:dyDescent="0.3">
      <c r="B242" s="4"/>
      <c r="C242" s="131"/>
      <c r="D242" s="132"/>
      <c r="E242" s="235"/>
      <c r="F242" s="250"/>
      <c r="G242" s="250"/>
      <c r="H242" s="236"/>
      <c r="I242" s="130"/>
      <c r="J242" s="235"/>
      <c r="K242" s="236"/>
      <c r="L242" s="130"/>
      <c r="M242" s="235"/>
      <c r="N242" s="236"/>
      <c r="O242" s="129"/>
      <c r="P242" s="246">
        <v>0</v>
      </c>
      <c r="Q242" s="247"/>
      <c r="R242" s="129"/>
      <c r="S242" s="243"/>
      <c r="T242" s="244"/>
      <c r="U242" s="244"/>
      <c r="V242" s="244"/>
      <c r="W242" s="245"/>
      <c r="X242" s="7"/>
      <c r="AX242" s="101"/>
      <c r="AY242" s="101"/>
      <c r="AZ242" s="102">
        <f t="shared" si="21"/>
        <v>0</v>
      </c>
      <c r="BA242" s="101">
        <f t="shared" si="22"/>
        <v>0</v>
      </c>
      <c r="BB242" s="103">
        <f t="shared" si="23"/>
        <v>0</v>
      </c>
      <c r="BC242" s="1">
        <f t="shared" si="24"/>
        <v>0</v>
      </c>
      <c r="BD242" s="1">
        <f t="shared" si="25"/>
        <v>0</v>
      </c>
      <c r="BE242" s="1">
        <f t="shared" si="26"/>
        <v>0</v>
      </c>
    </row>
    <row r="243" spans="2:57" ht="14.4" thickBot="1" x14ac:dyDescent="0.3">
      <c r="B243" s="4"/>
      <c r="C243" s="131"/>
      <c r="D243" s="132"/>
      <c r="E243" s="235"/>
      <c r="F243" s="250"/>
      <c r="G243" s="250"/>
      <c r="H243" s="236"/>
      <c r="I243" s="130"/>
      <c r="J243" s="235"/>
      <c r="K243" s="236"/>
      <c r="L243" s="130"/>
      <c r="M243" s="235"/>
      <c r="N243" s="236"/>
      <c r="O243" s="129"/>
      <c r="P243" s="246">
        <v>0</v>
      </c>
      <c r="Q243" s="247"/>
      <c r="R243" s="129"/>
      <c r="S243" s="243"/>
      <c r="T243" s="244"/>
      <c r="U243" s="244"/>
      <c r="V243" s="244"/>
      <c r="W243" s="245"/>
      <c r="X243" s="7"/>
      <c r="AX243" s="101"/>
      <c r="AY243" s="101"/>
      <c r="AZ243" s="102">
        <f t="shared" si="21"/>
        <v>0</v>
      </c>
      <c r="BA243" s="101">
        <f t="shared" si="22"/>
        <v>0</v>
      </c>
      <c r="BB243" s="103">
        <f t="shared" si="23"/>
        <v>0</v>
      </c>
      <c r="BC243" s="1">
        <f t="shared" si="24"/>
        <v>0</v>
      </c>
      <c r="BD243" s="1">
        <f t="shared" si="25"/>
        <v>0</v>
      </c>
      <c r="BE243" s="1">
        <f t="shared" si="26"/>
        <v>0</v>
      </c>
    </row>
    <row r="244" spans="2:57" ht="14.4" thickBot="1" x14ac:dyDescent="0.3">
      <c r="B244" s="4"/>
      <c r="C244" s="131"/>
      <c r="D244" s="132"/>
      <c r="E244" s="235"/>
      <c r="F244" s="250"/>
      <c r="G244" s="250"/>
      <c r="H244" s="236"/>
      <c r="I244" s="130"/>
      <c r="J244" s="235"/>
      <c r="K244" s="236"/>
      <c r="L244" s="130"/>
      <c r="M244" s="235"/>
      <c r="N244" s="236"/>
      <c r="O244" s="129"/>
      <c r="P244" s="246">
        <v>0</v>
      </c>
      <c r="Q244" s="247"/>
      <c r="R244" s="129"/>
      <c r="S244" s="243"/>
      <c r="T244" s="244"/>
      <c r="U244" s="244"/>
      <c r="V244" s="244"/>
      <c r="W244" s="245"/>
      <c r="X244" s="7"/>
      <c r="AX244" s="101"/>
      <c r="AY244" s="101"/>
      <c r="AZ244" s="102">
        <f t="shared" si="21"/>
        <v>0</v>
      </c>
      <c r="BA244" s="101">
        <f t="shared" si="22"/>
        <v>0</v>
      </c>
      <c r="BB244" s="103">
        <f t="shared" si="23"/>
        <v>0</v>
      </c>
      <c r="BC244" s="1">
        <f t="shared" si="24"/>
        <v>0</v>
      </c>
      <c r="BD244" s="1">
        <f t="shared" si="25"/>
        <v>0</v>
      </c>
      <c r="BE244" s="1">
        <f t="shared" si="26"/>
        <v>0</v>
      </c>
    </row>
    <row r="245" spans="2:57" ht="14.4" thickBot="1" x14ac:dyDescent="0.3">
      <c r="B245" s="4"/>
      <c r="C245" s="131"/>
      <c r="D245" s="132"/>
      <c r="E245" s="235"/>
      <c r="F245" s="250"/>
      <c r="G245" s="250"/>
      <c r="H245" s="236"/>
      <c r="I245" s="130"/>
      <c r="J245" s="235"/>
      <c r="K245" s="236"/>
      <c r="L245" s="130"/>
      <c r="M245" s="235"/>
      <c r="N245" s="236"/>
      <c r="O245" s="129"/>
      <c r="P245" s="246">
        <v>0</v>
      </c>
      <c r="Q245" s="247"/>
      <c r="R245" s="129"/>
      <c r="S245" s="243"/>
      <c r="T245" s="244"/>
      <c r="U245" s="244"/>
      <c r="V245" s="244"/>
      <c r="W245" s="245"/>
      <c r="X245" s="7"/>
      <c r="AX245" s="101"/>
      <c r="AY245" s="101"/>
      <c r="AZ245" s="102">
        <f t="shared" si="21"/>
        <v>0</v>
      </c>
      <c r="BA245" s="101">
        <f t="shared" si="22"/>
        <v>0</v>
      </c>
      <c r="BB245" s="103">
        <f t="shared" si="23"/>
        <v>0</v>
      </c>
      <c r="BC245" s="1">
        <f t="shared" si="24"/>
        <v>0</v>
      </c>
      <c r="BD245" s="1">
        <f t="shared" si="25"/>
        <v>0</v>
      </c>
      <c r="BE245" s="1">
        <f t="shared" si="26"/>
        <v>0</v>
      </c>
    </row>
    <row r="246" spans="2:57" ht="14.4" thickBot="1" x14ac:dyDescent="0.3">
      <c r="B246" s="4"/>
      <c r="C246" s="131"/>
      <c r="D246" s="132"/>
      <c r="E246" s="235"/>
      <c r="F246" s="250"/>
      <c r="G246" s="250"/>
      <c r="H246" s="236"/>
      <c r="I246" s="130"/>
      <c r="J246" s="235"/>
      <c r="K246" s="236"/>
      <c r="L246" s="130"/>
      <c r="M246" s="235"/>
      <c r="N246" s="236"/>
      <c r="O246" s="129"/>
      <c r="P246" s="246">
        <v>0</v>
      </c>
      <c r="Q246" s="247"/>
      <c r="R246" s="129"/>
      <c r="S246" s="243"/>
      <c r="T246" s="244"/>
      <c r="U246" s="244"/>
      <c r="V246" s="244"/>
      <c r="W246" s="245"/>
      <c r="X246" s="7"/>
      <c r="AX246" s="101"/>
      <c r="AY246" s="101"/>
      <c r="AZ246" s="102">
        <f t="shared" si="21"/>
        <v>0</v>
      </c>
      <c r="BA246" s="101">
        <f t="shared" si="22"/>
        <v>0</v>
      </c>
      <c r="BB246" s="103">
        <f t="shared" si="23"/>
        <v>0</v>
      </c>
      <c r="BC246" s="1">
        <f t="shared" si="24"/>
        <v>0</v>
      </c>
      <c r="BD246" s="1">
        <f t="shared" si="25"/>
        <v>0</v>
      </c>
      <c r="BE246" s="1">
        <f t="shared" si="26"/>
        <v>0</v>
      </c>
    </row>
    <row r="247" spans="2:57" ht="14.4" thickBot="1" x14ac:dyDescent="0.3">
      <c r="B247" s="4"/>
      <c r="C247" s="131"/>
      <c r="D247" s="132"/>
      <c r="E247" s="235"/>
      <c r="F247" s="250"/>
      <c r="G247" s="250"/>
      <c r="H247" s="236"/>
      <c r="I247" s="130"/>
      <c r="J247" s="235"/>
      <c r="K247" s="236"/>
      <c r="L247" s="130"/>
      <c r="M247" s="235"/>
      <c r="N247" s="236"/>
      <c r="O247" s="129"/>
      <c r="P247" s="246">
        <v>0</v>
      </c>
      <c r="Q247" s="247"/>
      <c r="R247" s="129"/>
      <c r="S247" s="243"/>
      <c r="T247" s="244"/>
      <c r="U247" s="244"/>
      <c r="V247" s="244"/>
      <c r="W247" s="245"/>
      <c r="X247" s="7"/>
      <c r="AX247" s="101"/>
      <c r="AY247" s="101"/>
      <c r="AZ247" s="102">
        <f t="shared" si="21"/>
        <v>0</v>
      </c>
      <c r="BA247" s="101">
        <f t="shared" si="22"/>
        <v>0</v>
      </c>
      <c r="BB247" s="103">
        <f t="shared" si="23"/>
        <v>0</v>
      </c>
      <c r="BC247" s="1">
        <f t="shared" si="24"/>
        <v>0</v>
      </c>
      <c r="BD247" s="1">
        <f t="shared" si="25"/>
        <v>0</v>
      </c>
      <c r="BE247" s="1">
        <f t="shared" si="26"/>
        <v>0</v>
      </c>
    </row>
    <row r="248" spans="2:57" ht="14.4" thickBot="1" x14ac:dyDescent="0.3">
      <c r="B248" s="4"/>
      <c r="C248" s="131"/>
      <c r="D248" s="132"/>
      <c r="E248" s="235"/>
      <c r="F248" s="250"/>
      <c r="G248" s="250"/>
      <c r="H248" s="236"/>
      <c r="I248" s="130"/>
      <c r="J248" s="235"/>
      <c r="K248" s="236"/>
      <c r="L248" s="130"/>
      <c r="M248" s="235"/>
      <c r="N248" s="236"/>
      <c r="O248" s="129"/>
      <c r="P248" s="246">
        <v>0</v>
      </c>
      <c r="Q248" s="247"/>
      <c r="R248" s="129"/>
      <c r="S248" s="243"/>
      <c r="T248" s="244"/>
      <c r="U248" s="244"/>
      <c r="V248" s="244"/>
      <c r="W248" s="245"/>
      <c r="X248" s="7"/>
      <c r="AX248" s="101"/>
      <c r="AY248" s="101"/>
      <c r="AZ248" s="102">
        <f t="shared" si="21"/>
        <v>0</v>
      </c>
      <c r="BA248" s="101">
        <f t="shared" si="22"/>
        <v>0</v>
      </c>
      <c r="BB248" s="103">
        <f t="shared" si="23"/>
        <v>0</v>
      </c>
      <c r="BC248" s="1">
        <f t="shared" si="24"/>
        <v>0</v>
      </c>
      <c r="BD248" s="1">
        <f t="shared" si="25"/>
        <v>0</v>
      </c>
      <c r="BE248" s="1">
        <f t="shared" si="26"/>
        <v>0</v>
      </c>
    </row>
    <row r="249" spans="2:57" ht="14.4" thickBot="1" x14ac:dyDescent="0.3">
      <c r="B249" s="4"/>
      <c r="C249" s="131"/>
      <c r="D249" s="132"/>
      <c r="E249" s="235"/>
      <c r="F249" s="250"/>
      <c r="G249" s="250"/>
      <c r="H249" s="236"/>
      <c r="I249" s="130"/>
      <c r="J249" s="235"/>
      <c r="K249" s="236"/>
      <c r="L249" s="130"/>
      <c r="M249" s="235"/>
      <c r="N249" s="236"/>
      <c r="O249" s="129"/>
      <c r="P249" s="246">
        <v>0</v>
      </c>
      <c r="Q249" s="247"/>
      <c r="R249" s="129"/>
      <c r="S249" s="243"/>
      <c r="T249" s="244"/>
      <c r="U249" s="244"/>
      <c r="V249" s="244"/>
      <c r="W249" s="245"/>
      <c r="X249" s="7"/>
      <c r="AX249" s="101"/>
      <c r="AY249" s="101"/>
      <c r="AZ249" s="102">
        <f t="shared" si="21"/>
        <v>0</v>
      </c>
      <c r="BA249" s="101">
        <f t="shared" si="22"/>
        <v>0</v>
      </c>
      <c r="BB249" s="103">
        <f t="shared" si="23"/>
        <v>0</v>
      </c>
      <c r="BC249" s="1">
        <f t="shared" si="24"/>
        <v>0</v>
      </c>
      <c r="BD249" s="1">
        <f t="shared" si="25"/>
        <v>0</v>
      </c>
      <c r="BE249" s="1">
        <f t="shared" si="26"/>
        <v>0</v>
      </c>
    </row>
    <row r="250" spans="2:57" ht="14.4" thickBot="1" x14ac:dyDescent="0.3">
      <c r="B250" s="4"/>
      <c r="C250" s="131"/>
      <c r="D250" s="132"/>
      <c r="E250" s="235"/>
      <c r="F250" s="250"/>
      <c r="G250" s="250"/>
      <c r="H250" s="236"/>
      <c r="I250" s="130"/>
      <c r="J250" s="235"/>
      <c r="K250" s="236"/>
      <c r="L250" s="130"/>
      <c r="M250" s="235"/>
      <c r="N250" s="236"/>
      <c r="O250" s="129"/>
      <c r="P250" s="246">
        <v>0</v>
      </c>
      <c r="Q250" s="247"/>
      <c r="R250" s="129"/>
      <c r="S250" s="243"/>
      <c r="T250" s="244"/>
      <c r="U250" s="244"/>
      <c r="V250" s="244"/>
      <c r="W250" s="245"/>
      <c r="X250" s="7"/>
      <c r="AX250" s="101"/>
      <c r="AY250" s="101"/>
      <c r="AZ250" s="102">
        <f t="shared" si="21"/>
        <v>0</v>
      </c>
      <c r="BA250" s="101">
        <f t="shared" si="22"/>
        <v>0</v>
      </c>
      <c r="BB250" s="103">
        <f t="shared" si="23"/>
        <v>0</v>
      </c>
      <c r="BC250" s="1">
        <f t="shared" si="24"/>
        <v>0</v>
      </c>
      <c r="BD250" s="1">
        <f t="shared" si="25"/>
        <v>0</v>
      </c>
      <c r="BE250" s="1">
        <f t="shared" si="26"/>
        <v>0</v>
      </c>
    </row>
    <row r="251" spans="2:57" ht="14.4" thickBot="1" x14ac:dyDescent="0.3">
      <c r="B251" s="4"/>
      <c r="C251" s="131"/>
      <c r="D251" s="132"/>
      <c r="E251" s="235"/>
      <c r="F251" s="250"/>
      <c r="G251" s="250"/>
      <c r="H251" s="236"/>
      <c r="I251" s="130"/>
      <c r="J251" s="235"/>
      <c r="K251" s="236"/>
      <c r="L251" s="130"/>
      <c r="M251" s="235"/>
      <c r="N251" s="236"/>
      <c r="O251" s="129"/>
      <c r="P251" s="246">
        <v>0</v>
      </c>
      <c r="Q251" s="247"/>
      <c r="R251" s="129"/>
      <c r="S251" s="243"/>
      <c r="T251" s="244"/>
      <c r="U251" s="244"/>
      <c r="V251" s="244"/>
      <c r="W251" s="245"/>
      <c r="X251" s="7"/>
      <c r="AX251" s="101"/>
      <c r="AY251" s="101"/>
      <c r="AZ251" s="102">
        <f t="shared" si="21"/>
        <v>0</v>
      </c>
      <c r="BA251" s="101">
        <f t="shared" si="22"/>
        <v>0</v>
      </c>
      <c r="BB251" s="103">
        <f t="shared" si="23"/>
        <v>0</v>
      </c>
      <c r="BC251" s="1">
        <f t="shared" si="24"/>
        <v>0</v>
      </c>
      <c r="BD251" s="1">
        <f t="shared" si="25"/>
        <v>0</v>
      </c>
      <c r="BE251" s="1">
        <f t="shared" si="26"/>
        <v>0</v>
      </c>
    </row>
    <row r="252" spans="2:57" ht="14.4" thickBot="1" x14ac:dyDescent="0.3">
      <c r="B252" s="4"/>
      <c r="C252" s="131"/>
      <c r="D252" s="132"/>
      <c r="E252" s="235"/>
      <c r="F252" s="250"/>
      <c r="G252" s="250"/>
      <c r="H252" s="236"/>
      <c r="I252" s="130"/>
      <c r="J252" s="235"/>
      <c r="K252" s="236"/>
      <c r="L252" s="130"/>
      <c r="M252" s="235"/>
      <c r="N252" s="236"/>
      <c r="O252" s="129"/>
      <c r="P252" s="246">
        <v>0</v>
      </c>
      <c r="Q252" s="247"/>
      <c r="R252" s="129"/>
      <c r="S252" s="243"/>
      <c r="T252" s="244"/>
      <c r="U252" s="244"/>
      <c r="V252" s="244"/>
      <c r="W252" s="245"/>
      <c r="X252" s="7"/>
      <c r="AX252" s="101"/>
      <c r="AY252" s="101"/>
      <c r="AZ252" s="102">
        <f t="shared" si="21"/>
        <v>0</v>
      </c>
      <c r="BA252" s="101">
        <f t="shared" si="22"/>
        <v>0</v>
      </c>
      <c r="BB252" s="103">
        <f t="shared" si="23"/>
        <v>0</v>
      </c>
      <c r="BC252" s="1">
        <f t="shared" si="24"/>
        <v>0</v>
      </c>
      <c r="BD252" s="1">
        <f t="shared" si="25"/>
        <v>0</v>
      </c>
      <c r="BE252" s="1">
        <f t="shared" si="26"/>
        <v>0</v>
      </c>
    </row>
    <row r="253" spans="2:57" ht="14.4" thickBot="1" x14ac:dyDescent="0.3">
      <c r="B253" s="4"/>
      <c r="C253" s="131"/>
      <c r="D253" s="132"/>
      <c r="E253" s="235"/>
      <c r="F253" s="250"/>
      <c r="G253" s="250"/>
      <c r="H253" s="236"/>
      <c r="I253" s="130"/>
      <c r="J253" s="235"/>
      <c r="K253" s="236"/>
      <c r="L253" s="130"/>
      <c r="M253" s="235"/>
      <c r="N253" s="236"/>
      <c r="O253" s="129"/>
      <c r="P253" s="246">
        <v>0</v>
      </c>
      <c r="Q253" s="247"/>
      <c r="R253" s="129"/>
      <c r="S253" s="243"/>
      <c r="T253" s="244"/>
      <c r="U253" s="244"/>
      <c r="V253" s="244"/>
      <c r="W253" s="245"/>
      <c r="X253" s="7"/>
      <c r="AX253" s="101"/>
      <c r="AY253" s="101"/>
      <c r="AZ253" s="102">
        <f t="shared" si="21"/>
        <v>0</v>
      </c>
      <c r="BA253" s="101">
        <f t="shared" si="22"/>
        <v>0</v>
      </c>
      <c r="BB253" s="103">
        <f t="shared" si="23"/>
        <v>0</v>
      </c>
      <c r="BC253" s="1">
        <f t="shared" si="24"/>
        <v>0</v>
      </c>
      <c r="BD253" s="1">
        <f t="shared" si="25"/>
        <v>0</v>
      </c>
      <c r="BE253" s="1">
        <f t="shared" si="26"/>
        <v>0</v>
      </c>
    </row>
    <row r="254" spans="2:57" ht="14.4" thickBot="1" x14ac:dyDescent="0.3">
      <c r="B254" s="4"/>
      <c r="C254" s="131"/>
      <c r="D254" s="132"/>
      <c r="E254" s="235"/>
      <c r="F254" s="250"/>
      <c r="G254" s="250"/>
      <c r="H254" s="236"/>
      <c r="I254" s="130"/>
      <c r="J254" s="235"/>
      <c r="K254" s="236"/>
      <c r="L254" s="130"/>
      <c r="M254" s="235"/>
      <c r="N254" s="236"/>
      <c r="O254" s="129"/>
      <c r="P254" s="246">
        <v>0</v>
      </c>
      <c r="Q254" s="247"/>
      <c r="R254" s="129"/>
      <c r="S254" s="243"/>
      <c r="T254" s="244"/>
      <c r="U254" s="244"/>
      <c r="V254" s="244"/>
      <c r="W254" s="245"/>
      <c r="X254" s="7"/>
      <c r="AX254" s="101"/>
      <c r="AY254" s="101"/>
      <c r="AZ254" s="102">
        <f t="shared" si="21"/>
        <v>0</v>
      </c>
      <c r="BA254" s="101">
        <f t="shared" si="22"/>
        <v>0</v>
      </c>
      <c r="BB254" s="103">
        <f t="shared" si="23"/>
        <v>0</v>
      </c>
      <c r="BC254" s="1">
        <f t="shared" si="24"/>
        <v>0</v>
      </c>
      <c r="BD254" s="1">
        <f t="shared" si="25"/>
        <v>0</v>
      </c>
      <c r="BE254" s="1">
        <f t="shared" si="26"/>
        <v>0</v>
      </c>
    </row>
    <row r="255" spans="2:57" ht="14.4" thickBot="1" x14ac:dyDescent="0.3">
      <c r="B255" s="4"/>
      <c r="C255" s="131"/>
      <c r="D255" s="132"/>
      <c r="E255" s="235"/>
      <c r="F255" s="250"/>
      <c r="G255" s="250"/>
      <c r="H255" s="236"/>
      <c r="I255" s="130"/>
      <c r="J255" s="235"/>
      <c r="K255" s="236"/>
      <c r="L255" s="130"/>
      <c r="M255" s="235"/>
      <c r="N255" s="236"/>
      <c r="O255" s="129"/>
      <c r="P255" s="246">
        <v>0</v>
      </c>
      <c r="Q255" s="247"/>
      <c r="R255" s="129"/>
      <c r="S255" s="243"/>
      <c r="T255" s="244"/>
      <c r="U255" s="244"/>
      <c r="V255" s="244"/>
      <c r="W255" s="245"/>
      <c r="X255" s="7"/>
      <c r="AX255" s="101"/>
      <c r="AY255" s="101"/>
      <c r="AZ255" s="102">
        <f t="shared" si="21"/>
        <v>0</v>
      </c>
      <c r="BA255" s="101">
        <f t="shared" si="22"/>
        <v>0</v>
      </c>
      <c r="BB255" s="103">
        <f t="shared" si="23"/>
        <v>0</v>
      </c>
      <c r="BC255" s="1">
        <f t="shared" si="24"/>
        <v>0</v>
      </c>
      <c r="BD255" s="1">
        <f t="shared" si="25"/>
        <v>0</v>
      </c>
      <c r="BE255" s="1">
        <f t="shared" si="26"/>
        <v>0</v>
      </c>
    </row>
    <row r="256" spans="2:57" ht="14.4" thickBot="1" x14ac:dyDescent="0.3">
      <c r="B256" s="4"/>
      <c r="C256" s="131"/>
      <c r="D256" s="132"/>
      <c r="E256" s="235"/>
      <c r="F256" s="250"/>
      <c r="G256" s="250"/>
      <c r="H256" s="236"/>
      <c r="I256" s="130"/>
      <c r="J256" s="235"/>
      <c r="K256" s="236"/>
      <c r="L256" s="130"/>
      <c r="M256" s="235"/>
      <c r="N256" s="236"/>
      <c r="O256" s="129"/>
      <c r="P256" s="246">
        <v>0</v>
      </c>
      <c r="Q256" s="247"/>
      <c r="R256" s="129"/>
      <c r="S256" s="243"/>
      <c r="T256" s="244"/>
      <c r="U256" s="244"/>
      <c r="V256" s="244"/>
      <c r="W256" s="245"/>
      <c r="X256" s="7"/>
      <c r="AX256" s="101"/>
      <c r="AY256" s="101"/>
      <c r="AZ256" s="102">
        <f t="shared" si="21"/>
        <v>0</v>
      </c>
      <c r="BA256" s="101">
        <f t="shared" si="22"/>
        <v>0</v>
      </c>
      <c r="BB256" s="103">
        <f t="shared" si="23"/>
        <v>0</v>
      </c>
      <c r="BC256" s="1">
        <f t="shared" si="24"/>
        <v>0</v>
      </c>
      <c r="BD256" s="1">
        <f t="shared" si="25"/>
        <v>0</v>
      </c>
      <c r="BE256" s="1">
        <f t="shared" si="26"/>
        <v>0</v>
      </c>
    </row>
    <row r="257" spans="2:57" ht="14.4" thickBot="1" x14ac:dyDescent="0.3">
      <c r="B257" s="4"/>
      <c r="C257" s="131"/>
      <c r="D257" s="132"/>
      <c r="E257" s="235"/>
      <c r="F257" s="250"/>
      <c r="G257" s="250"/>
      <c r="H257" s="236"/>
      <c r="I257" s="130"/>
      <c r="J257" s="235"/>
      <c r="K257" s="236"/>
      <c r="L257" s="130"/>
      <c r="M257" s="235"/>
      <c r="N257" s="236"/>
      <c r="O257" s="129"/>
      <c r="P257" s="246">
        <v>0</v>
      </c>
      <c r="Q257" s="247"/>
      <c r="R257" s="129"/>
      <c r="S257" s="243"/>
      <c r="T257" s="244"/>
      <c r="U257" s="244"/>
      <c r="V257" s="244"/>
      <c r="W257" s="245"/>
      <c r="X257" s="7"/>
      <c r="AX257" s="101"/>
      <c r="AY257" s="101"/>
      <c r="AZ257" s="102">
        <f t="shared" si="21"/>
        <v>0</v>
      </c>
      <c r="BA257" s="101">
        <f t="shared" si="22"/>
        <v>0</v>
      </c>
      <c r="BB257" s="103">
        <f t="shared" si="23"/>
        <v>0</v>
      </c>
      <c r="BC257" s="1">
        <f t="shared" si="24"/>
        <v>0</v>
      </c>
      <c r="BD257" s="1">
        <f t="shared" si="25"/>
        <v>0</v>
      </c>
      <c r="BE257" s="1">
        <f t="shared" si="26"/>
        <v>0</v>
      </c>
    </row>
    <row r="258" spans="2:57" ht="14.4" thickBot="1" x14ac:dyDescent="0.3">
      <c r="B258" s="4"/>
      <c r="C258" s="131"/>
      <c r="D258" s="132"/>
      <c r="E258" s="235"/>
      <c r="F258" s="250"/>
      <c r="G258" s="250"/>
      <c r="H258" s="236"/>
      <c r="I258" s="130"/>
      <c r="J258" s="235"/>
      <c r="K258" s="236"/>
      <c r="L258" s="130"/>
      <c r="M258" s="235"/>
      <c r="N258" s="236"/>
      <c r="O258" s="129"/>
      <c r="P258" s="246">
        <v>0</v>
      </c>
      <c r="Q258" s="247"/>
      <c r="R258" s="129"/>
      <c r="S258" s="243"/>
      <c r="T258" s="244"/>
      <c r="U258" s="244"/>
      <c r="V258" s="244"/>
      <c r="W258" s="245"/>
      <c r="X258" s="7"/>
      <c r="AX258" s="101"/>
      <c r="AY258" s="101"/>
      <c r="AZ258" s="102">
        <f t="shared" si="21"/>
        <v>0</v>
      </c>
      <c r="BA258" s="101">
        <f t="shared" si="22"/>
        <v>0</v>
      </c>
      <c r="BB258" s="103">
        <f t="shared" si="23"/>
        <v>0</v>
      </c>
      <c r="BC258" s="1">
        <f t="shared" si="24"/>
        <v>0</v>
      </c>
      <c r="BD258" s="1">
        <f t="shared" si="25"/>
        <v>0</v>
      </c>
      <c r="BE258" s="1">
        <f t="shared" si="26"/>
        <v>0</v>
      </c>
    </row>
    <row r="259" spans="2:57" ht="14.4" thickBot="1" x14ac:dyDescent="0.3">
      <c r="B259" s="4"/>
      <c r="C259" s="131"/>
      <c r="D259" s="132"/>
      <c r="E259" s="235"/>
      <c r="F259" s="250"/>
      <c r="G259" s="250"/>
      <c r="H259" s="236"/>
      <c r="I259" s="130"/>
      <c r="J259" s="235"/>
      <c r="K259" s="236"/>
      <c r="L259" s="130"/>
      <c r="M259" s="235"/>
      <c r="N259" s="236"/>
      <c r="O259" s="129"/>
      <c r="P259" s="246">
        <v>0</v>
      </c>
      <c r="Q259" s="247"/>
      <c r="R259" s="129"/>
      <c r="S259" s="243"/>
      <c r="T259" s="244"/>
      <c r="U259" s="244"/>
      <c r="V259" s="244"/>
      <c r="W259" s="245"/>
      <c r="X259" s="7"/>
      <c r="AX259" s="101"/>
      <c r="AY259" s="101"/>
      <c r="AZ259" s="102">
        <f t="shared" si="21"/>
        <v>0</v>
      </c>
      <c r="BA259" s="101">
        <f t="shared" si="22"/>
        <v>0</v>
      </c>
      <c r="BB259" s="103">
        <f t="shared" si="23"/>
        <v>0</v>
      </c>
      <c r="BC259" s="1">
        <f t="shared" si="24"/>
        <v>0</v>
      </c>
      <c r="BD259" s="1">
        <f t="shared" si="25"/>
        <v>0</v>
      </c>
      <c r="BE259" s="1">
        <f t="shared" si="26"/>
        <v>0</v>
      </c>
    </row>
    <row r="260" spans="2:57" ht="14.4" thickBot="1" x14ac:dyDescent="0.3">
      <c r="B260" s="4"/>
      <c r="C260" s="131"/>
      <c r="D260" s="132"/>
      <c r="E260" s="235"/>
      <c r="F260" s="250"/>
      <c r="G260" s="250"/>
      <c r="H260" s="236"/>
      <c r="I260" s="130"/>
      <c r="J260" s="235"/>
      <c r="K260" s="236"/>
      <c r="L260" s="130"/>
      <c r="M260" s="235"/>
      <c r="N260" s="236"/>
      <c r="O260" s="129"/>
      <c r="P260" s="246">
        <v>0</v>
      </c>
      <c r="Q260" s="247"/>
      <c r="R260" s="129"/>
      <c r="S260" s="243"/>
      <c r="T260" s="244"/>
      <c r="U260" s="244"/>
      <c r="V260" s="244"/>
      <c r="W260" s="245"/>
      <c r="X260" s="7"/>
      <c r="AX260" s="101"/>
      <c r="AY260" s="101"/>
      <c r="AZ260" s="102">
        <f t="shared" si="21"/>
        <v>0</v>
      </c>
      <c r="BA260" s="101">
        <f t="shared" si="22"/>
        <v>0</v>
      </c>
      <c r="BB260" s="103">
        <f t="shared" si="23"/>
        <v>0</v>
      </c>
      <c r="BC260" s="1">
        <f t="shared" si="24"/>
        <v>0</v>
      </c>
      <c r="BD260" s="1">
        <f t="shared" si="25"/>
        <v>0</v>
      </c>
      <c r="BE260" s="1">
        <f t="shared" si="26"/>
        <v>0</v>
      </c>
    </row>
    <row r="261" spans="2:57" ht="14.4" thickBot="1" x14ac:dyDescent="0.3">
      <c r="B261" s="4"/>
      <c r="C261" s="131"/>
      <c r="D261" s="132"/>
      <c r="E261" s="235"/>
      <c r="F261" s="250"/>
      <c r="G261" s="250"/>
      <c r="H261" s="236"/>
      <c r="I261" s="130"/>
      <c r="J261" s="235"/>
      <c r="K261" s="236"/>
      <c r="L261" s="130"/>
      <c r="M261" s="235"/>
      <c r="N261" s="236"/>
      <c r="O261" s="129"/>
      <c r="P261" s="246">
        <v>0</v>
      </c>
      <c r="Q261" s="247"/>
      <c r="R261" s="129"/>
      <c r="S261" s="243"/>
      <c r="T261" s="244"/>
      <c r="U261" s="244"/>
      <c r="V261" s="244"/>
      <c r="W261" s="245"/>
      <c r="X261" s="7"/>
      <c r="AX261" s="101"/>
      <c r="AY261" s="101"/>
      <c r="AZ261" s="102">
        <f t="shared" si="21"/>
        <v>0</v>
      </c>
      <c r="BA261" s="101">
        <f t="shared" si="22"/>
        <v>0</v>
      </c>
      <c r="BB261" s="103">
        <f t="shared" si="23"/>
        <v>0</v>
      </c>
      <c r="BC261" s="1">
        <f t="shared" si="24"/>
        <v>0</v>
      </c>
      <c r="BD261" s="1">
        <f t="shared" si="25"/>
        <v>0</v>
      </c>
      <c r="BE261" s="1">
        <f t="shared" si="26"/>
        <v>0</v>
      </c>
    </row>
    <row r="262" spans="2:57" ht="14.4" thickBot="1" x14ac:dyDescent="0.3">
      <c r="B262" s="4"/>
      <c r="C262" s="131"/>
      <c r="D262" s="132"/>
      <c r="E262" s="235"/>
      <c r="F262" s="250"/>
      <c r="G262" s="250"/>
      <c r="H262" s="236"/>
      <c r="I262" s="130"/>
      <c r="J262" s="235"/>
      <c r="K262" s="236"/>
      <c r="L262" s="130"/>
      <c r="M262" s="235"/>
      <c r="N262" s="236"/>
      <c r="O262" s="129"/>
      <c r="P262" s="246">
        <v>0</v>
      </c>
      <c r="Q262" s="247"/>
      <c r="R262" s="129"/>
      <c r="S262" s="243"/>
      <c r="T262" s="244"/>
      <c r="U262" s="244"/>
      <c r="V262" s="244"/>
      <c r="W262" s="245"/>
      <c r="X262" s="7"/>
      <c r="AX262" s="101"/>
      <c r="AY262" s="101"/>
      <c r="AZ262" s="102">
        <f t="shared" si="21"/>
        <v>0</v>
      </c>
      <c r="BA262" s="101">
        <f t="shared" si="22"/>
        <v>0</v>
      </c>
      <c r="BB262" s="103">
        <f t="shared" si="23"/>
        <v>0</v>
      </c>
      <c r="BC262" s="1">
        <f t="shared" si="24"/>
        <v>0</v>
      </c>
      <c r="BD262" s="1">
        <f t="shared" si="25"/>
        <v>0</v>
      </c>
      <c r="BE262" s="1">
        <f t="shared" si="26"/>
        <v>0</v>
      </c>
    </row>
    <row r="263" spans="2:57" ht="14.4" thickBot="1" x14ac:dyDescent="0.3">
      <c r="B263" s="4"/>
      <c r="C263" s="131"/>
      <c r="D263" s="132"/>
      <c r="E263" s="235"/>
      <c r="F263" s="250"/>
      <c r="G263" s="250"/>
      <c r="H263" s="236"/>
      <c r="I263" s="130"/>
      <c r="J263" s="235"/>
      <c r="K263" s="236"/>
      <c r="L263" s="130"/>
      <c r="M263" s="235"/>
      <c r="N263" s="236"/>
      <c r="O263" s="129"/>
      <c r="P263" s="246">
        <v>0</v>
      </c>
      <c r="Q263" s="247"/>
      <c r="R263" s="129"/>
      <c r="S263" s="243"/>
      <c r="T263" s="244"/>
      <c r="U263" s="244"/>
      <c r="V263" s="244"/>
      <c r="W263" s="245"/>
      <c r="X263" s="7"/>
      <c r="AX263" s="101"/>
      <c r="AY263" s="101"/>
      <c r="AZ263" s="102">
        <f t="shared" si="21"/>
        <v>0</v>
      </c>
      <c r="BA263" s="101">
        <f t="shared" si="22"/>
        <v>0</v>
      </c>
      <c r="BB263" s="103">
        <f t="shared" si="23"/>
        <v>0</v>
      </c>
      <c r="BC263" s="1">
        <f t="shared" si="24"/>
        <v>0</v>
      </c>
      <c r="BD263" s="1">
        <f t="shared" si="25"/>
        <v>0</v>
      </c>
      <c r="BE263" s="1">
        <f t="shared" si="26"/>
        <v>0</v>
      </c>
    </row>
    <row r="264" spans="2:57" ht="14.4" thickBot="1" x14ac:dyDescent="0.3">
      <c r="B264" s="4"/>
      <c r="C264" s="131"/>
      <c r="D264" s="132"/>
      <c r="E264" s="235"/>
      <c r="F264" s="250"/>
      <c r="G264" s="250"/>
      <c r="H264" s="236"/>
      <c r="I264" s="130"/>
      <c r="J264" s="235"/>
      <c r="K264" s="236"/>
      <c r="L264" s="130"/>
      <c r="M264" s="235"/>
      <c r="N264" s="236"/>
      <c r="O264" s="129"/>
      <c r="P264" s="246">
        <v>0</v>
      </c>
      <c r="Q264" s="247"/>
      <c r="R264" s="129"/>
      <c r="S264" s="243"/>
      <c r="T264" s="244"/>
      <c r="U264" s="244"/>
      <c r="V264" s="244"/>
      <c r="W264" s="245"/>
      <c r="X264" s="7"/>
      <c r="AX264" s="101"/>
      <c r="AY264" s="101"/>
      <c r="AZ264" s="102">
        <f t="shared" ref="AZ264:AZ327" si="27">+C264</f>
        <v>0</v>
      </c>
      <c r="BA264" s="101">
        <f t="shared" ref="BA264:BA327" si="28">+J264</f>
        <v>0</v>
      </c>
      <c r="BB264" s="103">
        <f t="shared" ref="BB264:BB327" si="29">+P264</f>
        <v>0</v>
      </c>
      <c r="BC264" s="1">
        <f t="shared" ref="BC264:BC327" si="30">SUMIFS($BB$71:$BB$371,$AZ$71:$AZ$371,$AX264,$BA$71:$BA$371,"Despesas")</f>
        <v>0</v>
      </c>
      <c r="BD264" s="1">
        <f t="shared" ref="BD264:BD327" si="31">SUMIFS($BB$71:$BB$371,$AZ$71:$AZ$371,$AX264,$BA$71:$BA$371,"Dívidas")</f>
        <v>0</v>
      </c>
      <c r="BE264" s="1">
        <f t="shared" ref="BE264:BE327" si="32">SUMIFS($BB$71:$BB$371,$AZ$71:$AZ$371,$AX264,$BA$71:$BA$371,"Investimentos")</f>
        <v>0</v>
      </c>
    </row>
    <row r="265" spans="2:57" ht="14.4" thickBot="1" x14ac:dyDescent="0.3">
      <c r="B265" s="4"/>
      <c r="C265" s="131"/>
      <c r="D265" s="132"/>
      <c r="E265" s="235"/>
      <c r="F265" s="250"/>
      <c r="G265" s="250"/>
      <c r="H265" s="236"/>
      <c r="I265" s="130"/>
      <c r="J265" s="235"/>
      <c r="K265" s="236"/>
      <c r="L265" s="130"/>
      <c r="M265" s="235"/>
      <c r="N265" s="236"/>
      <c r="O265" s="129"/>
      <c r="P265" s="246">
        <v>0</v>
      </c>
      <c r="Q265" s="247"/>
      <c r="R265" s="129"/>
      <c r="S265" s="243"/>
      <c r="T265" s="244"/>
      <c r="U265" s="244"/>
      <c r="V265" s="244"/>
      <c r="W265" s="245"/>
      <c r="X265" s="7"/>
      <c r="AX265" s="101"/>
      <c r="AY265" s="101"/>
      <c r="AZ265" s="102">
        <f t="shared" si="27"/>
        <v>0</v>
      </c>
      <c r="BA265" s="101">
        <f t="shared" si="28"/>
        <v>0</v>
      </c>
      <c r="BB265" s="103">
        <f t="shared" si="29"/>
        <v>0</v>
      </c>
      <c r="BC265" s="1">
        <f t="shared" si="30"/>
        <v>0</v>
      </c>
      <c r="BD265" s="1">
        <f t="shared" si="31"/>
        <v>0</v>
      </c>
      <c r="BE265" s="1">
        <f t="shared" si="32"/>
        <v>0</v>
      </c>
    </row>
    <row r="266" spans="2:57" ht="14.4" thickBot="1" x14ac:dyDescent="0.3">
      <c r="B266" s="4"/>
      <c r="C266" s="131"/>
      <c r="D266" s="132"/>
      <c r="E266" s="235"/>
      <c r="F266" s="250"/>
      <c r="G266" s="250"/>
      <c r="H266" s="236"/>
      <c r="I266" s="130"/>
      <c r="J266" s="235"/>
      <c r="K266" s="236"/>
      <c r="L266" s="130"/>
      <c r="M266" s="235"/>
      <c r="N266" s="236"/>
      <c r="O266" s="129"/>
      <c r="P266" s="246">
        <v>0</v>
      </c>
      <c r="Q266" s="247"/>
      <c r="R266" s="129"/>
      <c r="S266" s="243"/>
      <c r="T266" s="244"/>
      <c r="U266" s="244"/>
      <c r="V266" s="244"/>
      <c r="W266" s="245"/>
      <c r="X266" s="7"/>
      <c r="AX266" s="101"/>
      <c r="AY266" s="101"/>
      <c r="AZ266" s="102">
        <f t="shared" si="27"/>
        <v>0</v>
      </c>
      <c r="BA266" s="101">
        <f t="shared" si="28"/>
        <v>0</v>
      </c>
      <c r="BB266" s="103">
        <f t="shared" si="29"/>
        <v>0</v>
      </c>
      <c r="BC266" s="1">
        <f t="shared" si="30"/>
        <v>0</v>
      </c>
      <c r="BD266" s="1">
        <f t="shared" si="31"/>
        <v>0</v>
      </c>
      <c r="BE266" s="1">
        <f t="shared" si="32"/>
        <v>0</v>
      </c>
    </row>
    <row r="267" spans="2:57" ht="14.4" thickBot="1" x14ac:dyDescent="0.3">
      <c r="B267" s="4"/>
      <c r="C267" s="131"/>
      <c r="D267" s="132"/>
      <c r="E267" s="235"/>
      <c r="F267" s="250"/>
      <c r="G267" s="250"/>
      <c r="H267" s="236"/>
      <c r="I267" s="130"/>
      <c r="J267" s="235"/>
      <c r="K267" s="236"/>
      <c r="L267" s="130"/>
      <c r="M267" s="235"/>
      <c r="N267" s="236"/>
      <c r="O267" s="129"/>
      <c r="P267" s="246">
        <v>0</v>
      </c>
      <c r="Q267" s="247"/>
      <c r="R267" s="129"/>
      <c r="S267" s="243"/>
      <c r="T267" s="244"/>
      <c r="U267" s="244"/>
      <c r="V267" s="244"/>
      <c r="W267" s="245"/>
      <c r="X267" s="7"/>
      <c r="AX267" s="101"/>
      <c r="AY267" s="101"/>
      <c r="AZ267" s="102">
        <f t="shared" si="27"/>
        <v>0</v>
      </c>
      <c r="BA267" s="101">
        <f t="shared" si="28"/>
        <v>0</v>
      </c>
      <c r="BB267" s="103">
        <f t="shared" si="29"/>
        <v>0</v>
      </c>
      <c r="BC267" s="1">
        <f t="shared" si="30"/>
        <v>0</v>
      </c>
      <c r="BD267" s="1">
        <f t="shared" si="31"/>
        <v>0</v>
      </c>
      <c r="BE267" s="1">
        <f t="shared" si="32"/>
        <v>0</v>
      </c>
    </row>
    <row r="268" spans="2:57" ht="14.4" thickBot="1" x14ac:dyDescent="0.3">
      <c r="B268" s="4"/>
      <c r="C268" s="131"/>
      <c r="D268" s="132"/>
      <c r="E268" s="235"/>
      <c r="F268" s="250"/>
      <c r="G268" s="250"/>
      <c r="H268" s="236"/>
      <c r="I268" s="130"/>
      <c r="J268" s="235"/>
      <c r="K268" s="236"/>
      <c r="L268" s="130"/>
      <c r="M268" s="235"/>
      <c r="N268" s="236"/>
      <c r="O268" s="129"/>
      <c r="P268" s="246">
        <v>0</v>
      </c>
      <c r="Q268" s="247"/>
      <c r="R268" s="129"/>
      <c r="S268" s="243"/>
      <c r="T268" s="244"/>
      <c r="U268" s="244"/>
      <c r="V268" s="244"/>
      <c r="W268" s="245"/>
      <c r="X268" s="7"/>
      <c r="AX268" s="101"/>
      <c r="AY268" s="101"/>
      <c r="AZ268" s="102">
        <f t="shared" si="27"/>
        <v>0</v>
      </c>
      <c r="BA268" s="101">
        <f t="shared" si="28"/>
        <v>0</v>
      </c>
      <c r="BB268" s="103">
        <f t="shared" si="29"/>
        <v>0</v>
      </c>
      <c r="BC268" s="1">
        <f t="shared" si="30"/>
        <v>0</v>
      </c>
      <c r="BD268" s="1">
        <f t="shared" si="31"/>
        <v>0</v>
      </c>
      <c r="BE268" s="1">
        <f t="shared" si="32"/>
        <v>0</v>
      </c>
    </row>
    <row r="269" spans="2:57" ht="14.4" thickBot="1" x14ac:dyDescent="0.3">
      <c r="B269" s="4"/>
      <c r="C269" s="131"/>
      <c r="D269" s="132"/>
      <c r="E269" s="235"/>
      <c r="F269" s="250"/>
      <c r="G269" s="250"/>
      <c r="H269" s="236"/>
      <c r="I269" s="130"/>
      <c r="J269" s="235"/>
      <c r="K269" s="236"/>
      <c r="L269" s="130"/>
      <c r="M269" s="235"/>
      <c r="N269" s="236"/>
      <c r="O269" s="129"/>
      <c r="P269" s="246">
        <v>0</v>
      </c>
      <c r="Q269" s="247"/>
      <c r="R269" s="129"/>
      <c r="S269" s="243"/>
      <c r="T269" s="244"/>
      <c r="U269" s="244"/>
      <c r="V269" s="244"/>
      <c r="W269" s="245"/>
      <c r="X269" s="7"/>
      <c r="AX269" s="101"/>
      <c r="AY269" s="101"/>
      <c r="AZ269" s="102">
        <f t="shared" si="27"/>
        <v>0</v>
      </c>
      <c r="BA269" s="101">
        <f t="shared" si="28"/>
        <v>0</v>
      </c>
      <c r="BB269" s="103">
        <f t="shared" si="29"/>
        <v>0</v>
      </c>
      <c r="BC269" s="1">
        <f t="shared" si="30"/>
        <v>0</v>
      </c>
      <c r="BD269" s="1">
        <f t="shared" si="31"/>
        <v>0</v>
      </c>
      <c r="BE269" s="1">
        <f t="shared" si="32"/>
        <v>0</v>
      </c>
    </row>
    <row r="270" spans="2:57" ht="14.4" thickBot="1" x14ac:dyDescent="0.3">
      <c r="B270" s="4"/>
      <c r="C270" s="131"/>
      <c r="D270" s="132"/>
      <c r="E270" s="235"/>
      <c r="F270" s="250"/>
      <c r="G270" s="250"/>
      <c r="H270" s="236"/>
      <c r="I270" s="130"/>
      <c r="J270" s="235"/>
      <c r="K270" s="236"/>
      <c r="L270" s="130"/>
      <c r="M270" s="235"/>
      <c r="N270" s="236"/>
      <c r="O270" s="129"/>
      <c r="P270" s="246">
        <v>0</v>
      </c>
      <c r="Q270" s="247"/>
      <c r="R270" s="129"/>
      <c r="S270" s="243"/>
      <c r="T270" s="244"/>
      <c r="U270" s="244"/>
      <c r="V270" s="244"/>
      <c r="W270" s="245"/>
      <c r="X270" s="7"/>
      <c r="AX270" s="101"/>
      <c r="AY270" s="101"/>
      <c r="AZ270" s="102">
        <f t="shared" si="27"/>
        <v>0</v>
      </c>
      <c r="BA270" s="101">
        <f t="shared" si="28"/>
        <v>0</v>
      </c>
      <c r="BB270" s="103">
        <f t="shared" si="29"/>
        <v>0</v>
      </c>
      <c r="BC270" s="1">
        <f t="shared" si="30"/>
        <v>0</v>
      </c>
      <c r="BD270" s="1">
        <f t="shared" si="31"/>
        <v>0</v>
      </c>
      <c r="BE270" s="1">
        <f t="shared" si="32"/>
        <v>0</v>
      </c>
    </row>
    <row r="271" spans="2:57" ht="14.4" thickBot="1" x14ac:dyDescent="0.3">
      <c r="B271" s="4"/>
      <c r="C271" s="131"/>
      <c r="D271" s="132"/>
      <c r="E271" s="235"/>
      <c r="F271" s="250"/>
      <c r="G271" s="250"/>
      <c r="H271" s="236"/>
      <c r="I271" s="130"/>
      <c r="J271" s="235"/>
      <c r="K271" s="236"/>
      <c r="L271" s="130"/>
      <c r="M271" s="235"/>
      <c r="N271" s="236"/>
      <c r="O271" s="129"/>
      <c r="P271" s="246">
        <v>0</v>
      </c>
      <c r="Q271" s="247"/>
      <c r="R271" s="129"/>
      <c r="S271" s="243"/>
      <c r="T271" s="244"/>
      <c r="U271" s="244"/>
      <c r="V271" s="244"/>
      <c r="W271" s="245"/>
      <c r="X271" s="7"/>
      <c r="AX271" s="101"/>
      <c r="AY271" s="101"/>
      <c r="AZ271" s="102">
        <f t="shared" si="27"/>
        <v>0</v>
      </c>
      <c r="BA271" s="101">
        <f t="shared" si="28"/>
        <v>0</v>
      </c>
      <c r="BB271" s="103">
        <f t="shared" si="29"/>
        <v>0</v>
      </c>
      <c r="BC271" s="1">
        <f t="shared" si="30"/>
        <v>0</v>
      </c>
      <c r="BD271" s="1">
        <f t="shared" si="31"/>
        <v>0</v>
      </c>
      <c r="BE271" s="1">
        <f t="shared" si="32"/>
        <v>0</v>
      </c>
    </row>
    <row r="272" spans="2:57" ht="14.4" thickBot="1" x14ac:dyDescent="0.3">
      <c r="B272" s="4"/>
      <c r="C272" s="131"/>
      <c r="D272" s="132"/>
      <c r="E272" s="235"/>
      <c r="F272" s="250"/>
      <c r="G272" s="250"/>
      <c r="H272" s="236"/>
      <c r="I272" s="130"/>
      <c r="J272" s="235"/>
      <c r="K272" s="236"/>
      <c r="L272" s="130"/>
      <c r="M272" s="235"/>
      <c r="N272" s="236"/>
      <c r="O272" s="129"/>
      <c r="P272" s="246">
        <v>0</v>
      </c>
      <c r="Q272" s="247"/>
      <c r="R272" s="129"/>
      <c r="S272" s="243"/>
      <c r="T272" s="244"/>
      <c r="U272" s="244"/>
      <c r="V272" s="244"/>
      <c r="W272" s="245"/>
      <c r="X272" s="7"/>
      <c r="AX272" s="101"/>
      <c r="AY272" s="101"/>
      <c r="AZ272" s="102">
        <f t="shared" si="27"/>
        <v>0</v>
      </c>
      <c r="BA272" s="101">
        <f t="shared" si="28"/>
        <v>0</v>
      </c>
      <c r="BB272" s="103">
        <f t="shared" si="29"/>
        <v>0</v>
      </c>
      <c r="BC272" s="1">
        <f t="shared" si="30"/>
        <v>0</v>
      </c>
      <c r="BD272" s="1">
        <f t="shared" si="31"/>
        <v>0</v>
      </c>
      <c r="BE272" s="1">
        <f t="shared" si="32"/>
        <v>0</v>
      </c>
    </row>
    <row r="273" spans="2:57" ht="14.4" thickBot="1" x14ac:dyDescent="0.3">
      <c r="B273" s="4"/>
      <c r="C273" s="131"/>
      <c r="D273" s="132"/>
      <c r="E273" s="235"/>
      <c r="F273" s="250"/>
      <c r="G273" s="250"/>
      <c r="H273" s="236"/>
      <c r="I273" s="130"/>
      <c r="J273" s="235"/>
      <c r="K273" s="236"/>
      <c r="L273" s="130"/>
      <c r="M273" s="235"/>
      <c r="N273" s="236"/>
      <c r="O273" s="129"/>
      <c r="P273" s="246">
        <v>0</v>
      </c>
      <c r="Q273" s="247"/>
      <c r="R273" s="129"/>
      <c r="S273" s="243"/>
      <c r="T273" s="244"/>
      <c r="U273" s="244"/>
      <c r="V273" s="244"/>
      <c r="W273" s="245"/>
      <c r="X273" s="7"/>
      <c r="AX273" s="101"/>
      <c r="AY273" s="101"/>
      <c r="AZ273" s="102">
        <f t="shared" si="27"/>
        <v>0</v>
      </c>
      <c r="BA273" s="101">
        <f t="shared" si="28"/>
        <v>0</v>
      </c>
      <c r="BB273" s="103">
        <f t="shared" si="29"/>
        <v>0</v>
      </c>
      <c r="BC273" s="1">
        <f t="shared" si="30"/>
        <v>0</v>
      </c>
      <c r="BD273" s="1">
        <f t="shared" si="31"/>
        <v>0</v>
      </c>
      <c r="BE273" s="1">
        <f t="shared" si="32"/>
        <v>0</v>
      </c>
    </row>
    <row r="274" spans="2:57" ht="14.4" thickBot="1" x14ac:dyDescent="0.3">
      <c r="B274" s="4"/>
      <c r="C274" s="131"/>
      <c r="D274" s="132"/>
      <c r="E274" s="235"/>
      <c r="F274" s="250"/>
      <c r="G274" s="250"/>
      <c r="H274" s="236"/>
      <c r="I274" s="130"/>
      <c r="J274" s="235"/>
      <c r="K274" s="236"/>
      <c r="L274" s="130"/>
      <c r="M274" s="235"/>
      <c r="N274" s="236"/>
      <c r="O274" s="129"/>
      <c r="P274" s="246">
        <v>0</v>
      </c>
      <c r="Q274" s="247"/>
      <c r="R274" s="129"/>
      <c r="S274" s="243"/>
      <c r="T274" s="244"/>
      <c r="U274" s="244"/>
      <c r="V274" s="244"/>
      <c r="W274" s="245"/>
      <c r="X274" s="7"/>
      <c r="AX274" s="101"/>
      <c r="AY274" s="101"/>
      <c r="AZ274" s="102">
        <f t="shared" si="27"/>
        <v>0</v>
      </c>
      <c r="BA274" s="101">
        <f t="shared" si="28"/>
        <v>0</v>
      </c>
      <c r="BB274" s="103">
        <f t="shared" si="29"/>
        <v>0</v>
      </c>
      <c r="BC274" s="1">
        <f t="shared" si="30"/>
        <v>0</v>
      </c>
      <c r="BD274" s="1">
        <f t="shared" si="31"/>
        <v>0</v>
      </c>
      <c r="BE274" s="1">
        <f t="shared" si="32"/>
        <v>0</v>
      </c>
    </row>
    <row r="275" spans="2:57" ht="14.4" thickBot="1" x14ac:dyDescent="0.3">
      <c r="B275" s="4"/>
      <c r="C275" s="131"/>
      <c r="D275" s="132"/>
      <c r="E275" s="235"/>
      <c r="F275" s="250"/>
      <c r="G275" s="250"/>
      <c r="H275" s="236"/>
      <c r="I275" s="130"/>
      <c r="J275" s="235"/>
      <c r="K275" s="236"/>
      <c r="L275" s="130"/>
      <c r="M275" s="235"/>
      <c r="N275" s="236"/>
      <c r="O275" s="129"/>
      <c r="P275" s="246">
        <v>0</v>
      </c>
      <c r="Q275" s="247"/>
      <c r="R275" s="129"/>
      <c r="S275" s="243"/>
      <c r="T275" s="244"/>
      <c r="U275" s="244"/>
      <c r="V275" s="244"/>
      <c r="W275" s="245"/>
      <c r="X275" s="7"/>
      <c r="AX275" s="101"/>
      <c r="AY275" s="101"/>
      <c r="AZ275" s="102">
        <f t="shared" si="27"/>
        <v>0</v>
      </c>
      <c r="BA275" s="101">
        <f t="shared" si="28"/>
        <v>0</v>
      </c>
      <c r="BB275" s="103">
        <f t="shared" si="29"/>
        <v>0</v>
      </c>
      <c r="BC275" s="1">
        <f t="shared" si="30"/>
        <v>0</v>
      </c>
      <c r="BD275" s="1">
        <f t="shared" si="31"/>
        <v>0</v>
      </c>
      <c r="BE275" s="1">
        <f t="shared" si="32"/>
        <v>0</v>
      </c>
    </row>
    <row r="276" spans="2:57" ht="14.4" thickBot="1" x14ac:dyDescent="0.3">
      <c r="B276" s="4"/>
      <c r="C276" s="131"/>
      <c r="D276" s="132"/>
      <c r="E276" s="235"/>
      <c r="F276" s="250"/>
      <c r="G276" s="250"/>
      <c r="H276" s="236"/>
      <c r="I276" s="130"/>
      <c r="J276" s="235"/>
      <c r="K276" s="236"/>
      <c r="L276" s="130"/>
      <c r="M276" s="235"/>
      <c r="N276" s="236"/>
      <c r="O276" s="129"/>
      <c r="P276" s="246">
        <v>0</v>
      </c>
      <c r="Q276" s="247"/>
      <c r="R276" s="129"/>
      <c r="S276" s="243"/>
      <c r="T276" s="244"/>
      <c r="U276" s="244"/>
      <c r="V276" s="244"/>
      <c r="W276" s="245"/>
      <c r="X276" s="7"/>
      <c r="AX276" s="101"/>
      <c r="AY276" s="101"/>
      <c r="AZ276" s="102">
        <f t="shared" si="27"/>
        <v>0</v>
      </c>
      <c r="BA276" s="101">
        <f t="shared" si="28"/>
        <v>0</v>
      </c>
      <c r="BB276" s="103">
        <f t="shared" si="29"/>
        <v>0</v>
      </c>
      <c r="BC276" s="1">
        <f t="shared" si="30"/>
        <v>0</v>
      </c>
      <c r="BD276" s="1">
        <f t="shared" si="31"/>
        <v>0</v>
      </c>
      <c r="BE276" s="1">
        <f t="shared" si="32"/>
        <v>0</v>
      </c>
    </row>
    <row r="277" spans="2:57" ht="14.4" thickBot="1" x14ac:dyDescent="0.3">
      <c r="B277" s="4"/>
      <c r="C277" s="131"/>
      <c r="D277" s="132"/>
      <c r="E277" s="235"/>
      <c r="F277" s="250"/>
      <c r="G277" s="250"/>
      <c r="H277" s="236"/>
      <c r="I277" s="130"/>
      <c r="J277" s="235"/>
      <c r="K277" s="236"/>
      <c r="L277" s="130"/>
      <c r="M277" s="235"/>
      <c r="N277" s="236"/>
      <c r="O277" s="129"/>
      <c r="P277" s="246">
        <v>0</v>
      </c>
      <c r="Q277" s="247"/>
      <c r="R277" s="129"/>
      <c r="S277" s="243"/>
      <c r="T277" s="244"/>
      <c r="U277" s="244"/>
      <c r="V277" s="244"/>
      <c r="W277" s="245"/>
      <c r="X277" s="7"/>
      <c r="AX277" s="101"/>
      <c r="AY277" s="101"/>
      <c r="AZ277" s="102">
        <f t="shared" si="27"/>
        <v>0</v>
      </c>
      <c r="BA277" s="101">
        <f t="shared" si="28"/>
        <v>0</v>
      </c>
      <c r="BB277" s="103">
        <f t="shared" si="29"/>
        <v>0</v>
      </c>
      <c r="BC277" s="1">
        <f t="shared" si="30"/>
        <v>0</v>
      </c>
      <c r="BD277" s="1">
        <f t="shared" si="31"/>
        <v>0</v>
      </c>
      <c r="BE277" s="1">
        <f t="shared" si="32"/>
        <v>0</v>
      </c>
    </row>
    <row r="278" spans="2:57" ht="14.4" thickBot="1" x14ac:dyDescent="0.3">
      <c r="B278" s="4"/>
      <c r="C278" s="131"/>
      <c r="D278" s="132"/>
      <c r="E278" s="235"/>
      <c r="F278" s="250"/>
      <c r="G278" s="250"/>
      <c r="H278" s="236"/>
      <c r="I278" s="130"/>
      <c r="J278" s="235"/>
      <c r="K278" s="236"/>
      <c r="L278" s="130"/>
      <c r="M278" s="235"/>
      <c r="N278" s="236"/>
      <c r="O278" s="129"/>
      <c r="P278" s="246">
        <v>0</v>
      </c>
      <c r="Q278" s="247"/>
      <c r="R278" s="129"/>
      <c r="S278" s="243"/>
      <c r="T278" s="244"/>
      <c r="U278" s="244"/>
      <c r="V278" s="244"/>
      <c r="W278" s="245"/>
      <c r="X278" s="7"/>
      <c r="AX278" s="101"/>
      <c r="AY278" s="101"/>
      <c r="AZ278" s="102">
        <f t="shared" si="27"/>
        <v>0</v>
      </c>
      <c r="BA278" s="101">
        <f t="shared" si="28"/>
        <v>0</v>
      </c>
      <c r="BB278" s="103">
        <f t="shared" si="29"/>
        <v>0</v>
      </c>
      <c r="BC278" s="1">
        <f t="shared" si="30"/>
        <v>0</v>
      </c>
      <c r="BD278" s="1">
        <f t="shared" si="31"/>
        <v>0</v>
      </c>
      <c r="BE278" s="1">
        <f t="shared" si="32"/>
        <v>0</v>
      </c>
    </row>
    <row r="279" spans="2:57" ht="14.4" thickBot="1" x14ac:dyDescent="0.3">
      <c r="B279" s="4"/>
      <c r="C279" s="131"/>
      <c r="D279" s="132"/>
      <c r="E279" s="235"/>
      <c r="F279" s="250"/>
      <c r="G279" s="250"/>
      <c r="H279" s="236"/>
      <c r="I279" s="130"/>
      <c r="J279" s="235"/>
      <c r="K279" s="236"/>
      <c r="L279" s="130"/>
      <c r="M279" s="235"/>
      <c r="N279" s="236"/>
      <c r="O279" s="129"/>
      <c r="P279" s="246">
        <v>0</v>
      </c>
      <c r="Q279" s="247"/>
      <c r="R279" s="129"/>
      <c r="S279" s="243"/>
      <c r="T279" s="244"/>
      <c r="U279" s="244"/>
      <c r="V279" s="244"/>
      <c r="W279" s="245"/>
      <c r="X279" s="7"/>
      <c r="AX279" s="101"/>
      <c r="AY279" s="101"/>
      <c r="AZ279" s="102">
        <f t="shared" si="27"/>
        <v>0</v>
      </c>
      <c r="BA279" s="101">
        <f t="shared" si="28"/>
        <v>0</v>
      </c>
      <c r="BB279" s="103">
        <f t="shared" si="29"/>
        <v>0</v>
      </c>
      <c r="BC279" s="1">
        <f t="shared" si="30"/>
        <v>0</v>
      </c>
      <c r="BD279" s="1">
        <f t="shared" si="31"/>
        <v>0</v>
      </c>
      <c r="BE279" s="1">
        <f t="shared" si="32"/>
        <v>0</v>
      </c>
    </row>
    <row r="280" spans="2:57" ht="14.4" thickBot="1" x14ac:dyDescent="0.3">
      <c r="B280" s="4"/>
      <c r="C280" s="131"/>
      <c r="D280" s="132"/>
      <c r="E280" s="235"/>
      <c r="F280" s="250"/>
      <c r="G280" s="250"/>
      <c r="H280" s="236"/>
      <c r="I280" s="130"/>
      <c r="J280" s="235"/>
      <c r="K280" s="236"/>
      <c r="L280" s="130"/>
      <c r="M280" s="235"/>
      <c r="N280" s="236"/>
      <c r="O280" s="129"/>
      <c r="P280" s="246">
        <v>0</v>
      </c>
      <c r="Q280" s="247"/>
      <c r="R280" s="129"/>
      <c r="S280" s="243"/>
      <c r="T280" s="244"/>
      <c r="U280" s="244"/>
      <c r="V280" s="244"/>
      <c r="W280" s="245"/>
      <c r="X280" s="7"/>
      <c r="AX280" s="101"/>
      <c r="AY280" s="101"/>
      <c r="AZ280" s="102">
        <f t="shared" si="27"/>
        <v>0</v>
      </c>
      <c r="BA280" s="101">
        <f t="shared" si="28"/>
        <v>0</v>
      </c>
      <c r="BB280" s="103">
        <f t="shared" si="29"/>
        <v>0</v>
      </c>
      <c r="BC280" s="1">
        <f t="shared" si="30"/>
        <v>0</v>
      </c>
      <c r="BD280" s="1">
        <f t="shared" si="31"/>
        <v>0</v>
      </c>
      <c r="BE280" s="1">
        <f t="shared" si="32"/>
        <v>0</v>
      </c>
    </row>
    <row r="281" spans="2:57" ht="14.4" thickBot="1" x14ac:dyDescent="0.3">
      <c r="B281" s="4"/>
      <c r="C281" s="131"/>
      <c r="D281" s="132"/>
      <c r="E281" s="235"/>
      <c r="F281" s="250"/>
      <c r="G281" s="250"/>
      <c r="H281" s="236"/>
      <c r="I281" s="130"/>
      <c r="J281" s="235"/>
      <c r="K281" s="236"/>
      <c r="L281" s="130"/>
      <c r="M281" s="235"/>
      <c r="N281" s="236"/>
      <c r="O281" s="129"/>
      <c r="P281" s="246">
        <v>0</v>
      </c>
      <c r="Q281" s="247"/>
      <c r="R281" s="129"/>
      <c r="S281" s="243"/>
      <c r="T281" s="244"/>
      <c r="U281" s="244"/>
      <c r="V281" s="244"/>
      <c r="W281" s="245"/>
      <c r="X281" s="7"/>
      <c r="AX281" s="101"/>
      <c r="AY281" s="101"/>
      <c r="AZ281" s="102">
        <f t="shared" si="27"/>
        <v>0</v>
      </c>
      <c r="BA281" s="101">
        <f t="shared" si="28"/>
        <v>0</v>
      </c>
      <c r="BB281" s="103">
        <f t="shared" si="29"/>
        <v>0</v>
      </c>
      <c r="BC281" s="1">
        <f t="shared" si="30"/>
        <v>0</v>
      </c>
      <c r="BD281" s="1">
        <f t="shared" si="31"/>
        <v>0</v>
      </c>
      <c r="BE281" s="1">
        <f t="shared" si="32"/>
        <v>0</v>
      </c>
    </row>
    <row r="282" spans="2:57" ht="14.4" thickBot="1" x14ac:dyDescent="0.3">
      <c r="B282" s="4"/>
      <c r="C282" s="131"/>
      <c r="D282" s="132"/>
      <c r="E282" s="235"/>
      <c r="F282" s="250"/>
      <c r="G282" s="250"/>
      <c r="H282" s="236"/>
      <c r="I282" s="130"/>
      <c r="J282" s="235"/>
      <c r="K282" s="236"/>
      <c r="L282" s="130"/>
      <c r="M282" s="235"/>
      <c r="N282" s="236"/>
      <c r="O282" s="129"/>
      <c r="P282" s="246">
        <v>0</v>
      </c>
      <c r="Q282" s="247"/>
      <c r="R282" s="129"/>
      <c r="S282" s="243"/>
      <c r="T282" s="244"/>
      <c r="U282" s="244"/>
      <c r="V282" s="244"/>
      <c r="W282" s="245"/>
      <c r="X282" s="7"/>
      <c r="AX282" s="101"/>
      <c r="AY282" s="101"/>
      <c r="AZ282" s="102">
        <f t="shared" si="27"/>
        <v>0</v>
      </c>
      <c r="BA282" s="101">
        <f t="shared" si="28"/>
        <v>0</v>
      </c>
      <c r="BB282" s="103">
        <f t="shared" si="29"/>
        <v>0</v>
      </c>
      <c r="BC282" s="1">
        <f t="shared" si="30"/>
        <v>0</v>
      </c>
      <c r="BD282" s="1">
        <f t="shared" si="31"/>
        <v>0</v>
      </c>
      <c r="BE282" s="1">
        <f t="shared" si="32"/>
        <v>0</v>
      </c>
    </row>
    <row r="283" spans="2:57" ht="14.4" thickBot="1" x14ac:dyDescent="0.3">
      <c r="B283" s="4"/>
      <c r="C283" s="131"/>
      <c r="D283" s="132"/>
      <c r="E283" s="235"/>
      <c r="F283" s="250"/>
      <c r="G283" s="250"/>
      <c r="H283" s="236"/>
      <c r="I283" s="130"/>
      <c r="J283" s="235"/>
      <c r="K283" s="236"/>
      <c r="L283" s="130"/>
      <c r="M283" s="235"/>
      <c r="N283" s="236"/>
      <c r="O283" s="129"/>
      <c r="P283" s="246">
        <v>0</v>
      </c>
      <c r="Q283" s="247"/>
      <c r="R283" s="129"/>
      <c r="S283" s="243"/>
      <c r="T283" s="244"/>
      <c r="U283" s="244"/>
      <c r="V283" s="244"/>
      <c r="W283" s="245"/>
      <c r="X283" s="7"/>
      <c r="AX283" s="101"/>
      <c r="AY283" s="101"/>
      <c r="AZ283" s="102">
        <f t="shared" si="27"/>
        <v>0</v>
      </c>
      <c r="BA283" s="101">
        <f t="shared" si="28"/>
        <v>0</v>
      </c>
      <c r="BB283" s="103">
        <f t="shared" si="29"/>
        <v>0</v>
      </c>
      <c r="BC283" s="1">
        <f t="shared" si="30"/>
        <v>0</v>
      </c>
      <c r="BD283" s="1">
        <f t="shared" si="31"/>
        <v>0</v>
      </c>
      <c r="BE283" s="1">
        <f t="shared" si="32"/>
        <v>0</v>
      </c>
    </row>
    <row r="284" spans="2:57" ht="14.4" thickBot="1" x14ac:dyDescent="0.3">
      <c r="B284" s="4"/>
      <c r="C284" s="131"/>
      <c r="D284" s="132"/>
      <c r="E284" s="235"/>
      <c r="F284" s="250"/>
      <c r="G284" s="250"/>
      <c r="H284" s="236"/>
      <c r="I284" s="130"/>
      <c r="J284" s="235"/>
      <c r="K284" s="236"/>
      <c r="L284" s="130"/>
      <c r="M284" s="235"/>
      <c r="N284" s="236"/>
      <c r="O284" s="129"/>
      <c r="P284" s="246">
        <v>0</v>
      </c>
      <c r="Q284" s="247"/>
      <c r="R284" s="129"/>
      <c r="S284" s="243"/>
      <c r="T284" s="244"/>
      <c r="U284" s="244"/>
      <c r="V284" s="244"/>
      <c r="W284" s="245"/>
      <c r="X284" s="7"/>
      <c r="AX284" s="101"/>
      <c r="AY284" s="101"/>
      <c r="AZ284" s="102">
        <f t="shared" si="27"/>
        <v>0</v>
      </c>
      <c r="BA284" s="101">
        <f t="shared" si="28"/>
        <v>0</v>
      </c>
      <c r="BB284" s="103">
        <f t="shared" si="29"/>
        <v>0</v>
      </c>
      <c r="BC284" s="1">
        <f t="shared" si="30"/>
        <v>0</v>
      </c>
      <c r="BD284" s="1">
        <f t="shared" si="31"/>
        <v>0</v>
      </c>
      <c r="BE284" s="1">
        <f t="shared" si="32"/>
        <v>0</v>
      </c>
    </row>
    <row r="285" spans="2:57" ht="14.4" thickBot="1" x14ac:dyDescent="0.3">
      <c r="B285" s="4"/>
      <c r="C285" s="131"/>
      <c r="D285" s="132"/>
      <c r="E285" s="235"/>
      <c r="F285" s="250"/>
      <c r="G285" s="250"/>
      <c r="H285" s="236"/>
      <c r="I285" s="130"/>
      <c r="J285" s="235"/>
      <c r="K285" s="236"/>
      <c r="L285" s="130"/>
      <c r="M285" s="235"/>
      <c r="N285" s="236"/>
      <c r="O285" s="129"/>
      <c r="P285" s="246">
        <v>0</v>
      </c>
      <c r="Q285" s="247"/>
      <c r="R285" s="129"/>
      <c r="S285" s="243"/>
      <c r="T285" s="244"/>
      <c r="U285" s="244"/>
      <c r="V285" s="244"/>
      <c r="W285" s="245"/>
      <c r="X285" s="7"/>
      <c r="AX285" s="101"/>
      <c r="AY285" s="101"/>
      <c r="AZ285" s="102">
        <f t="shared" si="27"/>
        <v>0</v>
      </c>
      <c r="BA285" s="101">
        <f t="shared" si="28"/>
        <v>0</v>
      </c>
      <c r="BB285" s="103">
        <f t="shared" si="29"/>
        <v>0</v>
      </c>
      <c r="BC285" s="1">
        <f t="shared" si="30"/>
        <v>0</v>
      </c>
      <c r="BD285" s="1">
        <f t="shared" si="31"/>
        <v>0</v>
      </c>
      <c r="BE285" s="1">
        <f t="shared" si="32"/>
        <v>0</v>
      </c>
    </row>
    <row r="286" spans="2:57" ht="14.4" thickBot="1" x14ac:dyDescent="0.3">
      <c r="B286" s="4"/>
      <c r="C286" s="131"/>
      <c r="D286" s="132"/>
      <c r="E286" s="235"/>
      <c r="F286" s="250"/>
      <c r="G286" s="250"/>
      <c r="H286" s="236"/>
      <c r="I286" s="130"/>
      <c r="J286" s="235"/>
      <c r="K286" s="236"/>
      <c r="L286" s="130"/>
      <c r="M286" s="235"/>
      <c r="N286" s="236"/>
      <c r="O286" s="129"/>
      <c r="P286" s="246">
        <v>0</v>
      </c>
      <c r="Q286" s="247"/>
      <c r="R286" s="129"/>
      <c r="S286" s="243"/>
      <c r="T286" s="244"/>
      <c r="U286" s="244"/>
      <c r="V286" s="244"/>
      <c r="W286" s="245"/>
      <c r="X286" s="7"/>
      <c r="AX286" s="101"/>
      <c r="AY286" s="101"/>
      <c r="AZ286" s="102">
        <f t="shared" si="27"/>
        <v>0</v>
      </c>
      <c r="BA286" s="101">
        <f t="shared" si="28"/>
        <v>0</v>
      </c>
      <c r="BB286" s="103">
        <f t="shared" si="29"/>
        <v>0</v>
      </c>
      <c r="BC286" s="1">
        <f t="shared" si="30"/>
        <v>0</v>
      </c>
      <c r="BD286" s="1">
        <f t="shared" si="31"/>
        <v>0</v>
      </c>
      <c r="BE286" s="1">
        <f t="shared" si="32"/>
        <v>0</v>
      </c>
    </row>
    <row r="287" spans="2:57" ht="14.4" thickBot="1" x14ac:dyDescent="0.3">
      <c r="B287" s="4"/>
      <c r="C287" s="131"/>
      <c r="D287" s="132"/>
      <c r="E287" s="235"/>
      <c r="F287" s="250"/>
      <c r="G287" s="250"/>
      <c r="H287" s="236"/>
      <c r="I287" s="130"/>
      <c r="J287" s="235"/>
      <c r="K287" s="236"/>
      <c r="L287" s="130"/>
      <c r="M287" s="235"/>
      <c r="N287" s="236"/>
      <c r="O287" s="129"/>
      <c r="P287" s="246">
        <v>0</v>
      </c>
      <c r="Q287" s="247"/>
      <c r="R287" s="129"/>
      <c r="S287" s="243"/>
      <c r="T287" s="244"/>
      <c r="U287" s="244"/>
      <c r="V287" s="244"/>
      <c r="W287" s="245"/>
      <c r="X287" s="7"/>
      <c r="AX287" s="101"/>
      <c r="AY287" s="101"/>
      <c r="AZ287" s="102">
        <f t="shared" si="27"/>
        <v>0</v>
      </c>
      <c r="BA287" s="101">
        <f t="shared" si="28"/>
        <v>0</v>
      </c>
      <c r="BB287" s="103">
        <f t="shared" si="29"/>
        <v>0</v>
      </c>
      <c r="BC287" s="1">
        <f t="shared" si="30"/>
        <v>0</v>
      </c>
      <c r="BD287" s="1">
        <f t="shared" si="31"/>
        <v>0</v>
      </c>
      <c r="BE287" s="1">
        <f t="shared" si="32"/>
        <v>0</v>
      </c>
    </row>
    <row r="288" spans="2:57" ht="14.4" thickBot="1" x14ac:dyDescent="0.3">
      <c r="B288" s="4"/>
      <c r="C288" s="131"/>
      <c r="D288" s="132"/>
      <c r="E288" s="235"/>
      <c r="F288" s="250"/>
      <c r="G288" s="250"/>
      <c r="H288" s="236"/>
      <c r="I288" s="130"/>
      <c r="J288" s="235"/>
      <c r="K288" s="236"/>
      <c r="L288" s="130"/>
      <c r="M288" s="235"/>
      <c r="N288" s="236"/>
      <c r="O288" s="129"/>
      <c r="P288" s="246">
        <v>0</v>
      </c>
      <c r="Q288" s="247"/>
      <c r="R288" s="129"/>
      <c r="S288" s="243"/>
      <c r="T288" s="244"/>
      <c r="U288" s="244"/>
      <c r="V288" s="244"/>
      <c r="W288" s="245"/>
      <c r="X288" s="7"/>
      <c r="AX288" s="101"/>
      <c r="AY288" s="101"/>
      <c r="AZ288" s="102">
        <f t="shared" si="27"/>
        <v>0</v>
      </c>
      <c r="BA288" s="101">
        <f t="shared" si="28"/>
        <v>0</v>
      </c>
      <c r="BB288" s="103">
        <f t="shared" si="29"/>
        <v>0</v>
      </c>
      <c r="BC288" s="1">
        <f t="shared" si="30"/>
        <v>0</v>
      </c>
      <c r="BD288" s="1">
        <f t="shared" si="31"/>
        <v>0</v>
      </c>
      <c r="BE288" s="1">
        <f t="shared" si="32"/>
        <v>0</v>
      </c>
    </row>
    <row r="289" spans="2:57" ht="14.4" thickBot="1" x14ac:dyDescent="0.3">
      <c r="B289" s="4"/>
      <c r="C289" s="131"/>
      <c r="D289" s="132"/>
      <c r="E289" s="235"/>
      <c r="F289" s="250"/>
      <c r="G289" s="250"/>
      <c r="H289" s="236"/>
      <c r="I289" s="130"/>
      <c r="J289" s="235"/>
      <c r="K289" s="236"/>
      <c r="L289" s="130"/>
      <c r="M289" s="235"/>
      <c r="N289" s="236"/>
      <c r="O289" s="129"/>
      <c r="P289" s="246">
        <v>0</v>
      </c>
      <c r="Q289" s="247"/>
      <c r="R289" s="129"/>
      <c r="S289" s="243"/>
      <c r="T289" s="244"/>
      <c r="U289" s="244"/>
      <c r="V289" s="244"/>
      <c r="W289" s="245"/>
      <c r="X289" s="7"/>
      <c r="AX289" s="101"/>
      <c r="AY289" s="101"/>
      <c r="AZ289" s="102">
        <f t="shared" si="27"/>
        <v>0</v>
      </c>
      <c r="BA289" s="101">
        <f t="shared" si="28"/>
        <v>0</v>
      </c>
      <c r="BB289" s="103">
        <f t="shared" si="29"/>
        <v>0</v>
      </c>
      <c r="BC289" s="1">
        <f t="shared" si="30"/>
        <v>0</v>
      </c>
      <c r="BD289" s="1">
        <f t="shared" si="31"/>
        <v>0</v>
      </c>
      <c r="BE289" s="1">
        <f t="shared" si="32"/>
        <v>0</v>
      </c>
    </row>
    <row r="290" spans="2:57" ht="14.4" thickBot="1" x14ac:dyDescent="0.3">
      <c r="B290" s="4"/>
      <c r="C290" s="131"/>
      <c r="D290" s="132"/>
      <c r="E290" s="235"/>
      <c r="F290" s="250"/>
      <c r="G290" s="250"/>
      <c r="H290" s="236"/>
      <c r="I290" s="130"/>
      <c r="J290" s="235"/>
      <c r="K290" s="236"/>
      <c r="L290" s="130"/>
      <c r="M290" s="235"/>
      <c r="N290" s="236"/>
      <c r="O290" s="129"/>
      <c r="P290" s="246">
        <v>0</v>
      </c>
      <c r="Q290" s="247"/>
      <c r="R290" s="129"/>
      <c r="S290" s="243"/>
      <c r="T290" s="244"/>
      <c r="U290" s="244"/>
      <c r="V290" s="244"/>
      <c r="W290" s="245"/>
      <c r="X290" s="7"/>
      <c r="AX290" s="101"/>
      <c r="AY290" s="101"/>
      <c r="AZ290" s="102">
        <f t="shared" si="27"/>
        <v>0</v>
      </c>
      <c r="BA290" s="101">
        <f t="shared" si="28"/>
        <v>0</v>
      </c>
      <c r="BB290" s="103">
        <f t="shared" si="29"/>
        <v>0</v>
      </c>
      <c r="BC290" s="1">
        <f t="shared" si="30"/>
        <v>0</v>
      </c>
      <c r="BD290" s="1">
        <f t="shared" si="31"/>
        <v>0</v>
      </c>
      <c r="BE290" s="1">
        <f t="shared" si="32"/>
        <v>0</v>
      </c>
    </row>
    <row r="291" spans="2:57" ht="14.4" thickBot="1" x14ac:dyDescent="0.3">
      <c r="B291" s="4"/>
      <c r="C291" s="131"/>
      <c r="D291" s="132"/>
      <c r="E291" s="235"/>
      <c r="F291" s="250"/>
      <c r="G291" s="250"/>
      <c r="H291" s="236"/>
      <c r="I291" s="130"/>
      <c r="J291" s="235"/>
      <c r="K291" s="236"/>
      <c r="L291" s="130"/>
      <c r="M291" s="235"/>
      <c r="N291" s="236"/>
      <c r="O291" s="129"/>
      <c r="P291" s="246">
        <v>0</v>
      </c>
      <c r="Q291" s="247"/>
      <c r="R291" s="129"/>
      <c r="S291" s="243"/>
      <c r="T291" s="244"/>
      <c r="U291" s="244"/>
      <c r="V291" s="244"/>
      <c r="W291" s="245"/>
      <c r="X291" s="7"/>
      <c r="AX291" s="101"/>
      <c r="AY291" s="101"/>
      <c r="AZ291" s="102">
        <f t="shared" si="27"/>
        <v>0</v>
      </c>
      <c r="BA291" s="101">
        <f t="shared" si="28"/>
        <v>0</v>
      </c>
      <c r="BB291" s="103">
        <f t="shared" si="29"/>
        <v>0</v>
      </c>
      <c r="BC291" s="1">
        <f t="shared" si="30"/>
        <v>0</v>
      </c>
      <c r="BD291" s="1">
        <f t="shared" si="31"/>
        <v>0</v>
      </c>
      <c r="BE291" s="1">
        <f t="shared" si="32"/>
        <v>0</v>
      </c>
    </row>
    <row r="292" spans="2:57" ht="14.4" thickBot="1" x14ac:dyDescent="0.3">
      <c r="B292" s="4"/>
      <c r="C292" s="131"/>
      <c r="D292" s="132"/>
      <c r="E292" s="235"/>
      <c r="F292" s="250"/>
      <c r="G292" s="250"/>
      <c r="H292" s="236"/>
      <c r="I292" s="130"/>
      <c r="J292" s="235"/>
      <c r="K292" s="236"/>
      <c r="L292" s="130"/>
      <c r="M292" s="235"/>
      <c r="N292" s="236"/>
      <c r="O292" s="129"/>
      <c r="P292" s="246">
        <v>0</v>
      </c>
      <c r="Q292" s="247"/>
      <c r="R292" s="129"/>
      <c r="S292" s="243"/>
      <c r="T292" s="244"/>
      <c r="U292" s="244"/>
      <c r="V292" s="244"/>
      <c r="W292" s="245"/>
      <c r="X292" s="7"/>
      <c r="AX292" s="101"/>
      <c r="AY292" s="101"/>
      <c r="AZ292" s="102">
        <f t="shared" si="27"/>
        <v>0</v>
      </c>
      <c r="BA292" s="101">
        <f t="shared" si="28"/>
        <v>0</v>
      </c>
      <c r="BB292" s="103">
        <f t="shared" si="29"/>
        <v>0</v>
      </c>
      <c r="BC292" s="1">
        <f t="shared" si="30"/>
        <v>0</v>
      </c>
      <c r="BD292" s="1">
        <f t="shared" si="31"/>
        <v>0</v>
      </c>
      <c r="BE292" s="1">
        <f t="shared" si="32"/>
        <v>0</v>
      </c>
    </row>
    <row r="293" spans="2:57" ht="14.4" thickBot="1" x14ac:dyDescent="0.3">
      <c r="B293" s="4"/>
      <c r="C293" s="131"/>
      <c r="D293" s="132"/>
      <c r="E293" s="235"/>
      <c r="F293" s="250"/>
      <c r="G293" s="250"/>
      <c r="H293" s="236"/>
      <c r="I293" s="130"/>
      <c r="J293" s="235"/>
      <c r="K293" s="236"/>
      <c r="L293" s="130"/>
      <c r="M293" s="235"/>
      <c r="N293" s="236"/>
      <c r="O293" s="129"/>
      <c r="P293" s="246">
        <v>0</v>
      </c>
      <c r="Q293" s="247"/>
      <c r="R293" s="129"/>
      <c r="S293" s="243"/>
      <c r="T293" s="244"/>
      <c r="U293" s="244"/>
      <c r="V293" s="244"/>
      <c r="W293" s="245"/>
      <c r="X293" s="7"/>
      <c r="AX293" s="101"/>
      <c r="AY293" s="101"/>
      <c r="AZ293" s="102">
        <f t="shared" si="27"/>
        <v>0</v>
      </c>
      <c r="BA293" s="101">
        <f t="shared" si="28"/>
        <v>0</v>
      </c>
      <c r="BB293" s="103">
        <f t="shared" si="29"/>
        <v>0</v>
      </c>
      <c r="BC293" s="1">
        <f t="shared" si="30"/>
        <v>0</v>
      </c>
      <c r="BD293" s="1">
        <f t="shared" si="31"/>
        <v>0</v>
      </c>
      <c r="BE293" s="1">
        <f t="shared" si="32"/>
        <v>0</v>
      </c>
    </row>
    <row r="294" spans="2:57" ht="14.4" thickBot="1" x14ac:dyDescent="0.3">
      <c r="B294" s="4"/>
      <c r="C294" s="131"/>
      <c r="D294" s="132"/>
      <c r="E294" s="235"/>
      <c r="F294" s="250"/>
      <c r="G294" s="250"/>
      <c r="H294" s="236"/>
      <c r="I294" s="130"/>
      <c r="J294" s="235"/>
      <c r="K294" s="236"/>
      <c r="L294" s="130"/>
      <c r="M294" s="235"/>
      <c r="N294" s="236"/>
      <c r="O294" s="129"/>
      <c r="P294" s="246">
        <v>0</v>
      </c>
      <c r="Q294" s="247"/>
      <c r="R294" s="129"/>
      <c r="S294" s="243"/>
      <c r="T294" s="244"/>
      <c r="U294" s="244"/>
      <c r="V294" s="244"/>
      <c r="W294" s="245"/>
      <c r="X294" s="7"/>
      <c r="AX294" s="101"/>
      <c r="AY294" s="101"/>
      <c r="AZ294" s="102">
        <f t="shared" si="27"/>
        <v>0</v>
      </c>
      <c r="BA294" s="101">
        <f t="shared" si="28"/>
        <v>0</v>
      </c>
      <c r="BB294" s="103">
        <f t="shared" si="29"/>
        <v>0</v>
      </c>
      <c r="BC294" s="1">
        <f t="shared" si="30"/>
        <v>0</v>
      </c>
      <c r="BD294" s="1">
        <f t="shared" si="31"/>
        <v>0</v>
      </c>
      <c r="BE294" s="1">
        <f t="shared" si="32"/>
        <v>0</v>
      </c>
    </row>
    <row r="295" spans="2:57" ht="14.4" thickBot="1" x14ac:dyDescent="0.3">
      <c r="B295" s="4"/>
      <c r="C295" s="131"/>
      <c r="D295" s="132"/>
      <c r="E295" s="235"/>
      <c r="F295" s="250"/>
      <c r="G295" s="250"/>
      <c r="H295" s="236"/>
      <c r="I295" s="130"/>
      <c r="J295" s="235"/>
      <c r="K295" s="236"/>
      <c r="L295" s="130"/>
      <c r="M295" s="235"/>
      <c r="N295" s="236"/>
      <c r="O295" s="129"/>
      <c r="P295" s="246">
        <v>0</v>
      </c>
      <c r="Q295" s="247"/>
      <c r="R295" s="129"/>
      <c r="S295" s="243"/>
      <c r="T295" s="244"/>
      <c r="U295" s="244"/>
      <c r="V295" s="244"/>
      <c r="W295" s="245"/>
      <c r="X295" s="7"/>
      <c r="AX295" s="101"/>
      <c r="AY295" s="101"/>
      <c r="AZ295" s="102">
        <f t="shared" si="27"/>
        <v>0</v>
      </c>
      <c r="BA295" s="101">
        <f t="shared" si="28"/>
        <v>0</v>
      </c>
      <c r="BB295" s="103">
        <f t="shared" si="29"/>
        <v>0</v>
      </c>
      <c r="BC295" s="1">
        <f t="shared" si="30"/>
        <v>0</v>
      </c>
      <c r="BD295" s="1">
        <f t="shared" si="31"/>
        <v>0</v>
      </c>
      <c r="BE295" s="1">
        <f t="shared" si="32"/>
        <v>0</v>
      </c>
    </row>
    <row r="296" spans="2:57" ht="14.4" thickBot="1" x14ac:dyDescent="0.3">
      <c r="B296" s="4"/>
      <c r="C296" s="131"/>
      <c r="D296" s="132"/>
      <c r="E296" s="235"/>
      <c r="F296" s="250"/>
      <c r="G296" s="250"/>
      <c r="H296" s="236"/>
      <c r="I296" s="130"/>
      <c r="J296" s="235"/>
      <c r="K296" s="236"/>
      <c r="L296" s="130"/>
      <c r="M296" s="235"/>
      <c r="N296" s="236"/>
      <c r="O296" s="129"/>
      <c r="P296" s="246">
        <v>0</v>
      </c>
      <c r="Q296" s="247"/>
      <c r="R296" s="129"/>
      <c r="S296" s="243"/>
      <c r="T296" s="244"/>
      <c r="U296" s="244"/>
      <c r="V296" s="244"/>
      <c r="W296" s="245"/>
      <c r="X296" s="7"/>
      <c r="AX296" s="101"/>
      <c r="AY296" s="101"/>
      <c r="AZ296" s="102">
        <f t="shared" si="27"/>
        <v>0</v>
      </c>
      <c r="BA296" s="101">
        <f t="shared" si="28"/>
        <v>0</v>
      </c>
      <c r="BB296" s="103">
        <f t="shared" si="29"/>
        <v>0</v>
      </c>
      <c r="BC296" s="1">
        <f t="shared" si="30"/>
        <v>0</v>
      </c>
      <c r="BD296" s="1">
        <f t="shared" si="31"/>
        <v>0</v>
      </c>
      <c r="BE296" s="1">
        <f t="shared" si="32"/>
        <v>0</v>
      </c>
    </row>
    <row r="297" spans="2:57" ht="14.4" thickBot="1" x14ac:dyDescent="0.3">
      <c r="B297" s="4"/>
      <c r="C297" s="131"/>
      <c r="D297" s="132"/>
      <c r="E297" s="235"/>
      <c r="F297" s="250"/>
      <c r="G297" s="250"/>
      <c r="H297" s="236"/>
      <c r="I297" s="130"/>
      <c r="J297" s="235"/>
      <c r="K297" s="236"/>
      <c r="L297" s="130"/>
      <c r="M297" s="235"/>
      <c r="N297" s="236"/>
      <c r="O297" s="129"/>
      <c r="P297" s="246">
        <v>0</v>
      </c>
      <c r="Q297" s="247"/>
      <c r="R297" s="129"/>
      <c r="S297" s="243"/>
      <c r="T297" s="244"/>
      <c r="U297" s="244"/>
      <c r="V297" s="244"/>
      <c r="W297" s="245"/>
      <c r="X297" s="7"/>
      <c r="AX297" s="101"/>
      <c r="AY297" s="101"/>
      <c r="AZ297" s="102">
        <f t="shared" si="27"/>
        <v>0</v>
      </c>
      <c r="BA297" s="101">
        <f t="shared" si="28"/>
        <v>0</v>
      </c>
      <c r="BB297" s="103">
        <f t="shared" si="29"/>
        <v>0</v>
      </c>
      <c r="BC297" s="1">
        <f t="shared" si="30"/>
        <v>0</v>
      </c>
      <c r="BD297" s="1">
        <f t="shared" si="31"/>
        <v>0</v>
      </c>
      <c r="BE297" s="1">
        <f t="shared" si="32"/>
        <v>0</v>
      </c>
    </row>
    <row r="298" spans="2:57" ht="14.4" thickBot="1" x14ac:dyDescent="0.3">
      <c r="B298" s="4"/>
      <c r="C298" s="131"/>
      <c r="D298" s="132"/>
      <c r="E298" s="235"/>
      <c r="F298" s="250"/>
      <c r="G298" s="250"/>
      <c r="H298" s="236"/>
      <c r="I298" s="130"/>
      <c r="J298" s="235"/>
      <c r="K298" s="236"/>
      <c r="L298" s="130"/>
      <c r="M298" s="235"/>
      <c r="N298" s="236"/>
      <c r="O298" s="129"/>
      <c r="P298" s="246">
        <v>0</v>
      </c>
      <c r="Q298" s="247"/>
      <c r="R298" s="129"/>
      <c r="S298" s="243"/>
      <c r="T298" s="244"/>
      <c r="U298" s="244"/>
      <c r="V298" s="244"/>
      <c r="W298" s="245"/>
      <c r="X298" s="7"/>
      <c r="AX298" s="101"/>
      <c r="AY298" s="101"/>
      <c r="AZ298" s="102">
        <f t="shared" si="27"/>
        <v>0</v>
      </c>
      <c r="BA298" s="101">
        <f t="shared" si="28"/>
        <v>0</v>
      </c>
      <c r="BB298" s="103">
        <f t="shared" si="29"/>
        <v>0</v>
      </c>
      <c r="BC298" s="1">
        <f t="shared" si="30"/>
        <v>0</v>
      </c>
      <c r="BD298" s="1">
        <f t="shared" si="31"/>
        <v>0</v>
      </c>
      <c r="BE298" s="1">
        <f t="shared" si="32"/>
        <v>0</v>
      </c>
    </row>
    <row r="299" spans="2:57" ht="14.4" thickBot="1" x14ac:dyDescent="0.3">
      <c r="B299" s="4"/>
      <c r="C299" s="131"/>
      <c r="D299" s="132"/>
      <c r="E299" s="235"/>
      <c r="F299" s="250"/>
      <c r="G299" s="250"/>
      <c r="H299" s="236"/>
      <c r="I299" s="130"/>
      <c r="J299" s="235"/>
      <c r="K299" s="236"/>
      <c r="L299" s="130"/>
      <c r="M299" s="235"/>
      <c r="N299" s="236"/>
      <c r="O299" s="129"/>
      <c r="P299" s="246">
        <v>0</v>
      </c>
      <c r="Q299" s="247"/>
      <c r="R299" s="129"/>
      <c r="S299" s="243"/>
      <c r="T299" s="244"/>
      <c r="U299" s="244"/>
      <c r="V299" s="244"/>
      <c r="W299" s="245"/>
      <c r="X299" s="7"/>
      <c r="AX299" s="101"/>
      <c r="AY299" s="101"/>
      <c r="AZ299" s="102">
        <f t="shared" si="27"/>
        <v>0</v>
      </c>
      <c r="BA299" s="101">
        <f t="shared" si="28"/>
        <v>0</v>
      </c>
      <c r="BB299" s="103">
        <f t="shared" si="29"/>
        <v>0</v>
      </c>
      <c r="BC299" s="1">
        <f t="shared" si="30"/>
        <v>0</v>
      </c>
      <c r="BD299" s="1">
        <f t="shared" si="31"/>
        <v>0</v>
      </c>
      <c r="BE299" s="1">
        <f t="shared" si="32"/>
        <v>0</v>
      </c>
    </row>
    <row r="300" spans="2:57" ht="14.4" thickBot="1" x14ac:dyDescent="0.3">
      <c r="B300" s="4"/>
      <c r="C300" s="131"/>
      <c r="D300" s="132"/>
      <c r="E300" s="235"/>
      <c r="F300" s="250"/>
      <c r="G300" s="250"/>
      <c r="H300" s="236"/>
      <c r="I300" s="130"/>
      <c r="J300" s="235"/>
      <c r="K300" s="236"/>
      <c r="L300" s="130"/>
      <c r="M300" s="235"/>
      <c r="N300" s="236"/>
      <c r="O300" s="129"/>
      <c r="P300" s="246">
        <v>0</v>
      </c>
      <c r="Q300" s="247"/>
      <c r="R300" s="129"/>
      <c r="S300" s="243"/>
      <c r="T300" s="244"/>
      <c r="U300" s="244"/>
      <c r="V300" s="244"/>
      <c r="W300" s="245"/>
      <c r="X300" s="7"/>
      <c r="AX300" s="101"/>
      <c r="AY300" s="101"/>
      <c r="AZ300" s="102">
        <f t="shared" si="27"/>
        <v>0</v>
      </c>
      <c r="BA300" s="101">
        <f t="shared" si="28"/>
        <v>0</v>
      </c>
      <c r="BB300" s="103">
        <f t="shared" si="29"/>
        <v>0</v>
      </c>
      <c r="BC300" s="1">
        <f t="shared" si="30"/>
        <v>0</v>
      </c>
      <c r="BD300" s="1">
        <f t="shared" si="31"/>
        <v>0</v>
      </c>
      <c r="BE300" s="1">
        <f t="shared" si="32"/>
        <v>0</v>
      </c>
    </row>
    <row r="301" spans="2:57" ht="14.4" thickBot="1" x14ac:dyDescent="0.3">
      <c r="B301" s="4"/>
      <c r="C301" s="131"/>
      <c r="D301" s="132"/>
      <c r="E301" s="235"/>
      <c r="F301" s="250"/>
      <c r="G301" s="250"/>
      <c r="H301" s="236"/>
      <c r="I301" s="130"/>
      <c r="J301" s="235"/>
      <c r="K301" s="236"/>
      <c r="L301" s="130"/>
      <c r="M301" s="235"/>
      <c r="N301" s="236"/>
      <c r="O301" s="129"/>
      <c r="P301" s="246">
        <v>0</v>
      </c>
      <c r="Q301" s="247"/>
      <c r="R301" s="129"/>
      <c r="S301" s="243"/>
      <c r="T301" s="244"/>
      <c r="U301" s="244"/>
      <c r="V301" s="244"/>
      <c r="W301" s="245"/>
      <c r="X301" s="7"/>
      <c r="AX301" s="101"/>
      <c r="AY301" s="101"/>
      <c r="AZ301" s="102">
        <f t="shared" si="27"/>
        <v>0</v>
      </c>
      <c r="BA301" s="101">
        <f t="shared" si="28"/>
        <v>0</v>
      </c>
      <c r="BB301" s="103">
        <f t="shared" si="29"/>
        <v>0</v>
      </c>
      <c r="BC301" s="1">
        <f t="shared" si="30"/>
        <v>0</v>
      </c>
      <c r="BD301" s="1">
        <f t="shared" si="31"/>
        <v>0</v>
      </c>
      <c r="BE301" s="1">
        <f t="shared" si="32"/>
        <v>0</v>
      </c>
    </row>
    <row r="302" spans="2:57" ht="14.4" thickBot="1" x14ac:dyDescent="0.3">
      <c r="B302" s="4"/>
      <c r="C302" s="131"/>
      <c r="D302" s="132"/>
      <c r="E302" s="235"/>
      <c r="F302" s="250"/>
      <c r="G302" s="250"/>
      <c r="H302" s="236"/>
      <c r="I302" s="130"/>
      <c r="J302" s="235"/>
      <c r="K302" s="236"/>
      <c r="L302" s="130"/>
      <c r="M302" s="235"/>
      <c r="N302" s="236"/>
      <c r="O302" s="129"/>
      <c r="P302" s="246">
        <v>0</v>
      </c>
      <c r="Q302" s="247"/>
      <c r="R302" s="129"/>
      <c r="S302" s="243"/>
      <c r="T302" s="244"/>
      <c r="U302" s="244"/>
      <c r="V302" s="244"/>
      <c r="W302" s="245"/>
      <c r="X302" s="7"/>
      <c r="AX302" s="101"/>
      <c r="AY302" s="101"/>
      <c r="AZ302" s="102">
        <f t="shared" si="27"/>
        <v>0</v>
      </c>
      <c r="BA302" s="101">
        <f t="shared" si="28"/>
        <v>0</v>
      </c>
      <c r="BB302" s="103">
        <f t="shared" si="29"/>
        <v>0</v>
      </c>
      <c r="BC302" s="1">
        <f t="shared" si="30"/>
        <v>0</v>
      </c>
      <c r="BD302" s="1">
        <f t="shared" si="31"/>
        <v>0</v>
      </c>
      <c r="BE302" s="1">
        <f t="shared" si="32"/>
        <v>0</v>
      </c>
    </row>
    <row r="303" spans="2:57" ht="14.4" thickBot="1" x14ac:dyDescent="0.3">
      <c r="B303" s="4"/>
      <c r="C303" s="131"/>
      <c r="D303" s="132"/>
      <c r="E303" s="235"/>
      <c r="F303" s="250"/>
      <c r="G303" s="250"/>
      <c r="H303" s="236"/>
      <c r="I303" s="130"/>
      <c r="J303" s="235"/>
      <c r="K303" s="236"/>
      <c r="L303" s="130"/>
      <c r="M303" s="235"/>
      <c r="N303" s="236"/>
      <c r="O303" s="129"/>
      <c r="P303" s="246">
        <v>0</v>
      </c>
      <c r="Q303" s="247"/>
      <c r="R303" s="129"/>
      <c r="S303" s="243"/>
      <c r="T303" s="244"/>
      <c r="U303" s="244"/>
      <c r="V303" s="244"/>
      <c r="W303" s="245"/>
      <c r="X303" s="7"/>
      <c r="AX303" s="101"/>
      <c r="AY303" s="101"/>
      <c r="AZ303" s="102">
        <f t="shared" si="27"/>
        <v>0</v>
      </c>
      <c r="BA303" s="101">
        <f t="shared" si="28"/>
        <v>0</v>
      </c>
      <c r="BB303" s="103">
        <f t="shared" si="29"/>
        <v>0</v>
      </c>
      <c r="BC303" s="1">
        <f t="shared" si="30"/>
        <v>0</v>
      </c>
      <c r="BD303" s="1">
        <f t="shared" si="31"/>
        <v>0</v>
      </c>
      <c r="BE303" s="1">
        <f t="shared" si="32"/>
        <v>0</v>
      </c>
    </row>
    <row r="304" spans="2:57" ht="14.4" thickBot="1" x14ac:dyDescent="0.3">
      <c r="B304" s="4"/>
      <c r="C304" s="131"/>
      <c r="D304" s="132"/>
      <c r="E304" s="235"/>
      <c r="F304" s="250"/>
      <c r="G304" s="250"/>
      <c r="H304" s="236"/>
      <c r="I304" s="130"/>
      <c r="J304" s="235"/>
      <c r="K304" s="236"/>
      <c r="L304" s="130"/>
      <c r="M304" s="235"/>
      <c r="N304" s="236"/>
      <c r="O304" s="129"/>
      <c r="P304" s="246">
        <v>0</v>
      </c>
      <c r="Q304" s="247"/>
      <c r="R304" s="129"/>
      <c r="S304" s="243"/>
      <c r="T304" s="244"/>
      <c r="U304" s="244"/>
      <c r="V304" s="244"/>
      <c r="W304" s="245"/>
      <c r="X304" s="7"/>
      <c r="AX304" s="101"/>
      <c r="AY304" s="101"/>
      <c r="AZ304" s="102">
        <f t="shared" si="27"/>
        <v>0</v>
      </c>
      <c r="BA304" s="101">
        <f t="shared" si="28"/>
        <v>0</v>
      </c>
      <c r="BB304" s="103">
        <f t="shared" si="29"/>
        <v>0</v>
      </c>
      <c r="BC304" s="1">
        <f t="shared" si="30"/>
        <v>0</v>
      </c>
      <c r="BD304" s="1">
        <f t="shared" si="31"/>
        <v>0</v>
      </c>
      <c r="BE304" s="1">
        <f t="shared" si="32"/>
        <v>0</v>
      </c>
    </row>
    <row r="305" spans="2:57" ht="14.4" thickBot="1" x14ac:dyDescent="0.3">
      <c r="B305" s="4"/>
      <c r="C305" s="131"/>
      <c r="D305" s="132"/>
      <c r="E305" s="235"/>
      <c r="F305" s="250"/>
      <c r="G305" s="250"/>
      <c r="H305" s="236"/>
      <c r="I305" s="130"/>
      <c r="J305" s="235"/>
      <c r="K305" s="236"/>
      <c r="L305" s="130"/>
      <c r="M305" s="235"/>
      <c r="N305" s="236"/>
      <c r="O305" s="129"/>
      <c r="P305" s="246">
        <v>0</v>
      </c>
      <c r="Q305" s="247"/>
      <c r="R305" s="129"/>
      <c r="S305" s="243"/>
      <c r="T305" s="244"/>
      <c r="U305" s="244"/>
      <c r="V305" s="244"/>
      <c r="W305" s="245"/>
      <c r="X305" s="7"/>
      <c r="AX305" s="101"/>
      <c r="AY305" s="101"/>
      <c r="AZ305" s="102">
        <f t="shared" si="27"/>
        <v>0</v>
      </c>
      <c r="BA305" s="101">
        <f t="shared" si="28"/>
        <v>0</v>
      </c>
      <c r="BB305" s="103">
        <f t="shared" si="29"/>
        <v>0</v>
      </c>
      <c r="BC305" s="1">
        <f t="shared" si="30"/>
        <v>0</v>
      </c>
      <c r="BD305" s="1">
        <f t="shared" si="31"/>
        <v>0</v>
      </c>
      <c r="BE305" s="1">
        <f t="shared" si="32"/>
        <v>0</v>
      </c>
    </row>
    <row r="306" spans="2:57" ht="14.4" thickBot="1" x14ac:dyDescent="0.3">
      <c r="B306" s="4"/>
      <c r="C306" s="131"/>
      <c r="D306" s="132"/>
      <c r="E306" s="235"/>
      <c r="F306" s="250"/>
      <c r="G306" s="250"/>
      <c r="H306" s="236"/>
      <c r="I306" s="130"/>
      <c r="J306" s="235"/>
      <c r="K306" s="236"/>
      <c r="L306" s="130"/>
      <c r="M306" s="235"/>
      <c r="N306" s="236"/>
      <c r="O306" s="129"/>
      <c r="P306" s="246">
        <v>0</v>
      </c>
      <c r="Q306" s="247"/>
      <c r="R306" s="129"/>
      <c r="S306" s="243"/>
      <c r="T306" s="244"/>
      <c r="U306" s="244"/>
      <c r="V306" s="244"/>
      <c r="W306" s="245"/>
      <c r="X306" s="7"/>
      <c r="AX306" s="101"/>
      <c r="AY306" s="101"/>
      <c r="AZ306" s="102">
        <f t="shared" si="27"/>
        <v>0</v>
      </c>
      <c r="BA306" s="101">
        <f t="shared" si="28"/>
        <v>0</v>
      </c>
      <c r="BB306" s="103">
        <f t="shared" si="29"/>
        <v>0</v>
      </c>
      <c r="BC306" s="1">
        <f t="shared" si="30"/>
        <v>0</v>
      </c>
      <c r="BD306" s="1">
        <f t="shared" si="31"/>
        <v>0</v>
      </c>
      <c r="BE306" s="1">
        <f t="shared" si="32"/>
        <v>0</v>
      </c>
    </row>
    <row r="307" spans="2:57" ht="14.4" thickBot="1" x14ac:dyDescent="0.3">
      <c r="B307" s="4"/>
      <c r="C307" s="131"/>
      <c r="D307" s="132"/>
      <c r="E307" s="235"/>
      <c r="F307" s="250"/>
      <c r="G307" s="250"/>
      <c r="H307" s="236"/>
      <c r="I307" s="130"/>
      <c r="J307" s="235"/>
      <c r="K307" s="236"/>
      <c r="L307" s="130"/>
      <c r="M307" s="235"/>
      <c r="N307" s="236"/>
      <c r="O307" s="129"/>
      <c r="P307" s="246">
        <v>0</v>
      </c>
      <c r="Q307" s="247"/>
      <c r="R307" s="129"/>
      <c r="S307" s="243"/>
      <c r="T307" s="244"/>
      <c r="U307" s="244"/>
      <c r="V307" s="244"/>
      <c r="W307" s="245"/>
      <c r="X307" s="7"/>
      <c r="AX307" s="101"/>
      <c r="AY307" s="101"/>
      <c r="AZ307" s="102">
        <f t="shared" si="27"/>
        <v>0</v>
      </c>
      <c r="BA307" s="101">
        <f t="shared" si="28"/>
        <v>0</v>
      </c>
      <c r="BB307" s="103">
        <f t="shared" si="29"/>
        <v>0</v>
      </c>
      <c r="BC307" s="1">
        <f t="shared" si="30"/>
        <v>0</v>
      </c>
      <c r="BD307" s="1">
        <f t="shared" si="31"/>
        <v>0</v>
      </c>
      <c r="BE307" s="1">
        <f t="shared" si="32"/>
        <v>0</v>
      </c>
    </row>
    <row r="308" spans="2:57" ht="14.4" thickBot="1" x14ac:dyDescent="0.3">
      <c r="B308" s="4"/>
      <c r="C308" s="131"/>
      <c r="D308" s="132"/>
      <c r="E308" s="235"/>
      <c r="F308" s="250"/>
      <c r="G308" s="250"/>
      <c r="H308" s="236"/>
      <c r="I308" s="130"/>
      <c r="J308" s="235"/>
      <c r="K308" s="236"/>
      <c r="L308" s="130"/>
      <c r="M308" s="235"/>
      <c r="N308" s="236"/>
      <c r="O308" s="129"/>
      <c r="P308" s="246">
        <v>0</v>
      </c>
      <c r="Q308" s="247"/>
      <c r="R308" s="129"/>
      <c r="S308" s="243"/>
      <c r="T308" s="244"/>
      <c r="U308" s="244"/>
      <c r="V308" s="244"/>
      <c r="W308" s="245"/>
      <c r="X308" s="7"/>
      <c r="AX308" s="101"/>
      <c r="AY308" s="101"/>
      <c r="AZ308" s="102">
        <f t="shared" si="27"/>
        <v>0</v>
      </c>
      <c r="BA308" s="101">
        <f t="shared" si="28"/>
        <v>0</v>
      </c>
      <c r="BB308" s="103">
        <f t="shared" si="29"/>
        <v>0</v>
      </c>
      <c r="BC308" s="1">
        <f t="shared" si="30"/>
        <v>0</v>
      </c>
      <c r="BD308" s="1">
        <f t="shared" si="31"/>
        <v>0</v>
      </c>
      <c r="BE308" s="1">
        <f t="shared" si="32"/>
        <v>0</v>
      </c>
    </row>
    <row r="309" spans="2:57" ht="14.4" thickBot="1" x14ac:dyDescent="0.3">
      <c r="B309" s="4"/>
      <c r="C309" s="131"/>
      <c r="D309" s="132"/>
      <c r="E309" s="235"/>
      <c r="F309" s="250"/>
      <c r="G309" s="250"/>
      <c r="H309" s="236"/>
      <c r="I309" s="130"/>
      <c r="J309" s="235"/>
      <c r="K309" s="236"/>
      <c r="L309" s="130"/>
      <c r="M309" s="235"/>
      <c r="N309" s="236"/>
      <c r="O309" s="129"/>
      <c r="P309" s="246">
        <v>0</v>
      </c>
      <c r="Q309" s="247"/>
      <c r="R309" s="129"/>
      <c r="S309" s="243"/>
      <c r="T309" s="244"/>
      <c r="U309" s="244"/>
      <c r="V309" s="244"/>
      <c r="W309" s="245"/>
      <c r="X309" s="7"/>
      <c r="AX309" s="101"/>
      <c r="AY309" s="101"/>
      <c r="AZ309" s="102">
        <f t="shared" si="27"/>
        <v>0</v>
      </c>
      <c r="BA309" s="101">
        <f t="shared" si="28"/>
        <v>0</v>
      </c>
      <c r="BB309" s="103">
        <f t="shared" si="29"/>
        <v>0</v>
      </c>
      <c r="BC309" s="1">
        <f t="shared" si="30"/>
        <v>0</v>
      </c>
      <c r="BD309" s="1">
        <f t="shared" si="31"/>
        <v>0</v>
      </c>
      <c r="BE309" s="1">
        <f t="shared" si="32"/>
        <v>0</v>
      </c>
    </row>
    <row r="310" spans="2:57" ht="14.4" thickBot="1" x14ac:dyDescent="0.3">
      <c r="B310" s="4"/>
      <c r="C310" s="131"/>
      <c r="D310" s="132"/>
      <c r="E310" s="235"/>
      <c r="F310" s="250"/>
      <c r="G310" s="250"/>
      <c r="H310" s="236"/>
      <c r="I310" s="130"/>
      <c r="J310" s="235"/>
      <c r="K310" s="236"/>
      <c r="L310" s="130"/>
      <c r="M310" s="235"/>
      <c r="N310" s="236"/>
      <c r="O310" s="129"/>
      <c r="P310" s="246">
        <v>0</v>
      </c>
      <c r="Q310" s="247"/>
      <c r="R310" s="129"/>
      <c r="S310" s="243"/>
      <c r="T310" s="244"/>
      <c r="U310" s="244"/>
      <c r="V310" s="244"/>
      <c r="W310" s="245"/>
      <c r="X310" s="7"/>
      <c r="AX310" s="101"/>
      <c r="AY310" s="101"/>
      <c r="AZ310" s="102">
        <f t="shared" si="27"/>
        <v>0</v>
      </c>
      <c r="BA310" s="101">
        <f t="shared" si="28"/>
        <v>0</v>
      </c>
      <c r="BB310" s="103">
        <f t="shared" si="29"/>
        <v>0</v>
      </c>
      <c r="BC310" s="1">
        <f t="shared" si="30"/>
        <v>0</v>
      </c>
      <c r="BD310" s="1">
        <f t="shared" si="31"/>
        <v>0</v>
      </c>
      <c r="BE310" s="1">
        <f t="shared" si="32"/>
        <v>0</v>
      </c>
    </row>
    <row r="311" spans="2:57" ht="14.4" thickBot="1" x14ac:dyDescent="0.3">
      <c r="B311" s="4"/>
      <c r="C311" s="131"/>
      <c r="D311" s="132"/>
      <c r="E311" s="235"/>
      <c r="F311" s="250"/>
      <c r="G311" s="250"/>
      <c r="H311" s="236"/>
      <c r="I311" s="130"/>
      <c r="J311" s="235"/>
      <c r="K311" s="236"/>
      <c r="L311" s="130"/>
      <c r="M311" s="235"/>
      <c r="N311" s="236"/>
      <c r="O311" s="129"/>
      <c r="P311" s="246">
        <v>0</v>
      </c>
      <c r="Q311" s="247"/>
      <c r="R311" s="129"/>
      <c r="S311" s="243"/>
      <c r="T311" s="244"/>
      <c r="U311" s="244"/>
      <c r="V311" s="244"/>
      <c r="W311" s="245"/>
      <c r="X311" s="7"/>
      <c r="AX311" s="101"/>
      <c r="AY311" s="101"/>
      <c r="AZ311" s="102">
        <f t="shared" si="27"/>
        <v>0</v>
      </c>
      <c r="BA311" s="101">
        <f t="shared" si="28"/>
        <v>0</v>
      </c>
      <c r="BB311" s="103">
        <f t="shared" si="29"/>
        <v>0</v>
      </c>
      <c r="BC311" s="1">
        <f t="shared" si="30"/>
        <v>0</v>
      </c>
      <c r="BD311" s="1">
        <f t="shared" si="31"/>
        <v>0</v>
      </c>
      <c r="BE311" s="1">
        <f t="shared" si="32"/>
        <v>0</v>
      </c>
    </row>
    <row r="312" spans="2:57" ht="14.4" thickBot="1" x14ac:dyDescent="0.3">
      <c r="B312" s="4"/>
      <c r="C312" s="131"/>
      <c r="D312" s="132"/>
      <c r="E312" s="235"/>
      <c r="F312" s="250"/>
      <c r="G312" s="250"/>
      <c r="H312" s="236"/>
      <c r="I312" s="130"/>
      <c r="J312" s="235"/>
      <c r="K312" s="236"/>
      <c r="L312" s="130"/>
      <c r="M312" s="235"/>
      <c r="N312" s="236"/>
      <c r="O312" s="129"/>
      <c r="P312" s="246">
        <v>0</v>
      </c>
      <c r="Q312" s="247"/>
      <c r="R312" s="129"/>
      <c r="S312" s="243"/>
      <c r="T312" s="244"/>
      <c r="U312" s="244"/>
      <c r="V312" s="244"/>
      <c r="W312" s="245"/>
      <c r="X312" s="7"/>
      <c r="AX312" s="101"/>
      <c r="AY312" s="101"/>
      <c r="AZ312" s="102">
        <f t="shared" si="27"/>
        <v>0</v>
      </c>
      <c r="BA312" s="101">
        <f t="shared" si="28"/>
        <v>0</v>
      </c>
      <c r="BB312" s="103">
        <f t="shared" si="29"/>
        <v>0</v>
      </c>
      <c r="BC312" s="1">
        <f t="shared" si="30"/>
        <v>0</v>
      </c>
      <c r="BD312" s="1">
        <f t="shared" si="31"/>
        <v>0</v>
      </c>
      <c r="BE312" s="1">
        <f t="shared" si="32"/>
        <v>0</v>
      </c>
    </row>
    <row r="313" spans="2:57" ht="14.4" thickBot="1" x14ac:dyDescent="0.3">
      <c r="B313" s="4"/>
      <c r="C313" s="131"/>
      <c r="D313" s="132"/>
      <c r="E313" s="235"/>
      <c r="F313" s="250"/>
      <c r="G313" s="250"/>
      <c r="H313" s="236"/>
      <c r="I313" s="130"/>
      <c r="J313" s="235"/>
      <c r="K313" s="236"/>
      <c r="L313" s="130"/>
      <c r="M313" s="235"/>
      <c r="N313" s="236"/>
      <c r="O313" s="129"/>
      <c r="P313" s="246">
        <v>0</v>
      </c>
      <c r="Q313" s="247"/>
      <c r="R313" s="129"/>
      <c r="S313" s="243"/>
      <c r="T313" s="244"/>
      <c r="U313" s="244"/>
      <c r="V313" s="244"/>
      <c r="W313" s="245"/>
      <c r="X313" s="7"/>
      <c r="AX313" s="101"/>
      <c r="AY313" s="101"/>
      <c r="AZ313" s="102">
        <f t="shared" si="27"/>
        <v>0</v>
      </c>
      <c r="BA313" s="101">
        <f t="shared" si="28"/>
        <v>0</v>
      </c>
      <c r="BB313" s="103">
        <f t="shared" si="29"/>
        <v>0</v>
      </c>
      <c r="BC313" s="1">
        <f t="shared" si="30"/>
        <v>0</v>
      </c>
      <c r="BD313" s="1">
        <f t="shared" si="31"/>
        <v>0</v>
      </c>
      <c r="BE313" s="1">
        <f t="shared" si="32"/>
        <v>0</v>
      </c>
    </row>
    <row r="314" spans="2:57" ht="14.4" thickBot="1" x14ac:dyDescent="0.3">
      <c r="B314" s="4"/>
      <c r="C314" s="131"/>
      <c r="D314" s="132"/>
      <c r="E314" s="235"/>
      <c r="F314" s="250"/>
      <c r="G314" s="250"/>
      <c r="H314" s="236"/>
      <c r="I314" s="130"/>
      <c r="J314" s="235"/>
      <c r="K314" s="236"/>
      <c r="L314" s="130"/>
      <c r="M314" s="235"/>
      <c r="N314" s="236"/>
      <c r="O314" s="129"/>
      <c r="P314" s="246">
        <v>0</v>
      </c>
      <c r="Q314" s="247"/>
      <c r="R314" s="129"/>
      <c r="S314" s="243"/>
      <c r="T314" s="244"/>
      <c r="U314" s="244"/>
      <c r="V314" s="244"/>
      <c r="W314" s="245"/>
      <c r="X314" s="7"/>
      <c r="AX314" s="101"/>
      <c r="AY314" s="101"/>
      <c r="AZ314" s="102">
        <f t="shared" si="27"/>
        <v>0</v>
      </c>
      <c r="BA314" s="101">
        <f t="shared" si="28"/>
        <v>0</v>
      </c>
      <c r="BB314" s="103">
        <f t="shared" si="29"/>
        <v>0</v>
      </c>
      <c r="BC314" s="1">
        <f t="shared" si="30"/>
        <v>0</v>
      </c>
      <c r="BD314" s="1">
        <f t="shared" si="31"/>
        <v>0</v>
      </c>
      <c r="BE314" s="1">
        <f t="shared" si="32"/>
        <v>0</v>
      </c>
    </row>
    <row r="315" spans="2:57" ht="14.4" thickBot="1" x14ac:dyDescent="0.3">
      <c r="B315" s="4"/>
      <c r="C315" s="131"/>
      <c r="D315" s="132"/>
      <c r="E315" s="235"/>
      <c r="F315" s="250"/>
      <c r="G315" s="250"/>
      <c r="H315" s="236"/>
      <c r="I315" s="130"/>
      <c r="J315" s="235"/>
      <c r="K315" s="236"/>
      <c r="L315" s="130"/>
      <c r="M315" s="235"/>
      <c r="N315" s="236"/>
      <c r="O315" s="129"/>
      <c r="P315" s="246">
        <v>0</v>
      </c>
      <c r="Q315" s="247"/>
      <c r="R315" s="129"/>
      <c r="S315" s="243"/>
      <c r="T315" s="244"/>
      <c r="U315" s="244"/>
      <c r="V315" s="244"/>
      <c r="W315" s="245"/>
      <c r="X315" s="7"/>
      <c r="AX315" s="101"/>
      <c r="AY315" s="101"/>
      <c r="AZ315" s="102">
        <f t="shared" si="27"/>
        <v>0</v>
      </c>
      <c r="BA315" s="101">
        <f t="shared" si="28"/>
        <v>0</v>
      </c>
      <c r="BB315" s="103">
        <f t="shared" si="29"/>
        <v>0</v>
      </c>
      <c r="BC315" s="1">
        <f t="shared" si="30"/>
        <v>0</v>
      </c>
      <c r="BD315" s="1">
        <f t="shared" si="31"/>
        <v>0</v>
      </c>
      <c r="BE315" s="1">
        <f t="shared" si="32"/>
        <v>0</v>
      </c>
    </row>
    <row r="316" spans="2:57" ht="14.4" thickBot="1" x14ac:dyDescent="0.3">
      <c r="B316" s="4"/>
      <c r="C316" s="131"/>
      <c r="D316" s="132"/>
      <c r="E316" s="235"/>
      <c r="F316" s="250"/>
      <c r="G316" s="250"/>
      <c r="H316" s="236"/>
      <c r="I316" s="130"/>
      <c r="J316" s="235"/>
      <c r="K316" s="236"/>
      <c r="L316" s="130"/>
      <c r="M316" s="235"/>
      <c r="N316" s="236"/>
      <c r="O316" s="129"/>
      <c r="P316" s="246">
        <v>0</v>
      </c>
      <c r="Q316" s="247"/>
      <c r="R316" s="129"/>
      <c r="S316" s="243"/>
      <c r="T316" s="244"/>
      <c r="U316" s="244"/>
      <c r="V316" s="244"/>
      <c r="W316" s="245"/>
      <c r="X316" s="7"/>
      <c r="AX316" s="101"/>
      <c r="AY316" s="101"/>
      <c r="AZ316" s="102">
        <f t="shared" si="27"/>
        <v>0</v>
      </c>
      <c r="BA316" s="101">
        <f t="shared" si="28"/>
        <v>0</v>
      </c>
      <c r="BB316" s="103">
        <f t="shared" si="29"/>
        <v>0</v>
      </c>
      <c r="BC316" s="1">
        <f t="shared" si="30"/>
        <v>0</v>
      </c>
      <c r="BD316" s="1">
        <f t="shared" si="31"/>
        <v>0</v>
      </c>
      <c r="BE316" s="1">
        <f t="shared" si="32"/>
        <v>0</v>
      </c>
    </row>
    <row r="317" spans="2:57" ht="14.4" thickBot="1" x14ac:dyDescent="0.3">
      <c r="B317" s="4"/>
      <c r="C317" s="131"/>
      <c r="D317" s="132"/>
      <c r="E317" s="235"/>
      <c r="F317" s="250"/>
      <c r="G317" s="250"/>
      <c r="H317" s="236"/>
      <c r="I317" s="130"/>
      <c r="J317" s="235"/>
      <c r="K317" s="236"/>
      <c r="L317" s="130"/>
      <c r="M317" s="235"/>
      <c r="N317" s="236"/>
      <c r="O317" s="129"/>
      <c r="P317" s="246">
        <v>0</v>
      </c>
      <c r="Q317" s="247"/>
      <c r="R317" s="129"/>
      <c r="S317" s="243"/>
      <c r="T317" s="244"/>
      <c r="U317" s="244"/>
      <c r="V317" s="244"/>
      <c r="W317" s="245"/>
      <c r="X317" s="7"/>
      <c r="AX317" s="101"/>
      <c r="AY317" s="101"/>
      <c r="AZ317" s="102">
        <f t="shared" si="27"/>
        <v>0</v>
      </c>
      <c r="BA317" s="101">
        <f t="shared" si="28"/>
        <v>0</v>
      </c>
      <c r="BB317" s="103">
        <f t="shared" si="29"/>
        <v>0</v>
      </c>
      <c r="BC317" s="1">
        <f t="shared" si="30"/>
        <v>0</v>
      </c>
      <c r="BD317" s="1">
        <f t="shared" si="31"/>
        <v>0</v>
      </c>
      <c r="BE317" s="1">
        <f t="shared" si="32"/>
        <v>0</v>
      </c>
    </row>
    <row r="318" spans="2:57" ht="14.4" thickBot="1" x14ac:dyDescent="0.3">
      <c r="B318" s="4"/>
      <c r="C318" s="131"/>
      <c r="D318" s="132"/>
      <c r="E318" s="235"/>
      <c r="F318" s="250"/>
      <c r="G318" s="250"/>
      <c r="H318" s="236"/>
      <c r="I318" s="130"/>
      <c r="J318" s="235"/>
      <c r="K318" s="236"/>
      <c r="L318" s="130"/>
      <c r="M318" s="235"/>
      <c r="N318" s="236"/>
      <c r="O318" s="129"/>
      <c r="P318" s="246">
        <v>0</v>
      </c>
      <c r="Q318" s="247"/>
      <c r="R318" s="129"/>
      <c r="S318" s="243"/>
      <c r="T318" s="244"/>
      <c r="U318" s="244"/>
      <c r="V318" s="244"/>
      <c r="W318" s="245"/>
      <c r="X318" s="7"/>
      <c r="AX318" s="101"/>
      <c r="AY318" s="101"/>
      <c r="AZ318" s="102">
        <f t="shared" si="27"/>
        <v>0</v>
      </c>
      <c r="BA318" s="101">
        <f t="shared" si="28"/>
        <v>0</v>
      </c>
      <c r="BB318" s="103">
        <f t="shared" si="29"/>
        <v>0</v>
      </c>
      <c r="BC318" s="1">
        <f t="shared" si="30"/>
        <v>0</v>
      </c>
      <c r="BD318" s="1">
        <f t="shared" si="31"/>
        <v>0</v>
      </c>
      <c r="BE318" s="1">
        <f t="shared" si="32"/>
        <v>0</v>
      </c>
    </row>
    <row r="319" spans="2:57" ht="14.4" thickBot="1" x14ac:dyDescent="0.3">
      <c r="B319" s="4"/>
      <c r="C319" s="131"/>
      <c r="D319" s="132"/>
      <c r="E319" s="235"/>
      <c r="F319" s="250"/>
      <c r="G319" s="250"/>
      <c r="H319" s="236"/>
      <c r="I319" s="130"/>
      <c r="J319" s="235"/>
      <c r="K319" s="236"/>
      <c r="L319" s="130"/>
      <c r="M319" s="235"/>
      <c r="N319" s="236"/>
      <c r="O319" s="129"/>
      <c r="P319" s="246">
        <v>0</v>
      </c>
      <c r="Q319" s="247"/>
      <c r="R319" s="129"/>
      <c r="S319" s="243"/>
      <c r="T319" s="244"/>
      <c r="U319" s="244"/>
      <c r="V319" s="244"/>
      <c r="W319" s="245"/>
      <c r="X319" s="7"/>
      <c r="AX319" s="101"/>
      <c r="AY319" s="101"/>
      <c r="AZ319" s="102">
        <f t="shared" si="27"/>
        <v>0</v>
      </c>
      <c r="BA319" s="101">
        <f t="shared" si="28"/>
        <v>0</v>
      </c>
      <c r="BB319" s="103">
        <f t="shared" si="29"/>
        <v>0</v>
      </c>
      <c r="BC319" s="1">
        <f t="shared" si="30"/>
        <v>0</v>
      </c>
      <c r="BD319" s="1">
        <f t="shared" si="31"/>
        <v>0</v>
      </c>
      <c r="BE319" s="1">
        <f t="shared" si="32"/>
        <v>0</v>
      </c>
    </row>
    <row r="320" spans="2:57" ht="14.4" thickBot="1" x14ac:dyDescent="0.3">
      <c r="B320" s="4"/>
      <c r="C320" s="131"/>
      <c r="D320" s="132"/>
      <c r="E320" s="235"/>
      <c r="F320" s="250"/>
      <c r="G320" s="250"/>
      <c r="H320" s="236"/>
      <c r="I320" s="130"/>
      <c r="J320" s="235"/>
      <c r="K320" s="236"/>
      <c r="L320" s="130"/>
      <c r="M320" s="235"/>
      <c r="N320" s="236"/>
      <c r="O320" s="129"/>
      <c r="P320" s="246">
        <v>0</v>
      </c>
      <c r="Q320" s="247"/>
      <c r="R320" s="129"/>
      <c r="S320" s="243"/>
      <c r="T320" s="244"/>
      <c r="U320" s="244"/>
      <c r="V320" s="244"/>
      <c r="W320" s="245"/>
      <c r="X320" s="7"/>
      <c r="AX320" s="101"/>
      <c r="AY320" s="101"/>
      <c r="AZ320" s="102">
        <f t="shared" si="27"/>
        <v>0</v>
      </c>
      <c r="BA320" s="101">
        <f t="shared" si="28"/>
        <v>0</v>
      </c>
      <c r="BB320" s="103">
        <f t="shared" si="29"/>
        <v>0</v>
      </c>
      <c r="BC320" s="1">
        <f t="shared" si="30"/>
        <v>0</v>
      </c>
      <c r="BD320" s="1">
        <f t="shared" si="31"/>
        <v>0</v>
      </c>
      <c r="BE320" s="1">
        <f t="shared" si="32"/>
        <v>0</v>
      </c>
    </row>
    <row r="321" spans="2:57" ht="14.4" thickBot="1" x14ac:dyDescent="0.3">
      <c r="B321" s="4"/>
      <c r="C321" s="131"/>
      <c r="D321" s="132"/>
      <c r="E321" s="235"/>
      <c r="F321" s="250"/>
      <c r="G321" s="250"/>
      <c r="H321" s="236"/>
      <c r="I321" s="130"/>
      <c r="J321" s="235"/>
      <c r="K321" s="236"/>
      <c r="L321" s="130"/>
      <c r="M321" s="235"/>
      <c r="N321" s="236"/>
      <c r="O321" s="129"/>
      <c r="P321" s="246">
        <v>0</v>
      </c>
      <c r="Q321" s="247"/>
      <c r="R321" s="129"/>
      <c r="S321" s="243"/>
      <c r="T321" s="244"/>
      <c r="U321" s="244"/>
      <c r="V321" s="244"/>
      <c r="W321" s="245"/>
      <c r="X321" s="7"/>
      <c r="AX321" s="101"/>
      <c r="AY321" s="101"/>
      <c r="AZ321" s="102">
        <f t="shared" si="27"/>
        <v>0</v>
      </c>
      <c r="BA321" s="101">
        <f t="shared" si="28"/>
        <v>0</v>
      </c>
      <c r="BB321" s="103">
        <f t="shared" si="29"/>
        <v>0</v>
      </c>
      <c r="BC321" s="1">
        <f t="shared" si="30"/>
        <v>0</v>
      </c>
      <c r="BD321" s="1">
        <f t="shared" si="31"/>
        <v>0</v>
      </c>
      <c r="BE321" s="1">
        <f t="shared" si="32"/>
        <v>0</v>
      </c>
    </row>
    <row r="322" spans="2:57" ht="14.4" thickBot="1" x14ac:dyDescent="0.3">
      <c r="B322" s="4"/>
      <c r="C322" s="131"/>
      <c r="D322" s="132"/>
      <c r="E322" s="235"/>
      <c r="F322" s="250"/>
      <c r="G322" s="250"/>
      <c r="H322" s="236"/>
      <c r="I322" s="130"/>
      <c r="J322" s="235"/>
      <c r="K322" s="236"/>
      <c r="L322" s="130"/>
      <c r="M322" s="235"/>
      <c r="N322" s="236"/>
      <c r="O322" s="129"/>
      <c r="P322" s="246">
        <v>0</v>
      </c>
      <c r="Q322" s="247"/>
      <c r="R322" s="129"/>
      <c r="S322" s="243"/>
      <c r="T322" s="244"/>
      <c r="U322" s="244"/>
      <c r="V322" s="244"/>
      <c r="W322" s="245"/>
      <c r="X322" s="7"/>
      <c r="AX322" s="101"/>
      <c r="AY322" s="101"/>
      <c r="AZ322" s="102">
        <f t="shared" si="27"/>
        <v>0</v>
      </c>
      <c r="BA322" s="101">
        <f t="shared" si="28"/>
        <v>0</v>
      </c>
      <c r="BB322" s="103">
        <f t="shared" si="29"/>
        <v>0</v>
      </c>
      <c r="BC322" s="1">
        <f t="shared" si="30"/>
        <v>0</v>
      </c>
      <c r="BD322" s="1">
        <f t="shared" si="31"/>
        <v>0</v>
      </c>
      <c r="BE322" s="1">
        <f t="shared" si="32"/>
        <v>0</v>
      </c>
    </row>
    <row r="323" spans="2:57" ht="14.4" thickBot="1" x14ac:dyDescent="0.3">
      <c r="B323" s="4"/>
      <c r="C323" s="131"/>
      <c r="D323" s="132"/>
      <c r="E323" s="235"/>
      <c r="F323" s="250"/>
      <c r="G323" s="250"/>
      <c r="H323" s="236"/>
      <c r="I323" s="130"/>
      <c r="J323" s="235"/>
      <c r="K323" s="236"/>
      <c r="L323" s="130"/>
      <c r="M323" s="235"/>
      <c r="N323" s="236"/>
      <c r="O323" s="129"/>
      <c r="P323" s="246">
        <v>0</v>
      </c>
      <c r="Q323" s="247"/>
      <c r="R323" s="129"/>
      <c r="S323" s="243"/>
      <c r="T323" s="244"/>
      <c r="U323" s="244"/>
      <c r="V323" s="244"/>
      <c r="W323" s="245"/>
      <c r="X323" s="7"/>
      <c r="AX323" s="101"/>
      <c r="AY323" s="101"/>
      <c r="AZ323" s="102">
        <f t="shared" si="27"/>
        <v>0</v>
      </c>
      <c r="BA323" s="101">
        <f t="shared" si="28"/>
        <v>0</v>
      </c>
      <c r="BB323" s="103">
        <f t="shared" si="29"/>
        <v>0</v>
      </c>
      <c r="BC323" s="1">
        <f t="shared" si="30"/>
        <v>0</v>
      </c>
      <c r="BD323" s="1">
        <f t="shared" si="31"/>
        <v>0</v>
      </c>
      <c r="BE323" s="1">
        <f t="shared" si="32"/>
        <v>0</v>
      </c>
    </row>
    <row r="324" spans="2:57" ht="14.4" thickBot="1" x14ac:dyDescent="0.3">
      <c r="B324" s="4"/>
      <c r="C324" s="131"/>
      <c r="D324" s="132"/>
      <c r="E324" s="235"/>
      <c r="F324" s="250"/>
      <c r="G324" s="250"/>
      <c r="H324" s="236"/>
      <c r="I324" s="130"/>
      <c r="J324" s="235"/>
      <c r="K324" s="236"/>
      <c r="L324" s="130"/>
      <c r="M324" s="235"/>
      <c r="N324" s="236"/>
      <c r="O324" s="129"/>
      <c r="P324" s="246">
        <v>0</v>
      </c>
      <c r="Q324" s="247"/>
      <c r="R324" s="129"/>
      <c r="S324" s="243"/>
      <c r="T324" s="244"/>
      <c r="U324" s="244"/>
      <c r="V324" s="244"/>
      <c r="W324" s="245"/>
      <c r="X324" s="7"/>
      <c r="AX324" s="101"/>
      <c r="AY324" s="101"/>
      <c r="AZ324" s="102">
        <f t="shared" si="27"/>
        <v>0</v>
      </c>
      <c r="BA324" s="101">
        <f t="shared" si="28"/>
        <v>0</v>
      </c>
      <c r="BB324" s="103">
        <f t="shared" si="29"/>
        <v>0</v>
      </c>
      <c r="BC324" s="1">
        <f t="shared" si="30"/>
        <v>0</v>
      </c>
      <c r="BD324" s="1">
        <f t="shared" si="31"/>
        <v>0</v>
      </c>
      <c r="BE324" s="1">
        <f t="shared" si="32"/>
        <v>0</v>
      </c>
    </row>
    <row r="325" spans="2:57" ht="14.4" thickBot="1" x14ac:dyDescent="0.3">
      <c r="B325" s="4"/>
      <c r="C325" s="131"/>
      <c r="D325" s="132"/>
      <c r="E325" s="235"/>
      <c r="F325" s="250"/>
      <c r="G325" s="250"/>
      <c r="H325" s="236"/>
      <c r="I325" s="130"/>
      <c r="J325" s="235"/>
      <c r="K325" s="236"/>
      <c r="L325" s="130"/>
      <c r="M325" s="235"/>
      <c r="N325" s="236"/>
      <c r="O325" s="129"/>
      <c r="P325" s="246">
        <v>0</v>
      </c>
      <c r="Q325" s="247"/>
      <c r="R325" s="129"/>
      <c r="S325" s="243"/>
      <c r="T325" s="244"/>
      <c r="U325" s="244"/>
      <c r="V325" s="244"/>
      <c r="W325" s="245"/>
      <c r="X325" s="7"/>
      <c r="AX325" s="101"/>
      <c r="AY325" s="101"/>
      <c r="AZ325" s="102">
        <f t="shared" si="27"/>
        <v>0</v>
      </c>
      <c r="BA325" s="101">
        <f t="shared" si="28"/>
        <v>0</v>
      </c>
      <c r="BB325" s="103">
        <f t="shared" si="29"/>
        <v>0</v>
      </c>
      <c r="BC325" s="1">
        <f t="shared" si="30"/>
        <v>0</v>
      </c>
      <c r="BD325" s="1">
        <f t="shared" si="31"/>
        <v>0</v>
      </c>
      <c r="BE325" s="1">
        <f t="shared" si="32"/>
        <v>0</v>
      </c>
    </row>
    <row r="326" spans="2:57" ht="14.4" thickBot="1" x14ac:dyDescent="0.3">
      <c r="B326" s="4"/>
      <c r="C326" s="131"/>
      <c r="D326" s="132"/>
      <c r="E326" s="235"/>
      <c r="F326" s="250"/>
      <c r="G326" s="250"/>
      <c r="H326" s="236"/>
      <c r="I326" s="130"/>
      <c r="J326" s="235"/>
      <c r="K326" s="236"/>
      <c r="L326" s="130"/>
      <c r="M326" s="235"/>
      <c r="N326" s="236"/>
      <c r="O326" s="129"/>
      <c r="P326" s="246">
        <v>0</v>
      </c>
      <c r="Q326" s="247"/>
      <c r="R326" s="129"/>
      <c r="S326" s="243"/>
      <c r="T326" s="244"/>
      <c r="U326" s="244"/>
      <c r="V326" s="244"/>
      <c r="W326" s="245"/>
      <c r="X326" s="7"/>
      <c r="AX326" s="101"/>
      <c r="AY326" s="101"/>
      <c r="AZ326" s="102">
        <f t="shared" si="27"/>
        <v>0</v>
      </c>
      <c r="BA326" s="101">
        <f t="shared" si="28"/>
        <v>0</v>
      </c>
      <c r="BB326" s="103">
        <f t="shared" si="29"/>
        <v>0</v>
      </c>
      <c r="BC326" s="1">
        <f t="shared" si="30"/>
        <v>0</v>
      </c>
      <c r="BD326" s="1">
        <f t="shared" si="31"/>
        <v>0</v>
      </c>
      <c r="BE326" s="1">
        <f t="shared" si="32"/>
        <v>0</v>
      </c>
    </row>
    <row r="327" spans="2:57" ht="14.4" thickBot="1" x14ac:dyDescent="0.3">
      <c r="B327" s="4"/>
      <c r="C327" s="131"/>
      <c r="D327" s="132"/>
      <c r="E327" s="235"/>
      <c r="F327" s="250"/>
      <c r="G327" s="250"/>
      <c r="H327" s="236"/>
      <c r="I327" s="130"/>
      <c r="J327" s="235"/>
      <c r="K327" s="236"/>
      <c r="L327" s="130"/>
      <c r="M327" s="235"/>
      <c r="N327" s="236"/>
      <c r="O327" s="129"/>
      <c r="P327" s="246">
        <v>0</v>
      </c>
      <c r="Q327" s="247"/>
      <c r="R327" s="129"/>
      <c r="S327" s="243"/>
      <c r="T327" s="244"/>
      <c r="U327" s="244"/>
      <c r="V327" s="244"/>
      <c r="W327" s="245"/>
      <c r="X327" s="7"/>
      <c r="AX327" s="101"/>
      <c r="AY327" s="101"/>
      <c r="AZ327" s="102">
        <f t="shared" si="27"/>
        <v>0</v>
      </c>
      <c r="BA327" s="101">
        <f t="shared" si="28"/>
        <v>0</v>
      </c>
      <c r="BB327" s="103">
        <f t="shared" si="29"/>
        <v>0</v>
      </c>
      <c r="BC327" s="1">
        <f t="shared" si="30"/>
        <v>0</v>
      </c>
      <c r="BD327" s="1">
        <f t="shared" si="31"/>
        <v>0</v>
      </c>
      <c r="BE327" s="1">
        <f t="shared" si="32"/>
        <v>0</v>
      </c>
    </row>
    <row r="328" spans="2:57" ht="14.4" thickBot="1" x14ac:dyDescent="0.3">
      <c r="B328" s="4"/>
      <c r="C328" s="131"/>
      <c r="D328" s="132"/>
      <c r="E328" s="235"/>
      <c r="F328" s="250"/>
      <c r="G328" s="250"/>
      <c r="H328" s="236"/>
      <c r="I328" s="130"/>
      <c r="J328" s="235"/>
      <c r="K328" s="236"/>
      <c r="L328" s="130"/>
      <c r="M328" s="235"/>
      <c r="N328" s="236"/>
      <c r="O328" s="129"/>
      <c r="P328" s="246">
        <v>0</v>
      </c>
      <c r="Q328" s="247"/>
      <c r="R328" s="129"/>
      <c r="S328" s="243"/>
      <c r="T328" s="244"/>
      <c r="U328" s="244"/>
      <c r="V328" s="244"/>
      <c r="W328" s="245"/>
      <c r="X328" s="7"/>
      <c r="AX328" s="101"/>
      <c r="AY328" s="101"/>
      <c r="AZ328" s="102">
        <f t="shared" ref="AZ328:AZ371" si="33">+C328</f>
        <v>0</v>
      </c>
      <c r="BA328" s="101">
        <f t="shared" ref="BA328:BA371" si="34">+J328</f>
        <v>0</v>
      </c>
      <c r="BB328" s="103">
        <f t="shared" ref="BB328:BB371" si="35">+P328</f>
        <v>0</v>
      </c>
      <c r="BC328" s="1">
        <f t="shared" ref="BC328:BC371" si="36">SUMIFS($BB$71:$BB$371,$AZ$71:$AZ$371,$AX328,$BA$71:$BA$371,"Despesas")</f>
        <v>0</v>
      </c>
      <c r="BD328" s="1">
        <f t="shared" ref="BD328:BD371" si="37">SUMIFS($BB$71:$BB$371,$AZ$71:$AZ$371,$AX328,$BA$71:$BA$371,"Dívidas")</f>
        <v>0</v>
      </c>
      <c r="BE328" s="1">
        <f t="shared" ref="BE328:BE371" si="38">SUMIFS($BB$71:$BB$371,$AZ$71:$AZ$371,$AX328,$BA$71:$BA$371,"Investimentos")</f>
        <v>0</v>
      </c>
    </row>
    <row r="329" spans="2:57" ht="14.4" thickBot="1" x14ac:dyDescent="0.3">
      <c r="B329" s="4"/>
      <c r="C329" s="131"/>
      <c r="D329" s="132"/>
      <c r="E329" s="235"/>
      <c r="F329" s="250"/>
      <c r="G329" s="250"/>
      <c r="H329" s="236"/>
      <c r="I329" s="130"/>
      <c r="J329" s="235"/>
      <c r="K329" s="236"/>
      <c r="L329" s="130"/>
      <c r="M329" s="235"/>
      <c r="N329" s="236"/>
      <c r="O329" s="129"/>
      <c r="P329" s="246">
        <v>0</v>
      </c>
      <c r="Q329" s="247"/>
      <c r="R329" s="129"/>
      <c r="S329" s="243"/>
      <c r="T329" s="244"/>
      <c r="U329" s="244"/>
      <c r="V329" s="244"/>
      <c r="W329" s="245"/>
      <c r="X329" s="7"/>
      <c r="AX329" s="101"/>
      <c r="AY329" s="101"/>
      <c r="AZ329" s="102">
        <f t="shared" si="33"/>
        <v>0</v>
      </c>
      <c r="BA329" s="101">
        <f t="shared" si="34"/>
        <v>0</v>
      </c>
      <c r="BB329" s="103">
        <f t="shared" si="35"/>
        <v>0</v>
      </c>
      <c r="BC329" s="1">
        <f t="shared" si="36"/>
        <v>0</v>
      </c>
      <c r="BD329" s="1">
        <f t="shared" si="37"/>
        <v>0</v>
      </c>
      <c r="BE329" s="1">
        <f t="shared" si="38"/>
        <v>0</v>
      </c>
    </row>
    <row r="330" spans="2:57" ht="14.4" thickBot="1" x14ac:dyDescent="0.3">
      <c r="B330" s="4"/>
      <c r="C330" s="131"/>
      <c r="D330" s="132"/>
      <c r="E330" s="235"/>
      <c r="F330" s="250"/>
      <c r="G330" s="250"/>
      <c r="H330" s="236"/>
      <c r="I330" s="130"/>
      <c r="J330" s="235"/>
      <c r="K330" s="236"/>
      <c r="L330" s="130"/>
      <c r="M330" s="235"/>
      <c r="N330" s="236"/>
      <c r="O330" s="129"/>
      <c r="P330" s="246">
        <v>0</v>
      </c>
      <c r="Q330" s="247"/>
      <c r="R330" s="129"/>
      <c r="S330" s="243"/>
      <c r="T330" s="244"/>
      <c r="U330" s="244"/>
      <c r="V330" s="244"/>
      <c r="W330" s="245"/>
      <c r="X330" s="7"/>
      <c r="AX330" s="101"/>
      <c r="AY330" s="101"/>
      <c r="AZ330" s="102">
        <f t="shared" si="33"/>
        <v>0</v>
      </c>
      <c r="BA330" s="101">
        <f t="shared" si="34"/>
        <v>0</v>
      </c>
      <c r="BB330" s="103">
        <f t="shared" si="35"/>
        <v>0</v>
      </c>
      <c r="BC330" s="1">
        <f t="shared" si="36"/>
        <v>0</v>
      </c>
      <c r="BD330" s="1">
        <f t="shared" si="37"/>
        <v>0</v>
      </c>
      <c r="BE330" s="1">
        <f t="shared" si="38"/>
        <v>0</v>
      </c>
    </row>
    <row r="331" spans="2:57" ht="14.4" thickBot="1" x14ac:dyDescent="0.3">
      <c r="B331" s="4"/>
      <c r="C331" s="131"/>
      <c r="D331" s="132"/>
      <c r="E331" s="235"/>
      <c r="F331" s="250"/>
      <c r="G331" s="250"/>
      <c r="H331" s="236"/>
      <c r="I331" s="130"/>
      <c r="J331" s="235"/>
      <c r="K331" s="236"/>
      <c r="L331" s="130"/>
      <c r="M331" s="235"/>
      <c r="N331" s="236"/>
      <c r="O331" s="129"/>
      <c r="P331" s="246">
        <v>0</v>
      </c>
      <c r="Q331" s="247"/>
      <c r="R331" s="129"/>
      <c r="S331" s="243"/>
      <c r="T331" s="244"/>
      <c r="U331" s="244"/>
      <c r="V331" s="244"/>
      <c r="W331" s="245"/>
      <c r="X331" s="7"/>
      <c r="AX331" s="101"/>
      <c r="AY331" s="101"/>
      <c r="AZ331" s="102">
        <f t="shared" si="33"/>
        <v>0</v>
      </c>
      <c r="BA331" s="101">
        <f t="shared" si="34"/>
        <v>0</v>
      </c>
      <c r="BB331" s="103">
        <f t="shared" si="35"/>
        <v>0</v>
      </c>
      <c r="BC331" s="1">
        <f t="shared" si="36"/>
        <v>0</v>
      </c>
      <c r="BD331" s="1">
        <f t="shared" si="37"/>
        <v>0</v>
      </c>
      <c r="BE331" s="1">
        <f t="shared" si="38"/>
        <v>0</v>
      </c>
    </row>
    <row r="332" spans="2:57" ht="14.4" thickBot="1" x14ac:dyDescent="0.3">
      <c r="B332" s="4"/>
      <c r="C332" s="131"/>
      <c r="D332" s="132"/>
      <c r="E332" s="235"/>
      <c r="F332" s="250"/>
      <c r="G332" s="250"/>
      <c r="H332" s="236"/>
      <c r="I332" s="130"/>
      <c r="J332" s="235"/>
      <c r="K332" s="236"/>
      <c r="L332" s="130"/>
      <c r="M332" s="235"/>
      <c r="N332" s="236"/>
      <c r="O332" s="129"/>
      <c r="P332" s="246">
        <v>0</v>
      </c>
      <c r="Q332" s="247"/>
      <c r="R332" s="129"/>
      <c r="S332" s="243"/>
      <c r="T332" s="244"/>
      <c r="U332" s="244"/>
      <c r="V332" s="244"/>
      <c r="W332" s="245"/>
      <c r="X332" s="7"/>
      <c r="AX332" s="101"/>
      <c r="AY332" s="101"/>
      <c r="AZ332" s="102">
        <f t="shared" si="33"/>
        <v>0</v>
      </c>
      <c r="BA332" s="101">
        <f t="shared" si="34"/>
        <v>0</v>
      </c>
      <c r="BB332" s="103">
        <f t="shared" si="35"/>
        <v>0</v>
      </c>
      <c r="BC332" s="1">
        <f t="shared" si="36"/>
        <v>0</v>
      </c>
      <c r="BD332" s="1">
        <f t="shared" si="37"/>
        <v>0</v>
      </c>
      <c r="BE332" s="1">
        <f t="shared" si="38"/>
        <v>0</v>
      </c>
    </row>
    <row r="333" spans="2:57" ht="14.4" thickBot="1" x14ac:dyDescent="0.3">
      <c r="B333" s="4"/>
      <c r="C333" s="131"/>
      <c r="D333" s="132"/>
      <c r="E333" s="235"/>
      <c r="F333" s="250"/>
      <c r="G333" s="250"/>
      <c r="H333" s="236"/>
      <c r="I333" s="130"/>
      <c r="J333" s="235"/>
      <c r="K333" s="236"/>
      <c r="L333" s="130"/>
      <c r="M333" s="235"/>
      <c r="N333" s="236"/>
      <c r="O333" s="129"/>
      <c r="P333" s="246">
        <v>0</v>
      </c>
      <c r="Q333" s="247"/>
      <c r="R333" s="129"/>
      <c r="S333" s="243"/>
      <c r="T333" s="244"/>
      <c r="U333" s="244"/>
      <c r="V333" s="244"/>
      <c r="W333" s="245"/>
      <c r="X333" s="7"/>
      <c r="AX333" s="101"/>
      <c r="AY333" s="101"/>
      <c r="AZ333" s="102">
        <f t="shared" si="33"/>
        <v>0</v>
      </c>
      <c r="BA333" s="101">
        <f t="shared" si="34"/>
        <v>0</v>
      </c>
      <c r="BB333" s="103">
        <f t="shared" si="35"/>
        <v>0</v>
      </c>
      <c r="BC333" s="1">
        <f t="shared" si="36"/>
        <v>0</v>
      </c>
      <c r="BD333" s="1">
        <f t="shared" si="37"/>
        <v>0</v>
      </c>
      <c r="BE333" s="1">
        <f t="shared" si="38"/>
        <v>0</v>
      </c>
    </row>
    <row r="334" spans="2:57" ht="14.4" thickBot="1" x14ac:dyDescent="0.3">
      <c r="B334" s="4"/>
      <c r="C334" s="131"/>
      <c r="D334" s="132"/>
      <c r="E334" s="235"/>
      <c r="F334" s="250"/>
      <c r="G334" s="250"/>
      <c r="H334" s="236"/>
      <c r="I334" s="130"/>
      <c r="J334" s="235"/>
      <c r="K334" s="236"/>
      <c r="L334" s="130"/>
      <c r="M334" s="235"/>
      <c r="N334" s="236"/>
      <c r="O334" s="129"/>
      <c r="P334" s="246">
        <v>0</v>
      </c>
      <c r="Q334" s="247"/>
      <c r="R334" s="129"/>
      <c r="S334" s="243"/>
      <c r="T334" s="244"/>
      <c r="U334" s="244"/>
      <c r="V334" s="244"/>
      <c r="W334" s="245"/>
      <c r="X334" s="7"/>
      <c r="AX334" s="101"/>
      <c r="AY334" s="101"/>
      <c r="AZ334" s="102">
        <f t="shared" si="33"/>
        <v>0</v>
      </c>
      <c r="BA334" s="101">
        <f t="shared" si="34"/>
        <v>0</v>
      </c>
      <c r="BB334" s="103">
        <f t="shared" si="35"/>
        <v>0</v>
      </c>
      <c r="BC334" s="1">
        <f t="shared" si="36"/>
        <v>0</v>
      </c>
      <c r="BD334" s="1">
        <f t="shared" si="37"/>
        <v>0</v>
      </c>
      <c r="BE334" s="1">
        <f t="shared" si="38"/>
        <v>0</v>
      </c>
    </row>
    <row r="335" spans="2:57" ht="14.4" thickBot="1" x14ac:dyDescent="0.3">
      <c r="B335" s="4"/>
      <c r="C335" s="131"/>
      <c r="D335" s="132"/>
      <c r="E335" s="235"/>
      <c r="F335" s="250"/>
      <c r="G335" s="250"/>
      <c r="H335" s="236"/>
      <c r="I335" s="130"/>
      <c r="J335" s="235"/>
      <c r="K335" s="236"/>
      <c r="L335" s="130"/>
      <c r="M335" s="235"/>
      <c r="N335" s="236"/>
      <c r="O335" s="129"/>
      <c r="P335" s="246">
        <v>0</v>
      </c>
      <c r="Q335" s="247"/>
      <c r="R335" s="129"/>
      <c r="S335" s="243"/>
      <c r="T335" s="244"/>
      <c r="U335" s="244"/>
      <c r="V335" s="244"/>
      <c r="W335" s="245"/>
      <c r="X335" s="7"/>
      <c r="AX335" s="101"/>
      <c r="AY335" s="101"/>
      <c r="AZ335" s="102">
        <f t="shared" si="33"/>
        <v>0</v>
      </c>
      <c r="BA335" s="101">
        <f t="shared" si="34"/>
        <v>0</v>
      </c>
      <c r="BB335" s="103">
        <f t="shared" si="35"/>
        <v>0</v>
      </c>
      <c r="BC335" s="1">
        <f t="shared" si="36"/>
        <v>0</v>
      </c>
      <c r="BD335" s="1">
        <f t="shared" si="37"/>
        <v>0</v>
      </c>
      <c r="BE335" s="1">
        <f t="shared" si="38"/>
        <v>0</v>
      </c>
    </row>
    <row r="336" spans="2:57" ht="14.4" thickBot="1" x14ac:dyDescent="0.3">
      <c r="B336" s="4"/>
      <c r="C336" s="131"/>
      <c r="D336" s="132"/>
      <c r="E336" s="235"/>
      <c r="F336" s="250"/>
      <c r="G336" s="250"/>
      <c r="H336" s="236"/>
      <c r="I336" s="130"/>
      <c r="J336" s="235"/>
      <c r="K336" s="236"/>
      <c r="L336" s="130"/>
      <c r="M336" s="235"/>
      <c r="N336" s="236"/>
      <c r="O336" s="129"/>
      <c r="P336" s="246">
        <v>0</v>
      </c>
      <c r="Q336" s="247"/>
      <c r="R336" s="129"/>
      <c r="S336" s="243"/>
      <c r="T336" s="244"/>
      <c r="U336" s="244"/>
      <c r="V336" s="244"/>
      <c r="W336" s="245"/>
      <c r="X336" s="7"/>
      <c r="AX336" s="101"/>
      <c r="AY336" s="101"/>
      <c r="AZ336" s="102">
        <f t="shared" si="33"/>
        <v>0</v>
      </c>
      <c r="BA336" s="101">
        <f t="shared" si="34"/>
        <v>0</v>
      </c>
      <c r="BB336" s="103">
        <f t="shared" si="35"/>
        <v>0</v>
      </c>
      <c r="BC336" s="1">
        <f t="shared" si="36"/>
        <v>0</v>
      </c>
      <c r="BD336" s="1">
        <f t="shared" si="37"/>
        <v>0</v>
      </c>
      <c r="BE336" s="1">
        <f t="shared" si="38"/>
        <v>0</v>
      </c>
    </row>
    <row r="337" spans="2:57" ht="14.4" thickBot="1" x14ac:dyDescent="0.3">
      <c r="B337" s="4"/>
      <c r="C337" s="131"/>
      <c r="D337" s="132"/>
      <c r="E337" s="235"/>
      <c r="F337" s="250"/>
      <c r="G337" s="250"/>
      <c r="H337" s="236"/>
      <c r="I337" s="130"/>
      <c r="J337" s="235"/>
      <c r="K337" s="236"/>
      <c r="L337" s="130"/>
      <c r="M337" s="235"/>
      <c r="N337" s="236"/>
      <c r="O337" s="129"/>
      <c r="P337" s="246">
        <v>0</v>
      </c>
      <c r="Q337" s="247"/>
      <c r="R337" s="129"/>
      <c r="S337" s="243"/>
      <c r="T337" s="244"/>
      <c r="U337" s="244"/>
      <c r="V337" s="244"/>
      <c r="W337" s="245"/>
      <c r="X337" s="7"/>
      <c r="AX337" s="101"/>
      <c r="AY337" s="101"/>
      <c r="AZ337" s="102">
        <f t="shared" si="33"/>
        <v>0</v>
      </c>
      <c r="BA337" s="101">
        <f t="shared" si="34"/>
        <v>0</v>
      </c>
      <c r="BB337" s="103">
        <f t="shared" si="35"/>
        <v>0</v>
      </c>
      <c r="BC337" s="1">
        <f t="shared" si="36"/>
        <v>0</v>
      </c>
      <c r="BD337" s="1">
        <f t="shared" si="37"/>
        <v>0</v>
      </c>
      <c r="BE337" s="1">
        <f t="shared" si="38"/>
        <v>0</v>
      </c>
    </row>
    <row r="338" spans="2:57" ht="14.4" thickBot="1" x14ac:dyDescent="0.3">
      <c r="B338" s="4"/>
      <c r="C338" s="131"/>
      <c r="D338" s="132"/>
      <c r="E338" s="235"/>
      <c r="F338" s="250"/>
      <c r="G338" s="250"/>
      <c r="H338" s="236"/>
      <c r="I338" s="130"/>
      <c r="J338" s="235"/>
      <c r="K338" s="236"/>
      <c r="L338" s="130"/>
      <c r="M338" s="235"/>
      <c r="N338" s="236"/>
      <c r="O338" s="129"/>
      <c r="P338" s="246">
        <v>0</v>
      </c>
      <c r="Q338" s="247"/>
      <c r="R338" s="129"/>
      <c r="S338" s="243"/>
      <c r="T338" s="244"/>
      <c r="U338" s="244"/>
      <c r="V338" s="244"/>
      <c r="W338" s="245"/>
      <c r="X338" s="7"/>
      <c r="AX338" s="101"/>
      <c r="AY338" s="101"/>
      <c r="AZ338" s="102">
        <f t="shared" si="33"/>
        <v>0</v>
      </c>
      <c r="BA338" s="101">
        <f t="shared" si="34"/>
        <v>0</v>
      </c>
      <c r="BB338" s="103">
        <f t="shared" si="35"/>
        <v>0</v>
      </c>
      <c r="BC338" s="1">
        <f t="shared" si="36"/>
        <v>0</v>
      </c>
      <c r="BD338" s="1">
        <f t="shared" si="37"/>
        <v>0</v>
      </c>
      <c r="BE338" s="1">
        <f t="shared" si="38"/>
        <v>0</v>
      </c>
    </row>
    <row r="339" spans="2:57" ht="14.4" thickBot="1" x14ac:dyDescent="0.3">
      <c r="B339" s="4"/>
      <c r="C339" s="131"/>
      <c r="D339" s="132"/>
      <c r="E339" s="235"/>
      <c r="F339" s="250"/>
      <c r="G339" s="250"/>
      <c r="H339" s="236"/>
      <c r="I339" s="130"/>
      <c r="J339" s="235"/>
      <c r="K339" s="236"/>
      <c r="L339" s="130"/>
      <c r="M339" s="235"/>
      <c r="N339" s="236"/>
      <c r="O339" s="129"/>
      <c r="P339" s="246">
        <v>0</v>
      </c>
      <c r="Q339" s="247"/>
      <c r="R339" s="129"/>
      <c r="S339" s="243"/>
      <c r="T339" s="244"/>
      <c r="U339" s="244"/>
      <c r="V339" s="244"/>
      <c r="W339" s="245"/>
      <c r="X339" s="7"/>
      <c r="AX339" s="101"/>
      <c r="AY339" s="101"/>
      <c r="AZ339" s="102">
        <f t="shared" si="33"/>
        <v>0</v>
      </c>
      <c r="BA339" s="101">
        <f t="shared" si="34"/>
        <v>0</v>
      </c>
      <c r="BB339" s="103">
        <f t="shared" si="35"/>
        <v>0</v>
      </c>
      <c r="BC339" s="1">
        <f t="shared" si="36"/>
        <v>0</v>
      </c>
      <c r="BD339" s="1">
        <f t="shared" si="37"/>
        <v>0</v>
      </c>
      <c r="BE339" s="1">
        <f t="shared" si="38"/>
        <v>0</v>
      </c>
    </row>
    <row r="340" spans="2:57" ht="14.4" thickBot="1" x14ac:dyDescent="0.3">
      <c r="B340" s="4"/>
      <c r="C340" s="131"/>
      <c r="D340" s="132"/>
      <c r="E340" s="235"/>
      <c r="F340" s="250"/>
      <c r="G340" s="250"/>
      <c r="H340" s="236"/>
      <c r="I340" s="130"/>
      <c r="J340" s="235"/>
      <c r="K340" s="236"/>
      <c r="L340" s="130"/>
      <c r="M340" s="235"/>
      <c r="N340" s="236"/>
      <c r="O340" s="129"/>
      <c r="P340" s="246">
        <v>0</v>
      </c>
      <c r="Q340" s="247"/>
      <c r="R340" s="129"/>
      <c r="S340" s="243"/>
      <c r="T340" s="244"/>
      <c r="U340" s="244"/>
      <c r="V340" s="244"/>
      <c r="W340" s="245"/>
      <c r="X340" s="7"/>
      <c r="AX340" s="101"/>
      <c r="AY340" s="101"/>
      <c r="AZ340" s="102">
        <f t="shared" si="33"/>
        <v>0</v>
      </c>
      <c r="BA340" s="101">
        <f t="shared" si="34"/>
        <v>0</v>
      </c>
      <c r="BB340" s="103">
        <f t="shared" si="35"/>
        <v>0</v>
      </c>
      <c r="BC340" s="1">
        <f t="shared" si="36"/>
        <v>0</v>
      </c>
      <c r="BD340" s="1">
        <f t="shared" si="37"/>
        <v>0</v>
      </c>
      <c r="BE340" s="1">
        <f t="shared" si="38"/>
        <v>0</v>
      </c>
    </row>
    <row r="341" spans="2:57" ht="14.4" thickBot="1" x14ac:dyDescent="0.3">
      <c r="B341" s="4"/>
      <c r="C341" s="131"/>
      <c r="D341" s="132"/>
      <c r="E341" s="235"/>
      <c r="F341" s="250"/>
      <c r="G341" s="250"/>
      <c r="H341" s="236"/>
      <c r="I341" s="130"/>
      <c r="J341" s="235"/>
      <c r="K341" s="236"/>
      <c r="L341" s="130"/>
      <c r="M341" s="235"/>
      <c r="N341" s="236"/>
      <c r="O341" s="129"/>
      <c r="P341" s="246">
        <v>0</v>
      </c>
      <c r="Q341" s="247"/>
      <c r="R341" s="129"/>
      <c r="S341" s="243"/>
      <c r="T341" s="244"/>
      <c r="U341" s="244"/>
      <c r="V341" s="244"/>
      <c r="W341" s="245"/>
      <c r="X341" s="7"/>
      <c r="AX341" s="101"/>
      <c r="AY341" s="101"/>
      <c r="AZ341" s="102">
        <f t="shared" si="33"/>
        <v>0</v>
      </c>
      <c r="BA341" s="101">
        <f t="shared" si="34"/>
        <v>0</v>
      </c>
      <c r="BB341" s="103">
        <f t="shared" si="35"/>
        <v>0</v>
      </c>
      <c r="BC341" s="1">
        <f t="shared" si="36"/>
        <v>0</v>
      </c>
      <c r="BD341" s="1">
        <f t="shared" si="37"/>
        <v>0</v>
      </c>
      <c r="BE341" s="1">
        <f t="shared" si="38"/>
        <v>0</v>
      </c>
    </row>
    <row r="342" spans="2:57" ht="14.4" thickBot="1" x14ac:dyDescent="0.3">
      <c r="B342" s="4"/>
      <c r="C342" s="131"/>
      <c r="D342" s="132"/>
      <c r="E342" s="235"/>
      <c r="F342" s="250"/>
      <c r="G342" s="250"/>
      <c r="H342" s="236"/>
      <c r="I342" s="130"/>
      <c r="J342" s="235"/>
      <c r="K342" s="236"/>
      <c r="L342" s="130"/>
      <c r="M342" s="235"/>
      <c r="N342" s="236"/>
      <c r="O342" s="129"/>
      <c r="P342" s="246">
        <v>0</v>
      </c>
      <c r="Q342" s="247"/>
      <c r="R342" s="129"/>
      <c r="S342" s="243"/>
      <c r="T342" s="244"/>
      <c r="U342" s="244"/>
      <c r="V342" s="244"/>
      <c r="W342" s="245"/>
      <c r="X342" s="7"/>
      <c r="AX342" s="101"/>
      <c r="AY342" s="101"/>
      <c r="AZ342" s="102">
        <f t="shared" si="33"/>
        <v>0</v>
      </c>
      <c r="BA342" s="101">
        <f t="shared" si="34"/>
        <v>0</v>
      </c>
      <c r="BB342" s="103">
        <f t="shared" si="35"/>
        <v>0</v>
      </c>
      <c r="BC342" s="1">
        <f t="shared" si="36"/>
        <v>0</v>
      </c>
      <c r="BD342" s="1">
        <f t="shared" si="37"/>
        <v>0</v>
      </c>
      <c r="BE342" s="1">
        <f t="shared" si="38"/>
        <v>0</v>
      </c>
    </row>
    <row r="343" spans="2:57" ht="14.4" thickBot="1" x14ac:dyDescent="0.3">
      <c r="B343" s="4"/>
      <c r="C343" s="131"/>
      <c r="D343" s="132"/>
      <c r="E343" s="235"/>
      <c r="F343" s="250"/>
      <c r="G343" s="250"/>
      <c r="H343" s="236"/>
      <c r="I343" s="130"/>
      <c r="J343" s="235"/>
      <c r="K343" s="236"/>
      <c r="L343" s="130"/>
      <c r="M343" s="235"/>
      <c r="N343" s="236"/>
      <c r="O343" s="129"/>
      <c r="P343" s="246">
        <v>0</v>
      </c>
      <c r="Q343" s="247"/>
      <c r="R343" s="129"/>
      <c r="S343" s="243"/>
      <c r="T343" s="244"/>
      <c r="U343" s="244"/>
      <c r="V343" s="244"/>
      <c r="W343" s="245"/>
      <c r="X343" s="7"/>
      <c r="AX343" s="101"/>
      <c r="AY343" s="101"/>
      <c r="AZ343" s="102">
        <f t="shared" si="33"/>
        <v>0</v>
      </c>
      <c r="BA343" s="101">
        <f t="shared" si="34"/>
        <v>0</v>
      </c>
      <c r="BB343" s="103">
        <f t="shared" si="35"/>
        <v>0</v>
      </c>
      <c r="BC343" s="1">
        <f t="shared" si="36"/>
        <v>0</v>
      </c>
      <c r="BD343" s="1">
        <f t="shared" si="37"/>
        <v>0</v>
      </c>
      <c r="BE343" s="1">
        <f t="shared" si="38"/>
        <v>0</v>
      </c>
    </row>
    <row r="344" spans="2:57" ht="14.4" thickBot="1" x14ac:dyDescent="0.3">
      <c r="B344" s="4"/>
      <c r="C344" s="131"/>
      <c r="D344" s="132"/>
      <c r="E344" s="235"/>
      <c r="F344" s="250"/>
      <c r="G344" s="250"/>
      <c r="H344" s="236"/>
      <c r="I344" s="130"/>
      <c r="J344" s="235"/>
      <c r="K344" s="236"/>
      <c r="L344" s="130"/>
      <c r="M344" s="235"/>
      <c r="N344" s="236"/>
      <c r="O344" s="129"/>
      <c r="P344" s="246">
        <v>0</v>
      </c>
      <c r="Q344" s="247"/>
      <c r="R344" s="129"/>
      <c r="S344" s="243"/>
      <c r="T344" s="244"/>
      <c r="U344" s="244"/>
      <c r="V344" s="244"/>
      <c r="W344" s="245"/>
      <c r="X344" s="7"/>
      <c r="AX344" s="101"/>
      <c r="AY344" s="101"/>
      <c r="AZ344" s="102">
        <f t="shared" si="33"/>
        <v>0</v>
      </c>
      <c r="BA344" s="101">
        <f t="shared" si="34"/>
        <v>0</v>
      </c>
      <c r="BB344" s="103">
        <f t="shared" si="35"/>
        <v>0</v>
      </c>
      <c r="BC344" s="1">
        <f t="shared" si="36"/>
        <v>0</v>
      </c>
      <c r="BD344" s="1">
        <f t="shared" si="37"/>
        <v>0</v>
      </c>
      <c r="BE344" s="1">
        <f t="shared" si="38"/>
        <v>0</v>
      </c>
    </row>
    <row r="345" spans="2:57" ht="14.4" thickBot="1" x14ac:dyDescent="0.3">
      <c r="B345" s="4"/>
      <c r="C345" s="131"/>
      <c r="D345" s="132"/>
      <c r="E345" s="235"/>
      <c r="F345" s="250"/>
      <c r="G345" s="250"/>
      <c r="H345" s="236"/>
      <c r="I345" s="130"/>
      <c r="J345" s="235"/>
      <c r="K345" s="236"/>
      <c r="L345" s="130"/>
      <c r="M345" s="235"/>
      <c r="N345" s="236"/>
      <c r="O345" s="129"/>
      <c r="P345" s="246">
        <v>0</v>
      </c>
      <c r="Q345" s="247"/>
      <c r="R345" s="129"/>
      <c r="S345" s="243"/>
      <c r="T345" s="244"/>
      <c r="U345" s="244"/>
      <c r="V345" s="244"/>
      <c r="W345" s="245"/>
      <c r="X345" s="7"/>
      <c r="AX345" s="101"/>
      <c r="AY345" s="101"/>
      <c r="AZ345" s="102">
        <f t="shared" si="33"/>
        <v>0</v>
      </c>
      <c r="BA345" s="101">
        <f t="shared" si="34"/>
        <v>0</v>
      </c>
      <c r="BB345" s="103">
        <f t="shared" si="35"/>
        <v>0</v>
      </c>
      <c r="BC345" s="1">
        <f t="shared" si="36"/>
        <v>0</v>
      </c>
      <c r="BD345" s="1">
        <f t="shared" si="37"/>
        <v>0</v>
      </c>
      <c r="BE345" s="1">
        <f t="shared" si="38"/>
        <v>0</v>
      </c>
    </row>
    <row r="346" spans="2:57" ht="14.4" thickBot="1" x14ac:dyDescent="0.3">
      <c r="B346" s="4"/>
      <c r="C346" s="131"/>
      <c r="D346" s="132"/>
      <c r="E346" s="235"/>
      <c r="F346" s="250"/>
      <c r="G346" s="250"/>
      <c r="H346" s="236"/>
      <c r="I346" s="130"/>
      <c r="J346" s="235"/>
      <c r="K346" s="236"/>
      <c r="L346" s="130"/>
      <c r="M346" s="235"/>
      <c r="N346" s="236"/>
      <c r="O346" s="129"/>
      <c r="P346" s="246">
        <v>0</v>
      </c>
      <c r="Q346" s="247"/>
      <c r="R346" s="129"/>
      <c r="S346" s="243"/>
      <c r="T346" s="244"/>
      <c r="U346" s="244"/>
      <c r="V346" s="244"/>
      <c r="W346" s="245"/>
      <c r="X346" s="7"/>
      <c r="AX346" s="101"/>
      <c r="AY346" s="101"/>
      <c r="AZ346" s="102">
        <f t="shared" si="33"/>
        <v>0</v>
      </c>
      <c r="BA346" s="101">
        <f t="shared" si="34"/>
        <v>0</v>
      </c>
      <c r="BB346" s="103">
        <f t="shared" si="35"/>
        <v>0</v>
      </c>
      <c r="BC346" s="1">
        <f t="shared" si="36"/>
        <v>0</v>
      </c>
      <c r="BD346" s="1">
        <f t="shared" si="37"/>
        <v>0</v>
      </c>
      <c r="BE346" s="1">
        <f t="shared" si="38"/>
        <v>0</v>
      </c>
    </row>
    <row r="347" spans="2:57" ht="14.4" thickBot="1" x14ac:dyDescent="0.3">
      <c r="B347" s="4"/>
      <c r="C347" s="131"/>
      <c r="D347" s="132"/>
      <c r="E347" s="235"/>
      <c r="F347" s="250"/>
      <c r="G347" s="250"/>
      <c r="H347" s="236"/>
      <c r="I347" s="130"/>
      <c r="J347" s="235"/>
      <c r="K347" s="236"/>
      <c r="L347" s="130"/>
      <c r="M347" s="235"/>
      <c r="N347" s="236"/>
      <c r="O347" s="129"/>
      <c r="P347" s="246">
        <v>0</v>
      </c>
      <c r="Q347" s="247"/>
      <c r="R347" s="129"/>
      <c r="S347" s="243"/>
      <c r="T347" s="244"/>
      <c r="U347" s="244"/>
      <c r="V347" s="244"/>
      <c r="W347" s="245"/>
      <c r="X347" s="7"/>
      <c r="AX347" s="101"/>
      <c r="AY347" s="101"/>
      <c r="AZ347" s="102">
        <f t="shared" si="33"/>
        <v>0</v>
      </c>
      <c r="BA347" s="101">
        <f t="shared" si="34"/>
        <v>0</v>
      </c>
      <c r="BB347" s="103">
        <f t="shared" si="35"/>
        <v>0</v>
      </c>
      <c r="BC347" s="1">
        <f t="shared" si="36"/>
        <v>0</v>
      </c>
      <c r="BD347" s="1">
        <f t="shared" si="37"/>
        <v>0</v>
      </c>
      <c r="BE347" s="1">
        <f t="shared" si="38"/>
        <v>0</v>
      </c>
    </row>
    <row r="348" spans="2:57" ht="14.4" thickBot="1" x14ac:dyDescent="0.3">
      <c r="B348" s="4"/>
      <c r="C348" s="131"/>
      <c r="D348" s="132"/>
      <c r="E348" s="235"/>
      <c r="F348" s="250"/>
      <c r="G348" s="250"/>
      <c r="H348" s="236"/>
      <c r="I348" s="130"/>
      <c r="J348" s="235"/>
      <c r="K348" s="236"/>
      <c r="L348" s="130"/>
      <c r="M348" s="235"/>
      <c r="N348" s="236"/>
      <c r="O348" s="129"/>
      <c r="P348" s="246">
        <v>0</v>
      </c>
      <c r="Q348" s="247"/>
      <c r="R348" s="129"/>
      <c r="S348" s="243"/>
      <c r="T348" s="244"/>
      <c r="U348" s="244"/>
      <c r="V348" s="244"/>
      <c r="W348" s="245"/>
      <c r="X348" s="7"/>
      <c r="AX348" s="101"/>
      <c r="AY348" s="101"/>
      <c r="AZ348" s="102">
        <f t="shared" si="33"/>
        <v>0</v>
      </c>
      <c r="BA348" s="101">
        <f t="shared" si="34"/>
        <v>0</v>
      </c>
      <c r="BB348" s="103">
        <f t="shared" si="35"/>
        <v>0</v>
      </c>
      <c r="BC348" s="1">
        <f t="shared" si="36"/>
        <v>0</v>
      </c>
      <c r="BD348" s="1">
        <f t="shared" si="37"/>
        <v>0</v>
      </c>
      <c r="BE348" s="1">
        <f t="shared" si="38"/>
        <v>0</v>
      </c>
    </row>
    <row r="349" spans="2:57" ht="14.4" thickBot="1" x14ac:dyDescent="0.3">
      <c r="B349" s="4"/>
      <c r="C349" s="131"/>
      <c r="D349" s="132"/>
      <c r="E349" s="235"/>
      <c r="F349" s="250"/>
      <c r="G349" s="250"/>
      <c r="H349" s="236"/>
      <c r="I349" s="130"/>
      <c r="J349" s="235"/>
      <c r="K349" s="236"/>
      <c r="L349" s="130"/>
      <c r="M349" s="235"/>
      <c r="N349" s="236"/>
      <c r="O349" s="129"/>
      <c r="P349" s="246">
        <v>0</v>
      </c>
      <c r="Q349" s="247"/>
      <c r="R349" s="129"/>
      <c r="S349" s="243"/>
      <c r="T349" s="244"/>
      <c r="U349" s="244"/>
      <c r="V349" s="244"/>
      <c r="W349" s="245"/>
      <c r="X349" s="7"/>
      <c r="AX349" s="101"/>
      <c r="AY349" s="101"/>
      <c r="AZ349" s="102">
        <f t="shared" si="33"/>
        <v>0</v>
      </c>
      <c r="BA349" s="101">
        <f t="shared" si="34"/>
        <v>0</v>
      </c>
      <c r="BB349" s="103">
        <f t="shared" si="35"/>
        <v>0</v>
      </c>
      <c r="BC349" s="1">
        <f t="shared" si="36"/>
        <v>0</v>
      </c>
      <c r="BD349" s="1">
        <f t="shared" si="37"/>
        <v>0</v>
      </c>
      <c r="BE349" s="1">
        <f t="shared" si="38"/>
        <v>0</v>
      </c>
    </row>
    <row r="350" spans="2:57" ht="14.4" thickBot="1" x14ac:dyDescent="0.3">
      <c r="B350" s="4"/>
      <c r="C350" s="131"/>
      <c r="D350" s="132"/>
      <c r="E350" s="235"/>
      <c r="F350" s="250"/>
      <c r="G350" s="250"/>
      <c r="H350" s="236"/>
      <c r="I350" s="130"/>
      <c r="J350" s="235"/>
      <c r="K350" s="236"/>
      <c r="L350" s="130"/>
      <c r="M350" s="235"/>
      <c r="N350" s="236"/>
      <c r="O350" s="129"/>
      <c r="P350" s="246">
        <v>0</v>
      </c>
      <c r="Q350" s="247"/>
      <c r="R350" s="129"/>
      <c r="S350" s="243"/>
      <c r="T350" s="244"/>
      <c r="U350" s="244"/>
      <c r="V350" s="244"/>
      <c r="W350" s="245"/>
      <c r="X350" s="7"/>
      <c r="AX350" s="101"/>
      <c r="AY350" s="101"/>
      <c r="AZ350" s="102">
        <f t="shared" si="33"/>
        <v>0</v>
      </c>
      <c r="BA350" s="101">
        <f t="shared" si="34"/>
        <v>0</v>
      </c>
      <c r="BB350" s="103">
        <f t="shared" si="35"/>
        <v>0</v>
      </c>
      <c r="BC350" s="1">
        <f t="shared" si="36"/>
        <v>0</v>
      </c>
      <c r="BD350" s="1">
        <f t="shared" si="37"/>
        <v>0</v>
      </c>
      <c r="BE350" s="1">
        <f t="shared" si="38"/>
        <v>0</v>
      </c>
    </row>
    <row r="351" spans="2:57" ht="14.4" thickBot="1" x14ac:dyDescent="0.3">
      <c r="B351" s="4"/>
      <c r="C351" s="131"/>
      <c r="D351" s="132"/>
      <c r="E351" s="235"/>
      <c r="F351" s="250"/>
      <c r="G351" s="250"/>
      <c r="H351" s="236"/>
      <c r="I351" s="130"/>
      <c r="J351" s="235"/>
      <c r="K351" s="236"/>
      <c r="L351" s="130"/>
      <c r="M351" s="235"/>
      <c r="N351" s="236"/>
      <c r="O351" s="129"/>
      <c r="P351" s="246">
        <v>0</v>
      </c>
      <c r="Q351" s="247"/>
      <c r="R351" s="129"/>
      <c r="S351" s="243"/>
      <c r="T351" s="244"/>
      <c r="U351" s="244"/>
      <c r="V351" s="244"/>
      <c r="W351" s="245"/>
      <c r="X351" s="7"/>
      <c r="AX351" s="101"/>
      <c r="AY351" s="101"/>
      <c r="AZ351" s="102">
        <f t="shared" si="33"/>
        <v>0</v>
      </c>
      <c r="BA351" s="101">
        <f t="shared" si="34"/>
        <v>0</v>
      </c>
      <c r="BB351" s="103">
        <f t="shared" si="35"/>
        <v>0</v>
      </c>
      <c r="BC351" s="1">
        <f t="shared" si="36"/>
        <v>0</v>
      </c>
      <c r="BD351" s="1">
        <f t="shared" si="37"/>
        <v>0</v>
      </c>
      <c r="BE351" s="1">
        <f t="shared" si="38"/>
        <v>0</v>
      </c>
    </row>
    <row r="352" spans="2:57" ht="14.4" thickBot="1" x14ac:dyDescent="0.3">
      <c r="B352" s="4"/>
      <c r="C352" s="131"/>
      <c r="D352" s="132"/>
      <c r="E352" s="235"/>
      <c r="F352" s="250"/>
      <c r="G352" s="250"/>
      <c r="H352" s="236"/>
      <c r="I352" s="130"/>
      <c r="J352" s="235"/>
      <c r="K352" s="236"/>
      <c r="L352" s="130"/>
      <c r="M352" s="235"/>
      <c r="N352" s="236"/>
      <c r="O352" s="129"/>
      <c r="P352" s="246">
        <v>0</v>
      </c>
      <c r="Q352" s="247"/>
      <c r="R352" s="129"/>
      <c r="S352" s="243"/>
      <c r="T352" s="244"/>
      <c r="U352" s="244"/>
      <c r="V352" s="244"/>
      <c r="W352" s="245"/>
      <c r="X352" s="7"/>
      <c r="AX352" s="101"/>
      <c r="AY352" s="101"/>
      <c r="AZ352" s="102">
        <f t="shared" si="33"/>
        <v>0</v>
      </c>
      <c r="BA352" s="101">
        <f t="shared" si="34"/>
        <v>0</v>
      </c>
      <c r="BB352" s="103">
        <f t="shared" si="35"/>
        <v>0</v>
      </c>
      <c r="BC352" s="1">
        <f t="shared" si="36"/>
        <v>0</v>
      </c>
      <c r="BD352" s="1">
        <f t="shared" si="37"/>
        <v>0</v>
      </c>
      <c r="BE352" s="1">
        <f t="shared" si="38"/>
        <v>0</v>
      </c>
    </row>
    <row r="353" spans="2:57" ht="14.4" thickBot="1" x14ac:dyDescent="0.3">
      <c r="B353" s="4"/>
      <c r="C353" s="131"/>
      <c r="D353" s="132"/>
      <c r="E353" s="235"/>
      <c r="F353" s="250"/>
      <c r="G353" s="250"/>
      <c r="H353" s="236"/>
      <c r="I353" s="130"/>
      <c r="J353" s="235"/>
      <c r="K353" s="236"/>
      <c r="L353" s="130"/>
      <c r="M353" s="235"/>
      <c r="N353" s="236"/>
      <c r="O353" s="129"/>
      <c r="P353" s="246">
        <v>0</v>
      </c>
      <c r="Q353" s="247"/>
      <c r="R353" s="129"/>
      <c r="S353" s="243"/>
      <c r="T353" s="244"/>
      <c r="U353" s="244"/>
      <c r="V353" s="244"/>
      <c r="W353" s="245"/>
      <c r="X353" s="7"/>
      <c r="AX353" s="101"/>
      <c r="AY353" s="101"/>
      <c r="AZ353" s="102">
        <f t="shared" si="33"/>
        <v>0</v>
      </c>
      <c r="BA353" s="101">
        <f t="shared" si="34"/>
        <v>0</v>
      </c>
      <c r="BB353" s="103">
        <f t="shared" si="35"/>
        <v>0</v>
      </c>
      <c r="BC353" s="1">
        <f t="shared" si="36"/>
        <v>0</v>
      </c>
      <c r="BD353" s="1">
        <f t="shared" si="37"/>
        <v>0</v>
      </c>
      <c r="BE353" s="1">
        <f t="shared" si="38"/>
        <v>0</v>
      </c>
    </row>
    <row r="354" spans="2:57" ht="14.4" thickBot="1" x14ac:dyDescent="0.3">
      <c r="B354" s="4"/>
      <c r="C354" s="131"/>
      <c r="D354" s="132"/>
      <c r="E354" s="235"/>
      <c r="F354" s="250"/>
      <c r="G354" s="250"/>
      <c r="H354" s="236"/>
      <c r="I354" s="130"/>
      <c r="J354" s="235"/>
      <c r="K354" s="236"/>
      <c r="L354" s="130"/>
      <c r="M354" s="235"/>
      <c r="N354" s="236"/>
      <c r="O354" s="129"/>
      <c r="P354" s="246">
        <v>0</v>
      </c>
      <c r="Q354" s="247"/>
      <c r="R354" s="129"/>
      <c r="S354" s="243"/>
      <c r="T354" s="244"/>
      <c r="U354" s="244"/>
      <c r="V354" s="244"/>
      <c r="W354" s="245"/>
      <c r="X354" s="7"/>
      <c r="AX354" s="101"/>
      <c r="AY354" s="101"/>
      <c r="AZ354" s="102">
        <f t="shared" si="33"/>
        <v>0</v>
      </c>
      <c r="BA354" s="101">
        <f t="shared" si="34"/>
        <v>0</v>
      </c>
      <c r="BB354" s="103">
        <f t="shared" si="35"/>
        <v>0</v>
      </c>
      <c r="BC354" s="1">
        <f t="shared" si="36"/>
        <v>0</v>
      </c>
      <c r="BD354" s="1">
        <f t="shared" si="37"/>
        <v>0</v>
      </c>
      <c r="BE354" s="1">
        <f t="shared" si="38"/>
        <v>0</v>
      </c>
    </row>
    <row r="355" spans="2:57" ht="14.4" thickBot="1" x14ac:dyDescent="0.3">
      <c r="B355" s="4"/>
      <c r="C355" s="131"/>
      <c r="D355" s="132"/>
      <c r="E355" s="235"/>
      <c r="F355" s="250"/>
      <c r="G355" s="250"/>
      <c r="H355" s="236"/>
      <c r="I355" s="130"/>
      <c r="J355" s="235"/>
      <c r="K355" s="236"/>
      <c r="L355" s="130"/>
      <c r="M355" s="235"/>
      <c r="N355" s="236"/>
      <c r="O355" s="129"/>
      <c r="P355" s="246">
        <v>0</v>
      </c>
      <c r="Q355" s="247"/>
      <c r="R355" s="129"/>
      <c r="S355" s="243"/>
      <c r="T355" s="244"/>
      <c r="U355" s="244"/>
      <c r="V355" s="244"/>
      <c r="W355" s="245"/>
      <c r="X355" s="7"/>
      <c r="AX355" s="101"/>
      <c r="AY355" s="101"/>
      <c r="AZ355" s="102">
        <f t="shared" si="33"/>
        <v>0</v>
      </c>
      <c r="BA355" s="101">
        <f t="shared" si="34"/>
        <v>0</v>
      </c>
      <c r="BB355" s="103">
        <f t="shared" si="35"/>
        <v>0</v>
      </c>
      <c r="BC355" s="1">
        <f t="shared" si="36"/>
        <v>0</v>
      </c>
      <c r="BD355" s="1">
        <f t="shared" si="37"/>
        <v>0</v>
      </c>
      <c r="BE355" s="1">
        <f t="shared" si="38"/>
        <v>0</v>
      </c>
    </row>
    <row r="356" spans="2:57" ht="14.4" thickBot="1" x14ac:dyDescent="0.3">
      <c r="B356" s="4"/>
      <c r="C356" s="131"/>
      <c r="D356" s="132"/>
      <c r="E356" s="235"/>
      <c r="F356" s="250"/>
      <c r="G356" s="250"/>
      <c r="H356" s="236"/>
      <c r="I356" s="130"/>
      <c r="J356" s="235"/>
      <c r="K356" s="236"/>
      <c r="L356" s="130"/>
      <c r="M356" s="235"/>
      <c r="N356" s="236"/>
      <c r="O356" s="129"/>
      <c r="P356" s="246">
        <v>0</v>
      </c>
      <c r="Q356" s="247"/>
      <c r="R356" s="129"/>
      <c r="S356" s="243"/>
      <c r="T356" s="244"/>
      <c r="U356" s="244"/>
      <c r="V356" s="244"/>
      <c r="W356" s="245"/>
      <c r="X356" s="7"/>
      <c r="AX356" s="101"/>
      <c r="AY356" s="101"/>
      <c r="AZ356" s="102">
        <f t="shared" si="33"/>
        <v>0</v>
      </c>
      <c r="BA356" s="101">
        <f t="shared" si="34"/>
        <v>0</v>
      </c>
      <c r="BB356" s="103">
        <f t="shared" si="35"/>
        <v>0</v>
      </c>
      <c r="BC356" s="1">
        <f t="shared" si="36"/>
        <v>0</v>
      </c>
      <c r="BD356" s="1">
        <f t="shared" si="37"/>
        <v>0</v>
      </c>
      <c r="BE356" s="1">
        <f t="shared" si="38"/>
        <v>0</v>
      </c>
    </row>
    <row r="357" spans="2:57" ht="14.4" thickBot="1" x14ac:dyDescent="0.3">
      <c r="B357" s="4"/>
      <c r="C357" s="131"/>
      <c r="D357" s="132"/>
      <c r="E357" s="235"/>
      <c r="F357" s="250"/>
      <c r="G357" s="250"/>
      <c r="H357" s="236"/>
      <c r="I357" s="130"/>
      <c r="J357" s="235"/>
      <c r="K357" s="236"/>
      <c r="L357" s="130"/>
      <c r="M357" s="235"/>
      <c r="N357" s="236"/>
      <c r="O357" s="129"/>
      <c r="P357" s="246">
        <v>0</v>
      </c>
      <c r="Q357" s="247"/>
      <c r="R357" s="129"/>
      <c r="S357" s="243"/>
      <c r="T357" s="244"/>
      <c r="U357" s="244"/>
      <c r="V357" s="244"/>
      <c r="W357" s="245"/>
      <c r="X357" s="7"/>
      <c r="AX357" s="101"/>
      <c r="AY357" s="101"/>
      <c r="AZ357" s="102">
        <f t="shared" si="33"/>
        <v>0</v>
      </c>
      <c r="BA357" s="101">
        <f t="shared" si="34"/>
        <v>0</v>
      </c>
      <c r="BB357" s="103">
        <f t="shared" si="35"/>
        <v>0</v>
      </c>
      <c r="BC357" s="1">
        <f t="shared" si="36"/>
        <v>0</v>
      </c>
      <c r="BD357" s="1">
        <f t="shared" si="37"/>
        <v>0</v>
      </c>
      <c r="BE357" s="1">
        <f t="shared" si="38"/>
        <v>0</v>
      </c>
    </row>
    <row r="358" spans="2:57" ht="14.4" thickBot="1" x14ac:dyDescent="0.3">
      <c r="B358" s="4"/>
      <c r="C358" s="131"/>
      <c r="D358" s="132"/>
      <c r="E358" s="235"/>
      <c r="F358" s="250"/>
      <c r="G358" s="250"/>
      <c r="H358" s="236"/>
      <c r="I358" s="130"/>
      <c r="J358" s="235"/>
      <c r="K358" s="236"/>
      <c r="L358" s="130"/>
      <c r="M358" s="235"/>
      <c r="N358" s="236"/>
      <c r="O358" s="129"/>
      <c r="P358" s="246">
        <v>0</v>
      </c>
      <c r="Q358" s="247"/>
      <c r="R358" s="129"/>
      <c r="S358" s="243"/>
      <c r="T358" s="244"/>
      <c r="U358" s="244"/>
      <c r="V358" s="244"/>
      <c r="W358" s="245"/>
      <c r="X358" s="7"/>
      <c r="AX358" s="101"/>
      <c r="AY358" s="101"/>
      <c r="AZ358" s="102">
        <f t="shared" si="33"/>
        <v>0</v>
      </c>
      <c r="BA358" s="101">
        <f t="shared" si="34"/>
        <v>0</v>
      </c>
      <c r="BB358" s="103">
        <f t="shared" si="35"/>
        <v>0</v>
      </c>
      <c r="BC358" s="1">
        <f t="shared" si="36"/>
        <v>0</v>
      </c>
      <c r="BD358" s="1">
        <f t="shared" si="37"/>
        <v>0</v>
      </c>
      <c r="BE358" s="1">
        <f t="shared" si="38"/>
        <v>0</v>
      </c>
    </row>
    <row r="359" spans="2:57" ht="14.4" thickBot="1" x14ac:dyDescent="0.3">
      <c r="B359" s="4"/>
      <c r="C359" s="131"/>
      <c r="D359" s="132"/>
      <c r="E359" s="235"/>
      <c r="F359" s="250"/>
      <c r="G359" s="250"/>
      <c r="H359" s="236"/>
      <c r="I359" s="130"/>
      <c r="J359" s="235"/>
      <c r="K359" s="236"/>
      <c r="L359" s="130"/>
      <c r="M359" s="235"/>
      <c r="N359" s="236"/>
      <c r="O359" s="129"/>
      <c r="P359" s="246">
        <v>0</v>
      </c>
      <c r="Q359" s="247"/>
      <c r="R359" s="129"/>
      <c r="S359" s="243"/>
      <c r="T359" s="244"/>
      <c r="U359" s="244"/>
      <c r="V359" s="244"/>
      <c r="W359" s="245"/>
      <c r="X359" s="7"/>
      <c r="AX359" s="101"/>
      <c r="AY359" s="101"/>
      <c r="AZ359" s="102">
        <f t="shared" si="33"/>
        <v>0</v>
      </c>
      <c r="BA359" s="101">
        <f t="shared" si="34"/>
        <v>0</v>
      </c>
      <c r="BB359" s="103">
        <f t="shared" si="35"/>
        <v>0</v>
      </c>
      <c r="BC359" s="1">
        <f t="shared" si="36"/>
        <v>0</v>
      </c>
      <c r="BD359" s="1">
        <f t="shared" si="37"/>
        <v>0</v>
      </c>
      <c r="BE359" s="1">
        <f t="shared" si="38"/>
        <v>0</v>
      </c>
    </row>
    <row r="360" spans="2:57" ht="14.4" thickBot="1" x14ac:dyDescent="0.3">
      <c r="B360" s="4"/>
      <c r="C360" s="131"/>
      <c r="D360" s="132"/>
      <c r="E360" s="235"/>
      <c r="F360" s="250"/>
      <c r="G360" s="250"/>
      <c r="H360" s="236"/>
      <c r="I360" s="130"/>
      <c r="J360" s="235"/>
      <c r="K360" s="236"/>
      <c r="L360" s="130"/>
      <c r="M360" s="235"/>
      <c r="N360" s="236"/>
      <c r="O360" s="129"/>
      <c r="P360" s="246">
        <v>0</v>
      </c>
      <c r="Q360" s="247"/>
      <c r="R360" s="129"/>
      <c r="S360" s="243"/>
      <c r="T360" s="244"/>
      <c r="U360" s="244"/>
      <c r="V360" s="244"/>
      <c r="W360" s="245"/>
      <c r="X360" s="7"/>
      <c r="AX360" s="101"/>
      <c r="AY360" s="101"/>
      <c r="AZ360" s="102">
        <f t="shared" si="33"/>
        <v>0</v>
      </c>
      <c r="BA360" s="101">
        <f t="shared" si="34"/>
        <v>0</v>
      </c>
      <c r="BB360" s="103">
        <f t="shared" si="35"/>
        <v>0</v>
      </c>
      <c r="BC360" s="1">
        <f t="shared" si="36"/>
        <v>0</v>
      </c>
      <c r="BD360" s="1">
        <f t="shared" si="37"/>
        <v>0</v>
      </c>
      <c r="BE360" s="1">
        <f t="shared" si="38"/>
        <v>0</v>
      </c>
    </row>
    <row r="361" spans="2:57" ht="14.4" thickBot="1" x14ac:dyDescent="0.3">
      <c r="B361" s="4"/>
      <c r="C361" s="131"/>
      <c r="D361" s="132"/>
      <c r="E361" s="235"/>
      <c r="F361" s="250"/>
      <c r="G361" s="250"/>
      <c r="H361" s="236"/>
      <c r="I361" s="130"/>
      <c r="J361" s="235"/>
      <c r="K361" s="236"/>
      <c r="L361" s="130"/>
      <c r="M361" s="235"/>
      <c r="N361" s="236"/>
      <c r="O361" s="129"/>
      <c r="P361" s="246">
        <v>0</v>
      </c>
      <c r="Q361" s="247"/>
      <c r="R361" s="129"/>
      <c r="S361" s="243"/>
      <c r="T361" s="244"/>
      <c r="U361" s="244"/>
      <c r="V361" s="244"/>
      <c r="W361" s="245"/>
      <c r="X361" s="7"/>
      <c r="AX361" s="101"/>
      <c r="AY361" s="101"/>
      <c r="AZ361" s="102">
        <f t="shared" si="33"/>
        <v>0</v>
      </c>
      <c r="BA361" s="101">
        <f t="shared" si="34"/>
        <v>0</v>
      </c>
      <c r="BB361" s="103">
        <f t="shared" si="35"/>
        <v>0</v>
      </c>
      <c r="BC361" s="1">
        <f t="shared" si="36"/>
        <v>0</v>
      </c>
      <c r="BD361" s="1">
        <f t="shared" si="37"/>
        <v>0</v>
      </c>
      <c r="BE361" s="1">
        <f t="shared" si="38"/>
        <v>0</v>
      </c>
    </row>
    <row r="362" spans="2:57" ht="14.4" thickBot="1" x14ac:dyDescent="0.3">
      <c r="B362" s="4"/>
      <c r="C362" s="131"/>
      <c r="D362" s="132"/>
      <c r="E362" s="235"/>
      <c r="F362" s="250"/>
      <c r="G362" s="250"/>
      <c r="H362" s="236"/>
      <c r="I362" s="130"/>
      <c r="J362" s="235"/>
      <c r="K362" s="236"/>
      <c r="L362" s="130"/>
      <c r="M362" s="235"/>
      <c r="N362" s="236"/>
      <c r="O362" s="129"/>
      <c r="P362" s="246">
        <v>0</v>
      </c>
      <c r="Q362" s="247"/>
      <c r="R362" s="129"/>
      <c r="S362" s="243"/>
      <c r="T362" s="244"/>
      <c r="U362" s="244"/>
      <c r="V362" s="244"/>
      <c r="W362" s="245"/>
      <c r="X362" s="7"/>
      <c r="AX362" s="101"/>
      <c r="AY362" s="101"/>
      <c r="AZ362" s="102">
        <f t="shared" si="33"/>
        <v>0</v>
      </c>
      <c r="BA362" s="101">
        <f t="shared" si="34"/>
        <v>0</v>
      </c>
      <c r="BB362" s="103">
        <f t="shared" si="35"/>
        <v>0</v>
      </c>
      <c r="BC362" s="1">
        <f t="shared" si="36"/>
        <v>0</v>
      </c>
      <c r="BD362" s="1">
        <f t="shared" si="37"/>
        <v>0</v>
      </c>
      <c r="BE362" s="1">
        <f t="shared" si="38"/>
        <v>0</v>
      </c>
    </row>
    <row r="363" spans="2:57" ht="14.4" thickBot="1" x14ac:dyDescent="0.3">
      <c r="B363" s="4"/>
      <c r="C363" s="131"/>
      <c r="D363" s="132"/>
      <c r="E363" s="235"/>
      <c r="F363" s="250"/>
      <c r="G363" s="250"/>
      <c r="H363" s="236"/>
      <c r="I363" s="130"/>
      <c r="J363" s="235"/>
      <c r="K363" s="236"/>
      <c r="L363" s="130"/>
      <c r="M363" s="235"/>
      <c r="N363" s="236"/>
      <c r="O363" s="129"/>
      <c r="P363" s="246">
        <v>0</v>
      </c>
      <c r="Q363" s="247"/>
      <c r="R363" s="129"/>
      <c r="S363" s="243"/>
      <c r="T363" s="244"/>
      <c r="U363" s="244"/>
      <c r="V363" s="244"/>
      <c r="W363" s="245"/>
      <c r="X363" s="7"/>
      <c r="AX363" s="101"/>
      <c r="AY363" s="101"/>
      <c r="AZ363" s="102">
        <f t="shared" si="33"/>
        <v>0</v>
      </c>
      <c r="BA363" s="101">
        <f t="shared" si="34"/>
        <v>0</v>
      </c>
      <c r="BB363" s="103">
        <f t="shared" si="35"/>
        <v>0</v>
      </c>
      <c r="BC363" s="1">
        <f t="shared" si="36"/>
        <v>0</v>
      </c>
      <c r="BD363" s="1">
        <f t="shared" si="37"/>
        <v>0</v>
      </c>
      <c r="BE363" s="1">
        <f t="shared" si="38"/>
        <v>0</v>
      </c>
    </row>
    <row r="364" spans="2:57" ht="14.4" thickBot="1" x14ac:dyDescent="0.3">
      <c r="B364" s="4"/>
      <c r="C364" s="131"/>
      <c r="D364" s="132"/>
      <c r="E364" s="235"/>
      <c r="F364" s="250"/>
      <c r="G364" s="250"/>
      <c r="H364" s="236"/>
      <c r="I364" s="130"/>
      <c r="J364" s="235"/>
      <c r="K364" s="236"/>
      <c r="L364" s="130"/>
      <c r="M364" s="235"/>
      <c r="N364" s="236"/>
      <c r="O364" s="129"/>
      <c r="P364" s="246">
        <v>0</v>
      </c>
      <c r="Q364" s="247"/>
      <c r="R364" s="129"/>
      <c r="S364" s="243"/>
      <c r="T364" s="244"/>
      <c r="U364" s="244"/>
      <c r="V364" s="244"/>
      <c r="W364" s="245"/>
      <c r="X364" s="7"/>
      <c r="AX364" s="101"/>
      <c r="AY364" s="101"/>
      <c r="AZ364" s="102">
        <f t="shared" si="33"/>
        <v>0</v>
      </c>
      <c r="BA364" s="101">
        <f t="shared" si="34"/>
        <v>0</v>
      </c>
      <c r="BB364" s="103">
        <f t="shared" si="35"/>
        <v>0</v>
      </c>
      <c r="BC364" s="1">
        <f t="shared" si="36"/>
        <v>0</v>
      </c>
      <c r="BD364" s="1">
        <f t="shared" si="37"/>
        <v>0</v>
      </c>
      <c r="BE364" s="1">
        <f t="shared" si="38"/>
        <v>0</v>
      </c>
    </row>
    <row r="365" spans="2:57" ht="14.4" thickBot="1" x14ac:dyDescent="0.3">
      <c r="B365" s="4"/>
      <c r="C365" s="131"/>
      <c r="D365" s="132"/>
      <c r="E365" s="235"/>
      <c r="F365" s="250"/>
      <c r="G365" s="250"/>
      <c r="H365" s="236"/>
      <c r="I365" s="130"/>
      <c r="J365" s="235"/>
      <c r="K365" s="236"/>
      <c r="L365" s="130"/>
      <c r="M365" s="235"/>
      <c r="N365" s="236"/>
      <c r="O365" s="129"/>
      <c r="P365" s="246">
        <v>0</v>
      </c>
      <c r="Q365" s="247"/>
      <c r="R365" s="129"/>
      <c r="S365" s="243"/>
      <c r="T365" s="244"/>
      <c r="U365" s="244"/>
      <c r="V365" s="244"/>
      <c r="W365" s="245"/>
      <c r="X365" s="7"/>
      <c r="AX365" s="101"/>
      <c r="AY365" s="101"/>
      <c r="AZ365" s="102">
        <f t="shared" si="33"/>
        <v>0</v>
      </c>
      <c r="BA365" s="101">
        <f t="shared" si="34"/>
        <v>0</v>
      </c>
      <c r="BB365" s="103">
        <f t="shared" si="35"/>
        <v>0</v>
      </c>
      <c r="BC365" s="1">
        <f t="shared" si="36"/>
        <v>0</v>
      </c>
      <c r="BD365" s="1">
        <f t="shared" si="37"/>
        <v>0</v>
      </c>
      <c r="BE365" s="1">
        <f t="shared" si="38"/>
        <v>0</v>
      </c>
    </row>
    <row r="366" spans="2:57" ht="14.4" thickBot="1" x14ac:dyDescent="0.3">
      <c r="B366" s="4"/>
      <c r="C366" s="131"/>
      <c r="D366" s="132"/>
      <c r="E366" s="235"/>
      <c r="F366" s="250"/>
      <c r="G366" s="250"/>
      <c r="H366" s="236"/>
      <c r="I366" s="130"/>
      <c r="J366" s="235"/>
      <c r="K366" s="236"/>
      <c r="L366" s="130"/>
      <c r="M366" s="235"/>
      <c r="N366" s="236"/>
      <c r="O366" s="129"/>
      <c r="P366" s="246">
        <v>0</v>
      </c>
      <c r="Q366" s="247"/>
      <c r="R366" s="129"/>
      <c r="S366" s="243"/>
      <c r="T366" s="244"/>
      <c r="U366" s="244"/>
      <c r="V366" s="244"/>
      <c r="W366" s="245"/>
      <c r="X366" s="7"/>
      <c r="AX366" s="101"/>
      <c r="AY366" s="101"/>
      <c r="AZ366" s="102">
        <f t="shared" si="33"/>
        <v>0</v>
      </c>
      <c r="BA366" s="101">
        <f t="shared" si="34"/>
        <v>0</v>
      </c>
      <c r="BB366" s="103">
        <f t="shared" si="35"/>
        <v>0</v>
      </c>
      <c r="BC366" s="1">
        <f t="shared" si="36"/>
        <v>0</v>
      </c>
      <c r="BD366" s="1">
        <f t="shared" si="37"/>
        <v>0</v>
      </c>
      <c r="BE366" s="1">
        <f t="shared" si="38"/>
        <v>0</v>
      </c>
    </row>
    <row r="367" spans="2:57" ht="14.4" thickBot="1" x14ac:dyDescent="0.3">
      <c r="B367" s="4"/>
      <c r="C367" s="131"/>
      <c r="D367" s="132"/>
      <c r="E367" s="235"/>
      <c r="F367" s="250"/>
      <c r="G367" s="250"/>
      <c r="H367" s="236"/>
      <c r="I367" s="130"/>
      <c r="J367" s="235"/>
      <c r="K367" s="236"/>
      <c r="L367" s="130"/>
      <c r="M367" s="235"/>
      <c r="N367" s="236"/>
      <c r="O367" s="129"/>
      <c r="P367" s="246">
        <v>0</v>
      </c>
      <c r="Q367" s="247"/>
      <c r="R367" s="129"/>
      <c r="S367" s="243"/>
      <c r="T367" s="244"/>
      <c r="U367" s="244"/>
      <c r="V367" s="244"/>
      <c r="W367" s="245"/>
      <c r="X367" s="7"/>
      <c r="AX367" s="101"/>
      <c r="AY367" s="101"/>
      <c r="AZ367" s="102">
        <f t="shared" si="33"/>
        <v>0</v>
      </c>
      <c r="BA367" s="101">
        <f t="shared" si="34"/>
        <v>0</v>
      </c>
      <c r="BB367" s="103">
        <f t="shared" si="35"/>
        <v>0</v>
      </c>
      <c r="BC367" s="1">
        <f t="shared" si="36"/>
        <v>0</v>
      </c>
      <c r="BD367" s="1">
        <f t="shared" si="37"/>
        <v>0</v>
      </c>
      <c r="BE367" s="1">
        <f t="shared" si="38"/>
        <v>0</v>
      </c>
    </row>
    <row r="368" spans="2:57" ht="14.4" thickBot="1" x14ac:dyDescent="0.3">
      <c r="B368" s="4"/>
      <c r="C368" s="131"/>
      <c r="D368" s="132"/>
      <c r="E368" s="235"/>
      <c r="F368" s="250"/>
      <c r="G368" s="250"/>
      <c r="H368" s="236"/>
      <c r="I368" s="130"/>
      <c r="J368" s="235"/>
      <c r="K368" s="236"/>
      <c r="L368" s="130"/>
      <c r="M368" s="235"/>
      <c r="N368" s="236"/>
      <c r="O368" s="129"/>
      <c r="P368" s="246">
        <v>0</v>
      </c>
      <c r="Q368" s="247"/>
      <c r="R368" s="129"/>
      <c r="S368" s="243"/>
      <c r="T368" s="244"/>
      <c r="U368" s="244"/>
      <c r="V368" s="244"/>
      <c r="W368" s="245"/>
      <c r="X368" s="7"/>
      <c r="AX368" s="101"/>
      <c r="AY368" s="101"/>
      <c r="AZ368" s="102">
        <f t="shared" si="33"/>
        <v>0</v>
      </c>
      <c r="BA368" s="101">
        <f t="shared" si="34"/>
        <v>0</v>
      </c>
      <c r="BB368" s="103">
        <f t="shared" si="35"/>
        <v>0</v>
      </c>
      <c r="BC368" s="1">
        <f t="shared" si="36"/>
        <v>0</v>
      </c>
      <c r="BD368" s="1">
        <f t="shared" si="37"/>
        <v>0</v>
      </c>
      <c r="BE368" s="1">
        <f t="shared" si="38"/>
        <v>0</v>
      </c>
    </row>
    <row r="369" spans="2:57" ht="14.4" thickBot="1" x14ac:dyDescent="0.3">
      <c r="B369" s="4"/>
      <c r="C369" s="131"/>
      <c r="D369" s="132"/>
      <c r="E369" s="235"/>
      <c r="F369" s="250"/>
      <c r="G369" s="250"/>
      <c r="H369" s="236"/>
      <c r="I369" s="130"/>
      <c r="J369" s="235"/>
      <c r="K369" s="236"/>
      <c r="L369" s="130"/>
      <c r="M369" s="235"/>
      <c r="N369" s="236"/>
      <c r="O369" s="129"/>
      <c r="P369" s="246">
        <v>0</v>
      </c>
      <c r="Q369" s="247"/>
      <c r="R369" s="129"/>
      <c r="S369" s="243"/>
      <c r="T369" s="244"/>
      <c r="U369" s="244"/>
      <c r="V369" s="244"/>
      <c r="W369" s="245"/>
      <c r="X369" s="7"/>
      <c r="AX369" s="101"/>
      <c r="AY369" s="101"/>
      <c r="AZ369" s="102">
        <f t="shared" si="33"/>
        <v>0</v>
      </c>
      <c r="BA369" s="101">
        <f t="shared" si="34"/>
        <v>0</v>
      </c>
      <c r="BB369" s="103">
        <f t="shared" si="35"/>
        <v>0</v>
      </c>
      <c r="BC369" s="1">
        <f t="shared" si="36"/>
        <v>0</v>
      </c>
      <c r="BD369" s="1">
        <f t="shared" si="37"/>
        <v>0</v>
      </c>
      <c r="BE369" s="1">
        <f t="shared" si="38"/>
        <v>0</v>
      </c>
    </row>
    <row r="370" spans="2:57" ht="14.4" thickBot="1" x14ac:dyDescent="0.3">
      <c r="B370" s="4"/>
      <c r="C370" s="131"/>
      <c r="D370" s="132"/>
      <c r="E370" s="235"/>
      <c r="F370" s="250"/>
      <c r="G370" s="250"/>
      <c r="H370" s="236"/>
      <c r="I370" s="130"/>
      <c r="J370" s="235"/>
      <c r="K370" s="236"/>
      <c r="L370" s="130"/>
      <c r="M370" s="235"/>
      <c r="N370" s="236"/>
      <c r="O370" s="129"/>
      <c r="P370" s="246">
        <v>0</v>
      </c>
      <c r="Q370" s="247"/>
      <c r="R370" s="129"/>
      <c r="S370" s="243"/>
      <c r="T370" s="244"/>
      <c r="U370" s="244"/>
      <c r="V370" s="244"/>
      <c r="W370" s="245"/>
      <c r="X370" s="7"/>
      <c r="AX370" s="101"/>
      <c r="AY370" s="101"/>
      <c r="AZ370" s="102">
        <f t="shared" si="33"/>
        <v>0</v>
      </c>
      <c r="BA370" s="101">
        <f t="shared" si="34"/>
        <v>0</v>
      </c>
      <c r="BB370" s="103">
        <f t="shared" si="35"/>
        <v>0</v>
      </c>
      <c r="BC370" s="1">
        <f t="shared" si="36"/>
        <v>0</v>
      </c>
      <c r="BD370" s="1">
        <f t="shared" si="37"/>
        <v>0</v>
      </c>
      <c r="BE370" s="1">
        <f t="shared" si="38"/>
        <v>0</v>
      </c>
    </row>
    <row r="371" spans="2:57" ht="14.4" thickBot="1" x14ac:dyDescent="0.3">
      <c r="B371" s="4"/>
      <c r="C371" s="131"/>
      <c r="D371" s="132"/>
      <c r="E371" s="235"/>
      <c r="F371" s="250"/>
      <c r="G371" s="250"/>
      <c r="H371" s="236"/>
      <c r="I371" s="130"/>
      <c r="J371" s="235"/>
      <c r="K371" s="236"/>
      <c r="L371" s="130"/>
      <c r="M371" s="235"/>
      <c r="N371" s="236"/>
      <c r="O371" s="129"/>
      <c r="P371" s="246">
        <v>0</v>
      </c>
      <c r="Q371" s="247"/>
      <c r="R371" s="129"/>
      <c r="S371" s="243"/>
      <c r="T371" s="244"/>
      <c r="U371" s="244"/>
      <c r="V371" s="244"/>
      <c r="W371" s="245"/>
      <c r="X371" s="7"/>
      <c r="AX371" s="101"/>
      <c r="AY371" s="101"/>
      <c r="AZ371" s="102">
        <f t="shared" si="33"/>
        <v>0</v>
      </c>
      <c r="BA371" s="101">
        <f t="shared" si="34"/>
        <v>0</v>
      </c>
      <c r="BB371" s="103">
        <f t="shared" si="35"/>
        <v>0</v>
      </c>
      <c r="BC371" s="1">
        <f t="shared" si="36"/>
        <v>0</v>
      </c>
      <c r="BD371" s="1">
        <f t="shared" si="37"/>
        <v>0</v>
      </c>
      <c r="BE371" s="1">
        <f t="shared" si="38"/>
        <v>0</v>
      </c>
    </row>
  </sheetData>
  <mergeCells count="1551">
    <mergeCell ref="E370:H370"/>
    <mergeCell ref="J370:K370"/>
    <mergeCell ref="M370:N370"/>
    <mergeCell ref="P370:Q370"/>
    <mergeCell ref="S370:W370"/>
    <mergeCell ref="E371:H371"/>
    <mergeCell ref="J371:K371"/>
    <mergeCell ref="M371:N371"/>
    <mergeCell ref="P371:Q371"/>
    <mergeCell ref="S371:W371"/>
    <mergeCell ref="E368:H368"/>
    <mergeCell ref="J368:K368"/>
    <mergeCell ref="M368:N368"/>
    <mergeCell ref="P368:Q368"/>
    <mergeCell ref="S368:W368"/>
    <mergeCell ref="E369:H369"/>
    <mergeCell ref="J369:K369"/>
    <mergeCell ref="M369:N369"/>
    <mergeCell ref="P369:Q369"/>
    <mergeCell ref="S369:W369"/>
    <mergeCell ref="E366:H366"/>
    <mergeCell ref="J366:K366"/>
    <mergeCell ref="M366:N366"/>
    <mergeCell ref="P366:Q366"/>
    <mergeCell ref="S366:W366"/>
    <mergeCell ref="E367:H367"/>
    <mergeCell ref="J367:K367"/>
    <mergeCell ref="M367:N367"/>
    <mergeCell ref="P367:Q367"/>
    <mergeCell ref="S367:W367"/>
    <mergeCell ref="E364:H364"/>
    <mergeCell ref="J364:K364"/>
    <mergeCell ref="M364:N364"/>
    <mergeCell ref="P364:Q364"/>
    <mergeCell ref="S364:W364"/>
    <mergeCell ref="E365:H365"/>
    <mergeCell ref="J365:K365"/>
    <mergeCell ref="M365:N365"/>
    <mergeCell ref="P365:Q365"/>
    <mergeCell ref="S365:W365"/>
    <mergeCell ref="E362:H362"/>
    <mergeCell ref="J362:K362"/>
    <mergeCell ref="M362:N362"/>
    <mergeCell ref="P362:Q362"/>
    <mergeCell ref="S362:W362"/>
    <mergeCell ref="E363:H363"/>
    <mergeCell ref="J363:K363"/>
    <mergeCell ref="M363:N363"/>
    <mergeCell ref="P363:Q363"/>
    <mergeCell ref="S363:W363"/>
    <mergeCell ref="E360:H360"/>
    <mergeCell ref="J360:K360"/>
    <mergeCell ref="M360:N360"/>
    <mergeCell ref="P360:Q360"/>
    <mergeCell ref="S360:W360"/>
    <mergeCell ref="E361:H361"/>
    <mergeCell ref="J361:K361"/>
    <mergeCell ref="M361:N361"/>
    <mergeCell ref="P361:Q361"/>
    <mergeCell ref="S361:W361"/>
    <mergeCell ref="E358:H358"/>
    <mergeCell ref="J358:K358"/>
    <mergeCell ref="M358:N358"/>
    <mergeCell ref="P358:Q358"/>
    <mergeCell ref="S358:W358"/>
    <mergeCell ref="E359:H359"/>
    <mergeCell ref="J359:K359"/>
    <mergeCell ref="M359:N359"/>
    <mergeCell ref="P359:Q359"/>
    <mergeCell ref="S359:W359"/>
    <mergeCell ref="E356:H356"/>
    <mergeCell ref="J356:K356"/>
    <mergeCell ref="M356:N356"/>
    <mergeCell ref="P356:Q356"/>
    <mergeCell ref="S356:W356"/>
    <mergeCell ref="E357:H357"/>
    <mergeCell ref="J357:K357"/>
    <mergeCell ref="M357:N357"/>
    <mergeCell ref="P357:Q357"/>
    <mergeCell ref="S357:W357"/>
    <mergeCell ref="E354:H354"/>
    <mergeCell ref="J354:K354"/>
    <mergeCell ref="M354:N354"/>
    <mergeCell ref="P354:Q354"/>
    <mergeCell ref="S354:W354"/>
    <mergeCell ref="E355:H355"/>
    <mergeCell ref="J355:K355"/>
    <mergeCell ref="M355:N355"/>
    <mergeCell ref="P355:Q355"/>
    <mergeCell ref="S355:W355"/>
    <mergeCell ref="E352:H352"/>
    <mergeCell ref="J352:K352"/>
    <mergeCell ref="M352:N352"/>
    <mergeCell ref="P352:Q352"/>
    <mergeCell ref="S352:W352"/>
    <mergeCell ref="E353:H353"/>
    <mergeCell ref="J353:K353"/>
    <mergeCell ref="M353:N353"/>
    <mergeCell ref="P353:Q353"/>
    <mergeCell ref="S353:W353"/>
    <mergeCell ref="E350:H350"/>
    <mergeCell ref="J350:K350"/>
    <mergeCell ref="M350:N350"/>
    <mergeCell ref="P350:Q350"/>
    <mergeCell ref="S350:W350"/>
    <mergeCell ref="E351:H351"/>
    <mergeCell ref="J351:K351"/>
    <mergeCell ref="M351:N351"/>
    <mergeCell ref="P351:Q351"/>
    <mergeCell ref="S351:W351"/>
    <mergeCell ref="E348:H348"/>
    <mergeCell ref="J348:K348"/>
    <mergeCell ref="M348:N348"/>
    <mergeCell ref="P348:Q348"/>
    <mergeCell ref="S348:W348"/>
    <mergeCell ref="E349:H349"/>
    <mergeCell ref="J349:K349"/>
    <mergeCell ref="M349:N349"/>
    <mergeCell ref="P349:Q349"/>
    <mergeCell ref="S349:W349"/>
    <mergeCell ref="E346:H346"/>
    <mergeCell ref="J346:K346"/>
    <mergeCell ref="M346:N346"/>
    <mergeCell ref="P346:Q346"/>
    <mergeCell ref="S346:W346"/>
    <mergeCell ref="E347:H347"/>
    <mergeCell ref="J347:K347"/>
    <mergeCell ref="M347:N347"/>
    <mergeCell ref="P347:Q347"/>
    <mergeCell ref="S347:W347"/>
    <mergeCell ref="E344:H344"/>
    <mergeCell ref="J344:K344"/>
    <mergeCell ref="M344:N344"/>
    <mergeCell ref="P344:Q344"/>
    <mergeCell ref="S344:W344"/>
    <mergeCell ref="E345:H345"/>
    <mergeCell ref="J345:K345"/>
    <mergeCell ref="M345:N345"/>
    <mergeCell ref="P345:Q345"/>
    <mergeCell ref="S345:W345"/>
    <mergeCell ref="E342:H342"/>
    <mergeCell ref="J342:K342"/>
    <mergeCell ref="M342:N342"/>
    <mergeCell ref="P342:Q342"/>
    <mergeCell ref="S342:W342"/>
    <mergeCell ref="E343:H343"/>
    <mergeCell ref="J343:K343"/>
    <mergeCell ref="M343:N343"/>
    <mergeCell ref="P343:Q343"/>
    <mergeCell ref="S343:W343"/>
    <mergeCell ref="E340:H340"/>
    <mergeCell ref="J340:K340"/>
    <mergeCell ref="M340:N340"/>
    <mergeCell ref="P340:Q340"/>
    <mergeCell ref="S340:W340"/>
    <mergeCell ref="E341:H341"/>
    <mergeCell ref="J341:K341"/>
    <mergeCell ref="M341:N341"/>
    <mergeCell ref="P341:Q341"/>
    <mergeCell ref="S341:W341"/>
    <mergeCell ref="E338:H338"/>
    <mergeCell ref="J338:K338"/>
    <mergeCell ref="M338:N338"/>
    <mergeCell ref="P338:Q338"/>
    <mergeCell ref="S338:W338"/>
    <mergeCell ref="E339:H339"/>
    <mergeCell ref="J339:K339"/>
    <mergeCell ref="M339:N339"/>
    <mergeCell ref="P339:Q339"/>
    <mergeCell ref="S339:W339"/>
    <mergeCell ref="E336:H336"/>
    <mergeCell ref="J336:K336"/>
    <mergeCell ref="M336:N336"/>
    <mergeCell ref="P336:Q336"/>
    <mergeCell ref="S336:W336"/>
    <mergeCell ref="E337:H337"/>
    <mergeCell ref="J337:K337"/>
    <mergeCell ref="M337:N337"/>
    <mergeCell ref="P337:Q337"/>
    <mergeCell ref="S337:W337"/>
    <mergeCell ref="E334:H334"/>
    <mergeCell ref="J334:K334"/>
    <mergeCell ref="M334:N334"/>
    <mergeCell ref="P334:Q334"/>
    <mergeCell ref="S334:W334"/>
    <mergeCell ref="E335:H335"/>
    <mergeCell ref="J335:K335"/>
    <mergeCell ref="M335:N335"/>
    <mergeCell ref="P335:Q335"/>
    <mergeCell ref="S335:W335"/>
    <mergeCell ref="E332:H332"/>
    <mergeCell ref="J332:K332"/>
    <mergeCell ref="M332:N332"/>
    <mergeCell ref="P332:Q332"/>
    <mergeCell ref="S332:W332"/>
    <mergeCell ref="E333:H333"/>
    <mergeCell ref="J333:K333"/>
    <mergeCell ref="M333:N333"/>
    <mergeCell ref="P333:Q333"/>
    <mergeCell ref="S333:W333"/>
    <mergeCell ref="E330:H330"/>
    <mergeCell ref="J330:K330"/>
    <mergeCell ref="M330:N330"/>
    <mergeCell ref="P330:Q330"/>
    <mergeCell ref="S330:W330"/>
    <mergeCell ref="E331:H331"/>
    <mergeCell ref="J331:K331"/>
    <mergeCell ref="M331:N331"/>
    <mergeCell ref="P331:Q331"/>
    <mergeCell ref="S331:W331"/>
    <mergeCell ref="E328:H328"/>
    <mergeCell ref="J328:K328"/>
    <mergeCell ref="M328:N328"/>
    <mergeCell ref="P328:Q328"/>
    <mergeCell ref="S328:W328"/>
    <mergeCell ref="E329:H329"/>
    <mergeCell ref="J329:K329"/>
    <mergeCell ref="M329:N329"/>
    <mergeCell ref="P329:Q329"/>
    <mergeCell ref="S329:W329"/>
    <mergeCell ref="E326:H326"/>
    <mergeCell ref="J326:K326"/>
    <mergeCell ref="M326:N326"/>
    <mergeCell ref="P326:Q326"/>
    <mergeCell ref="S326:W326"/>
    <mergeCell ref="E327:H327"/>
    <mergeCell ref="J327:K327"/>
    <mergeCell ref="M327:N327"/>
    <mergeCell ref="P327:Q327"/>
    <mergeCell ref="S327:W327"/>
    <mergeCell ref="E324:H324"/>
    <mergeCell ref="J324:K324"/>
    <mergeCell ref="M324:N324"/>
    <mergeCell ref="P324:Q324"/>
    <mergeCell ref="S324:W324"/>
    <mergeCell ref="E325:H325"/>
    <mergeCell ref="J325:K325"/>
    <mergeCell ref="M325:N325"/>
    <mergeCell ref="P325:Q325"/>
    <mergeCell ref="S325:W325"/>
    <mergeCell ref="E322:H322"/>
    <mergeCell ref="J322:K322"/>
    <mergeCell ref="M322:N322"/>
    <mergeCell ref="P322:Q322"/>
    <mergeCell ref="S322:W322"/>
    <mergeCell ref="E323:H323"/>
    <mergeCell ref="J323:K323"/>
    <mergeCell ref="M323:N323"/>
    <mergeCell ref="P323:Q323"/>
    <mergeCell ref="S323:W323"/>
    <mergeCell ref="E320:H320"/>
    <mergeCell ref="J320:K320"/>
    <mergeCell ref="M320:N320"/>
    <mergeCell ref="P320:Q320"/>
    <mergeCell ref="S320:W320"/>
    <mergeCell ref="E321:H321"/>
    <mergeCell ref="J321:K321"/>
    <mergeCell ref="M321:N321"/>
    <mergeCell ref="P321:Q321"/>
    <mergeCell ref="S321:W321"/>
    <mergeCell ref="E318:H318"/>
    <mergeCell ref="J318:K318"/>
    <mergeCell ref="M318:N318"/>
    <mergeCell ref="P318:Q318"/>
    <mergeCell ref="S318:W318"/>
    <mergeCell ref="E319:H319"/>
    <mergeCell ref="J319:K319"/>
    <mergeCell ref="M319:N319"/>
    <mergeCell ref="P319:Q319"/>
    <mergeCell ref="S319:W319"/>
    <mergeCell ref="E316:H316"/>
    <mergeCell ref="J316:K316"/>
    <mergeCell ref="M316:N316"/>
    <mergeCell ref="P316:Q316"/>
    <mergeCell ref="S316:W316"/>
    <mergeCell ref="E317:H317"/>
    <mergeCell ref="J317:K317"/>
    <mergeCell ref="M317:N317"/>
    <mergeCell ref="P317:Q317"/>
    <mergeCell ref="S317:W317"/>
    <mergeCell ref="E314:H314"/>
    <mergeCell ref="J314:K314"/>
    <mergeCell ref="M314:N314"/>
    <mergeCell ref="P314:Q314"/>
    <mergeCell ref="S314:W314"/>
    <mergeCell ref="E315:H315"/>
    <mergeCell ref="J315:K315"/>
    <mergeCell ref="M315:N315"/>
    <mergeCell ref="P315:Q315"/>
    <mergeCell ref="S315:W315"/>
    <mergeCell ref="E312:H312"/>
    <mergeCell ref="J312:K312"/>
    <mergeCell ref="M312:N312"/>
    <mergeCell ref="P312:Q312"/>
    <mergeCell ref="S312:W312"/>
    <mergeCell ref="E313:H313"/>
    <mergeCell ref="J313:K313"/>
    <mergeCell ref="M313:N313"/>
    <mergeCell ref="P313:Q313"/>
    <mergeCell ref="S313:W313"/>
    <mergeCell ref="E310:H310"/>
    <mergeCell ref="J310:K310"/>
    <mergeCell ref="M310:N310"/>
    <mergeCell ref="P310:Q310"/>
    <mergeCell ref="S310:W310"/>
    <mergeCell ref="E311:H311"/>
    <mergeCell ref="J311:K311"/>
    <mergeCell ref="M311:N311"/>
    <mergeCell ref="P311:Q311"/>
    <mergeCell ref="S311:W311"/>
    <mergeCell ref="E308:H308"/>
    <mergeCell ref="J308:K308"/>
    <mergeCell ref="M308:N308"/>
    <mergeCell ref="P308:Q308"/>
    <mergeCell ref="S308:W308"/>
    <mergeCell ref="E309:H309"/>
    <mergeCell ref="J309:K309"/>
    <mergeCell ref="M309:N309"/>
    <mergeCell ref="P309:Q309"/>
    <mergeCell ref="S309:W309"/>
    <mergeCell ref="E306:H306"/>
    <mergeCell ref="J306:K306"/>
    <mergeCell ref="M306:N306"/>
    <mergeCell ref="P306:Q306"/>
    <mergeCell ref="S306:W306"/>
    <mergeCell ref="E307:H307"/>
    <mergeCell ref="J307:K307"/>
    <mergeCell ref="M307:N307"/>
    <mergeCell ref="P307:Q307"/>
    <mergeCell ref="S307:W307"/>
    <mergeCell ref="E304:H304"/>
    <mergeCell ref="J304:K304"/>
    <mergeCell ref="M304:N304"/>
    <mergeCell ref="P304:Q304"/>
    <mergeCell ref="S304:W304"/>
    <mergeCell ref="E305:H305"/>
    <mergeCell ref="J305:K305"/>
    <mergeCell ref="M305:N305"/>
    <mergeCell ref="P305:Q305"/>
    <mergeCell ref="S305:W305"/>
    <mergeCell ref="E302:H302"/>
    <mergeCell ref="J302:K302"/>
    <mergeCell ref="M302:N302"/>
    <mergeCell ref="P302:Q302"/>
    <mergeCell ref="S302:W302"/>
    <mergeCell ref="E303:H303"/>
    <mergeCell ref="J303:K303"/>
    <mergeCell ref="M303:N303"/>
    <mergeCell ref="P303:Q303"/>
    <mergeCell ref="S303:W303"/>
    <mergeCell ref="E300:H300"/>
    <mergeCell ref="J300:K300"/>
    <mergeCell ref="M300:N300"/>
    <mergeCell ref="P300:Q300"/>
    <mergeCell ref="S300:W300"/>
    <mergeCell ref="E301:H301"/>
    <mergeCell ref="J301:K301"/>
    <mergeCell ref="M301:N301"/>
    <mergeCell ref="P301:Q301"/>
    <mergeCell ref="S301:W301"/>
    <mergeCell ref="E298:H298"/>
    <mergeCell ref="J298:K298"/>
    <mergeCell ref="M298:N298"/>
    <mergeCell ref="P298:Q298"/>
    <mergeCell ref="S298:W298"/>
    <mergeCell ref="E299:H299"/>
    <mergeCell ref="J299:K299"/>
    <mergeCell ref="M299:N299"/>
    <mergeCell ref="P299:Q299"/>
    <mergeCell ref="S299:W299"/>
    <mergeCell ref="E296:H296"/>
    <mergeCell ref="J296:K296"/>
    <mergeCell ref="M296:N296"/>
    <mergeCell ref="P296:Q296"/>
    <mergeCell ref="S296:W296"/>
    <mergeCell ref="E297:H297"/>
    <mergeCell ref="J297:K297"/>
    <mergeCell ref="M297:N297"/>
    <mergeCell ref="P297:Q297"/>
    <mergeCell ref="S297:W297"/>
    <mergeCell ref="E294:H294"/>
    <mergeCell ref="J294:K294"/>
    <mergeCell ref="M294:N294"/>
    <mergeCell ref="P294:Q294"/>
    <mergeCell ref="S294:W294"/>
    <mergeCell ref="E295:H295"/>
    <mergeCell ref="J295:K295"/>
    <mergeCell ref="M295:N295"/>
    <mergeCell ref="P295:Q295"/>
    <mergeCell ref="S295:W295"/>
    <mergeCell ref="E292:H292"/>
    <mergeCell ref="J292:K292"/>
    <mergeCell ref="M292:N292"/>
    <mergeCell ref="P292:Q292"/>
    <mergeCell ref="S292:W292"/>
    <mergeCell ref="E293:H293"/>
    <mergeCell ref="J293:K293"/>
    <mergeCell ref="M293:N293"/>
    <mergeCell ref="P293:Q293"/>
    <mergeCell ref="S293:W293"/>
    <mergeCell ref="E290:H290"/>
    <mergeCell ref="J290:K290"/>
    <mergeCell ref="M290:N290"/>
    <mergeCell ref="P290:Q290"/>
    <mergeCell ref="S290:W290"/>
    <mergeCell ref="E291:H291"/>
    <mergeCell ref="J291:K291"/>
    <mergeCell ref="M291:N291"/>
    <mergeCell ref="P291:Q291"/>
    <mergeCell ref="S291:W291"/>
    <mergeCell ref="E288:H288"/>
    <mergeCell ref="J288:K288"/>
    <mergeCell ref="M288:N288"/>
    <mergeCell ref="P288:Q288"/>
    <mergeCell ref="S288:W288"/>
    <mergeCell ref="E289:H289"/>
    <mergeCell ref="J289:K289"/>
    <mergeCell ref="M289:N289"/>
    <mergeCell ref="P289:Q289"/>
    <mergeCell ref="S289:W289"/>
    <mergeCell ref="E286:H286"/>
    <mergeCell ref="J286:K286"/>
    <mergeCell ref="M286:N286"/>
    <mergeCell ref="P286:Q286"/>
    <mergeCell ref="S286:W286"/>
    <mergeCell ref="E287:H287"/>
    <mergeCell ref="J287:K287"/>
    <mergeCell ref="M287:N287"/>
    <mergeCell ref="P287:Q287"/>
    <mergeCell ref="S287:W287"/>
    <mergeCell ref="E284:H284"/>
    <mergeCell ref="J284:K284"/>
    <mergeCell ref="M284:N284"/>
    <mergeCell ref="P284:Q284"/>
    <mergeCell ref="S284:W284"/>
    <mergeCell ref="E285:H285"/>
    <mergeCell ref="J285:K285"/>
    <mergeCell ref="M285:N285"/>
    <mergeCell ref="P285:Q285"/>
    <mergeCell ref="S285:W285"/>
    <mergeCell ref="E282:H282"/>
    <mergeCell ref="J282:K282"/>
    <mergeCell ref="M282:N282"/>
    <mergeCell ref="P282:Q282"/>
    <mergeCell ref="S282:W282"/>
    <mergeCell ref="E283:H283"/>
    <mergeCell ref="J283:K283"/>
    <mergeCell ref="M283:N283"/>
    <mergeCell ref="P283:Q283"/>
    <mergeCell ref="S283:W283"/>
    <mergeCell ref="E280:H280"/>
    <mergeCell ref="J280:K280"/>
    <mergeCell ref="M280:N280"/>
    <mergeCell ref="P280:Q280"/>
    <mergeCell ref="S280:W280"/>
    <mergeCell ref="E281:H281"/>
    <mergeCell ref="J281:K281"/>
    <mergeCell ref="M281:N281"/>
    <mergeCell ref="P281:Q281"/>
    <mergeCell ref="S281:W281"/>
    <mergeCell ref="E278:H278"/>
    <mergeCell ref="J278:K278"/>
    <mergeCell ref="M278:N278"/>
    <mergeCell ref="P278:Q278"/>
    <mergeCell ref="S278:W278"/>
    <mergeCell ref="E279:H279"/>
    <mergeCell ref="J279:K279"/>
    <mergeCell ref="M279:N279"/>
    <mergeCell ref="P279:Q279"/>
    <mergeCell ref="S279:W279"/>
    <mergeCell ref="E276:H276"/>
    <mergeCell ref="J276:K276"/>
    <mergeCell ref="M276:N276"/>
    <mergeCell ref="P276:Q276"/>
    <mergeCell ref="S276:W276"/>
    <mergeCell ref="E277:H277"/>
    <mergeCell ref="J277:K277"/>
    <mergeCell ref="M277:N277"/>
    <mergeCell ref="P277:Q277"/>
    <mergeCell ref="S277:W277"/>
    <mergeCell ref="E274:H274"/>
    <mergeCell ref="J274:K274"/>
    <mergeCell ref="M274:N274"/>
    <mergeCell ref="P274:Q274"/>
    <mergeCell ref="S274:W274"/>
    <mergeCell ref="E275:H275"/>
    <mergeCell ref="J275:K275"/>
    <mergeCell ref="M275:N275"/>
    <mergeCell ref="P275:Q275"/>
    <mergeCell ref="S275:W275"/>
    <mergeCell ref="E272:H272"/>
    <mergeCell ref="J272:K272"/>
    <mergeCell ref="M272:N272"/>
    <mergeCell ref="P272:Q272"/>
    <mergeCell ref="S272:W272"/>
    <mergeCell ref="E273:H273"/>
    <mergeCell ref="J273:K273"/>
    <mergeCell ref="M273:N273"/>
    <mergeCell ref="P273:Q273"/>
    <mergeCell ref="S273:W273"/>
    <mergeCell ref="E270:H270"/>
    <mergeCell ref="J270:K270"/>
    <mergeCell ref="M270:N270"/>
    <mergeCell ref="P270:Q270"/>
    <mergeCell ref="S270:W270"/>
    <mergeCell ref="E271:H271"/>
    <mergeCell ref="J271:K271"/>
    <mergeCell ref="M271:N271"/>
    <mergeCell ref="P271:Q271"/>
    <mergeCell ref="S271:W271"/>
    <mergeCell ref="E268:H268"/>
    <mergeCell ref="J268:K268"/>
    <mergeCell ref="M268:N268"/>
    <mergeCell ref="P268:Q268"/>
    <mergeCell ref="S268:W268"/>
    <mergeCell ref="E269:H269"/>
    <mergeCell ref="J269:K269"/>
    <mergeCell ref="M269:N269"/>
    <mergeCell ref="P269:Q269"/>
    <mergeCell ref="S269:W269"/>
    <mergeCell ref="E266:H266"/>
    <mergeCell ref="J266:K266"/>
    <mergeCell ref="M266:N266"/>
    <mergeCell ref="P266:Q266"/>
    <mergeCell ref="S266:W266"/>
    <mergeCell ref="E267:H267"/>
    <mergeCell ref="J267:K267"/>
    <mergeCell ref="M267:N267"/>
    <mergeCell ref="P267:Q267"/>
    <mergeCell ref="S267:W267"/>
    <mergeCell ref="E264:H264"/>
    <mergeCell ref="J264:K264"/>
    <mergeCell ref="M264:N264"/>
    <mergeCell ref="P264:Q264"/>
    <mergeCell ref="S264:W264"/>
    <mergeCell ref="E265:H265"/>
    <mergeCell ref="J265:K265"/>
    <mergeCell ref="M265:N265"/>
    <mergeCell ref="P265:Q265"/>
    <mergeCell ref="S265:W265"/>
    <mergeCell ref="E262:H262"/>
    <mergeCell ref="J262:K262"/>
    <mergeCell ref="M262:N262"/>
    <mergeCell ref="P262:Q262"/>
    <mergeCell ref="S262:W262"/>
    <mergeCell ref="E263:H263"/>
    <mergeCell ref="J263:K263"/>
    <mergeCell ref="M263:N263"/>
    <mergeCell ref="P263:Q263"/>
    <mergeCell ref="S263:W263"/>
    <mergeCell ref="E260:H260"/>
    <mergeCell ref="J260:K260"/>
    <mergeCell ref="M260:N260"/>
    <mergeCell ref="P260:Q260"/>
    <mergeCell ref="S260:W260"/>
    <mergeCell ref="E261:H261"/>
    <mergeCell ref="J261:K261"/>
    <mergeCell ref="M261:N261"/>
    <mergeCell ref="P261:Q261"/>
    <mergeCell ref="S261:W261"/>
    <mergeCell ref="E258:H258"/>
    <mergeCell ref="J258:K258"/>
    <mergeCell ref="M258:N258"/>
    <mergeCell ref="P258:Q258"/>
    <mergeCell ref="S258:W258"/>
    <mergeCell ref="E259:H259"/>
    <mergeCell ref="J259:K259"/>
    <mergeCell ref="M259:N259"/>
    <mergeCell ref="P259:Q259"/>
    <mergeCell ref="S259:W259"/>
    <mergeCell ref="E256:H256"/>
    <mergeCell ref="J256:K256"/>
    <mergeCell ref="M256:N256"/>
    <mergeCell ref="P256:Q256"/>
    <mergeCell ref="S256:W256"/>
    <mergeCell ref="E257:H257"/>
    <mergeCell ref="J257:K257"/>
    <mergeCell ref="M257:N257"/>
    <mergeCell ref="P257:Q257"/>
    <mergeCell ref="S257:W257"/>
    <mergeCell ref="E254:H254"/>
    <mergeCell ref="J254:K254"/>
    <mergeCell ref="M254:N254"/>
    <mergeCell ref="P254:Q254"/>
    <mergeCell ref="S254:W254"/>
    <mergeCell ref="E255:H255"/>
    <mergeCell ref="J255:K255"/>
    <mergeCell ref="M255:N255"/>
    <mergeCell ref="P255:Q255"/>
    <mergeCell ref="S255:W255"/>
    <mergeCell ref="E252:H252"/>
    <mergeCell ref="J252:K252"/>
    <mergeCell ref="M252:N252"/>
    <mergeCell ref="P252:Q252"/>
    <mergeCell ref="S252:W252"/>
    <mergeCell ref="E253:H253"/>
    <mergeCell ref="J253:K253"/>
    <mergeCell ref="M253:N253"/>
    <mergeCell ref="P253:Q253"/>
    <mergeCell ref="S253:W253"/>
    <mergeCell ref="E250:H250"/>
    <mergeCell ref="J250:K250"/>
    <mergeCell ref="M250:N250"/>
    <mergeCell ref="P250:Q250"/>
    <mergeCell ref="S250:W250"/>
    <mergeCell ref="E251:H251"/>
    <mergeCell ref="J251:K251"/>
    <mergeCell ref="M251:N251"/>
    <mergeCell ref="P251:Q251"/>
    <mergeCell ref="S251:W251"/>
    <mergeCell ref="E248:H248"/>
    <mergeCell ref="J248:K248"/>
    <mergeCell ref="M248:N248"/>
    <mergeCell ref="P248:Q248"/>
    <mergeCell ref="S248:W248"/>
    <mergeCell ref="E249:H249"/>
    <mergeCell ref="J249:K249"/>
    <mergeCell ref="M249:N249"/>
    <mergeCell ref="P249:Q249"/>
    <mergeCell ref="S249:W249"/>
    <mergeCell ref="E246:H246"/>
    <mergeCell ref="J246:K246"/>
    <mergeCell ref="M246:N246"/>
    <mergeCell ref="P246:Q246"/>
    <mergeCell ref="S246:W246"/>
    <mergeCell ref="E247:H247"/>
    <mergeCell ref="J247:K247"/>
    <mergeCell ref="M247:N247"/>
    <mergeCell ref="P247:Q247"/>
    <mergeCell ref="S247:W247"/>
    <mergeCell ref="E244:H244"/>
    <mergeCell ref="J244:K244"/>
    <mergeCell ref="M244:N244"/>
    <mergeCell ref="P244:Q244"/>
    <mergeCell ref="S244:W244"/>
    <mergeCell ref="E245:H245"/>
    <mergeCell ref="J245:K245"/>
    <mergeCell ref="M245:N245"/>
    <mergeCell ref="P245:Q245"/>
    <mergeCell ref="S245:W245"/>
    <mergeCell ref="E242:H242"/>
    <mergeCell ref="J242:K242"/>
    <mergeCell ref="M242:N242"/>
    <mergeCell ref="P242:Q242"/>
    <mergeCell ref="S242:W242"/>
    <mergeCell ref="E243:H243"/>
    <mergeCell ref="J243:K243"/>
    <mergeCell ref="M243:N243"/>
    <mergeCell ref="P243:Q243"/>
    <mergeCell ref="S243:W243"/>
    <mergeCell ref="E240:H240"/>
    <mergeCell ref="J240:K240"/>
    <mergeCell ref="M240:N240"/>
    <mergeCell ref="P240:Q240"/>
    <mergeCell ref="S240:W240"/>
    <mergeCell ref="E241:H241"/>
    <mergeCell ref="J241:K241"/>
    <mergeCell ref="M241:N241"/>
    <mergeCell ref="P241:Q241"/>
    <mergeCell ref="S241:W241"/>
    <mergeCell ref="E238:H238"/>
    <mergeCell ref="J238:K238"/>
    <mergeCell ref="M238:N238"/>
    <mergeCell ref="P238:Q238"/>
    <mergeCell ref="S238:W238"/>
    <mergeCell ref="E239:H239"/>
    <mergeCell ref="J239:K239"/>
    <mergeCell ref="M239:N239"/>
    <mergeCell ref="P239:Q239"/>
    <mergeCell ref="S239:W239"/>
    <mergeCell ref="E236:H236"/>
    <mergeCell ref="J236:K236"/>
    <mergeCell ref="M236:N236"/>
    <mergeCell ref="P236:Q236"/>
    <mergeCell ref="S236:W236"/>
    <mergeCell ref="E237:H237"/>
    <mergeCell ref="J237:K237"/>
    <mergeCell ref="M237:N237"/>
    <mergeCell ref="P237:Q237"/>
    <mergeCell ref="S237:W237"/>
    <mergeCell ref="E234:H234"/>
    <mergeCell ref="J234:K234"/>
    <mergeCell ref="M234:N234"/>
    <mergeCell ref="P234:Q234"/>
    <mergeCell ref="S234:W234"/>
    <mergeCell ref="E235:H235"/>
    <mergeCell ref="J235:K235"/>
    <mergeCell ref="M235:N235"/>
    <mergeCell ref="P235:Q235"/>
    <mergeCell ref="S235:W235"/>
    <mergeCell ref="E232:H232"/>
    <mergeCell ref="J232:K232"/>
    <mergeCell ref="M232:N232"/>
    <mergeCell ref="P232:Q232"/>
    <mergeCell ref="S232:W232"/>
    <mergeCell ref="E233:H233"/>
    <mergeCell ref="J233:K233"/>
    <mergeCell ref="M233:N233"/>
    <mergeCell ref="P233:Q233"/>
    <mergeCell ref="S233:W233"/>
    <mergeCell ref="E230:H230"/>
    <mergeCell ref="J230:K230"/>
    <mergeCell ref="M230:N230"/>
    <mergeCell ref="P230:Q230"/>
    <mergeCell ref="S230:W230"/>
    <mergeCell ref="E231:H231"/>
    <mergeCell ref="J231:K231"/>
    <mergeCell ref="M231:N231"/>
    <mergeCell ref="P231:Q231"/>
    <mergeCell ref="S231:W231"/>
    <mergeCell ref="E228:H228"/>
    <mergeCell ref="J228:K228"/>
    <mergeCell ref="M228:N228"/>
    <mergeCell ref="P228:Q228"/>
    <mergeCell ref="S228:W228"/>
    <mergeCell ref="E229:H229"/>
    <mergeCell ref="J229:K229"/>
    <mergeCell ref="M229:N229"/>
    <mergeCell ref="P229:Q229"/>
    <mergeCell ref="S229:W229"/>
    <mergeCell ref="E226:H226"/>
    <mergeCell ref="J226:K226"/>
    <mergeCell ref="M226:N226"/>
    <mergeCell ref="P226:Q226"/>
    <mergeCell ref="S226:W226"/>
    <mergeCell ref="E227:H227"/>
    <mergeCell ref="J227:K227"/>
    <mergeCell ref="M227:N227"/>
    <mergeCell ref="P227:Q227"/>
    <mergeCell ref="S227:W227"/>
    <mergeCell ref="E224:H224"/>
    <mergeCell ref="J224:K224"/>
    <mergeCell ref="M224:N224"/>
    <mergeCell ref="P224:Q224"/>
    <mergeCell ref="S224:W224"/>
    <mergeCell ref="E225:H225"/>
    <mergeCell ref="J225:K225"/>
    <mergeCell ref="M225:N225"/>
    <mergeCell ref="P225:Q225"/>
    <mergeCell ref="S225:W225"/>
    <mergeCell ref="E222:H222"/>
    <mergeCell ref="J222:K222"/>
    <mergeCell ref="M222:N222"/>
    <mergeCell ref="P222:Q222"/>
    <mergeCell ref="S222:W222"/>
    <mergeCell ref="E223:H223"/>
    <mergeCell ref="J223:K223"/>
    <mergeCell ref="M223:N223"/>
    <mergeCell ref="P223:Q223"/>
    <mergeCell ref="S223:W223"/>
    <mergeCell ref="E220:H220"/>
    <mergeCell ref="J220:K220"/>
    <mergeCell ref="M220:N220"/>
    <mergeCell ref="P220:Q220"/>
    <mergeCell ref="S220:W220"/>
    <mergeCell ref="E221:H221"/>
    <mergeCell ref="J221:K221"/>
    <mergeCell ref="M221:N221"/>
    <mergeCell ref="P221:Q221"/>
    <mergeCell ref="S221:W221"/>
    <mergeCell ref="E218:H218"/>
    <mergeCell ref="J218:K218"/>
    <mergeCell ref="M218:N218"/>
    <mergeCell ref="P218:Q218"/>
    <mergeCell ref="S218:W218"/>
    <mergeCell ref="E219:H219"/>
    <mergeCell ref="J219:K219"/>
    <mergeCell ref="M219:N219"/>
    <mergeCell ref="P219:Q219"/>
    <mergeCell ref="S219:W219"/>
    <mergeCell ref="E216:H216"/>
    <mergeCell ref="J216:K216"/>
    <mergeCell ref="M216:N216"/>
    <mergeCell ref="P216:Q216"/>
    <mergeCell ref="S216:W216"/>
    <mergeCell ref="E217:H217"/>
    <mergeCell ref="J217:K217"/>
    <mergeCell ref="M217:N217"/>
    <mergeCell ref="P217:Q217"/>
    <mergeCell ref="S217:W217"/>
    <mergeCell ref="E214:H214"/>
    <mergeCell ref="J214:K214"/>
    <mergeCell ref="M214:N214"/>
    <mergeCell ref="P214:Q214"/>
    <mergeCell ref="S214:W214"/>
    <mergeCell ref="E215:H215"/>
    <mergeCell ref="J215:K215"/>
    <mergeCell ref="M215:N215"/>
    <mergeCell ref="P215:Q215"/>
    <mergeCell ref="S215:W215"/>
    <mergeCell ref="E212:H212"/>
    <mergeCell ref="J212:K212"/>
    <mergeCell ref="M212:N212"/>
    <mergeCell ref="P212:Q212"/>
    <mergeCell ref="S212:W212"/>
    <mergeCell ref="E213:H213"/>
    <mergeCell ref="J213:K213"/>
    <mergeCell ref="M213:N213"/>
    <mergeCell ref="P213:Q213"/>
    <mergeCell ref="S213:W213"/>
    <mergeCell ref="E210:H210"/>
    <mergeCell ref="J210:K210"/>
    <mergeCell ref="M210:N210"/>
    <mergeCell ref="P210:Q210"/>
    <mergeCell ref="S210:W210"/>
    <mergeCell ref="E211:H211"/>
    <mergeCell ref="J211:K211"/>
    <mergeCell ref="M211:N211"/>
    <mergeCell ref="P211:Q211"/>
    <mergeCell ref="S211:W211"/>
    <mergeCell ref="E208:H208"/>
    <mergeCell ref="J208:K208"/>
    <mergeCell ref="M208:N208"/>
    <mergeCell ref="P208:Q208"/>
    <mergeCell ref="S208:W208"/>
    <mergeCell ref="E209:H209"/>
    <mergeCell ref="J209:K209"/>
    <mergeCell ref="M209:N209"/>
    <mergeCell ref="P209:Q209"/>
    <mergeCell ref="S209:W209"/>
    <mergeCell ref="E206:H206"/>
    <mergeCell ref="J206:K206"/>
    <mergeCell ref="M206:N206"/>
    <mergeCell ref="P206:Q206"/>
    <mergeCell ref="S206:W206"/>
    <mergeCell ref="E207:H207"/>
    <mergeCell ref="J207:K207"/>
    <mergeCell ref="M207:N207"/>
    <mergeCell ref="P207:Q207"/>
    <mergeCell ref="S207:W207"/>
    <mergeCell ref="E204:H204"/>
    <mergeCell ref="J204:K204"/>
    <mergeCell ref="M204:N204"/>
    <mergeCell ref="P204:Q204"/>
    <mergeCell ref="S204:W204"/>
    <mergeCell ref="E205:H205"/>
    <mergeCell ref="J205:K205"/>
    <mergeCell ref="M205:N205"/>
    <mergeCell ref="P205:Q205"/>
    <mergeCell ref="S205:W205"/>
    <mergeCell ref="E202:H202"/>
    <mergeCell ref="J202:K202"/>
    <mergeCell ref="M202:N202"/>
    <mergeCell ref="P202:Q202"/>
    <mergeCell ref="S202:W202"/>
    <mergeCell ref="E203:H203"/>
    <mergeCell ref="J203:K203"/>
    <mergeCell ref="M203:N203"/>
    <mergeCell ref="P203:Q203"/>
    <mergeCell ref="S203:W203"/>
    <mergeCell ref="E200:H200"/>
    <mergeCell ref="J200:K200"/>
    <mergeCell ref="M200:N200"/>
    <mergeCell ref="P200:Q200"/>
    <mergeCell ref="S200:W200"/>
    <mergeCell ref="E201:H201"/>
    <mergeCell ref="J201:K201"/>
    <mergeCell ref="M201:N201"/>
    <mergeCell ref="P201:Q201"/>
    <mergeCell ref="S201:W201"/>
    <mergeCell ref="E198:H198"/>
    <mergeCell ref="J198:K198"/>
    <mergeCell ref="M198:N198"/>
    <mergeCell ref="P198:Q198"/>
    <mergeCell ref="S198:W198"/>
    <mergeCell ref="E199:H199"/>
    <mergeCell ref="J199:K199"/>
    <mergeCell ref="M199:N199"/>
    <mergeCell ref="P199:Q199"/>
    <mergeCell ref="S199:W199"/>
    <mergeCell ref="E196:H196"/>
    <mergeCell ref="J196:K196"/>
    <mergeCell ref="M196:N196"/>
    <mergeCell ref="P196:Q196"/>
    <mergeCell ref="S196:W196"/>
    <mergeCell ref="E197:H197"/>
    <mergeCell ref="J197:K197"/>
    <mergeCell ref="M197:N197"/>
    <mergeCell ref="P197:Q197"/>
    <mergeCell ref="S197:W197"/>
    <mergeCell ref="E194:H194"/>
    <mergeCell ref="J194:K194"/>
    <mergeCell ref="M194:N194"/>
    <mergeCell ref="P194:Q194"/>
    <mergeCell ref="S194:W194"/>
    <mergeCell ref="E195:H195"/>
    <mergeCell ref="J195:K195"/>
    <mergeCell ref="M195:N195"/>
    <mergeCell ref="P195:Q195"/>
    <mergeCell ref="S195:W195"/>
    <mergeCell ref="E192:H192"/>
    <mergeCell ref="J192:K192"/>
    <mergeCell ref="M192:N192"/>
    <mergeCell ref="P192:Q192"/>
    <mergeCell ref="S192:W192"/>
    <mergeCell ref="E193:H193"/>
    <mergeCell ref="J193:K193"/>
    <mergeCell ref="M193:N193"/>
    <mergeCell ref="P193:Q193"/>
    <mergeCell ref="S193:W193"/>
    <mergeCell ref="E190:H190"/>
    <mergeCell ref="J190:K190"/>
    <mergeCell ref="M190:N190"/>
    <mergeCell ref="P190:Q190"/>
    <mergeCell ref="S190:W190"/>
    <mergeCell ref="E191:H191"/>
    <mergeCell ref="J191:K191"/>
    <mergeCell ref="M191:N191"/>
    <mergeCell ref="P191:Q191"/>
    <mergeCell ref="S191:W191"/>
    <mergeCell ref="E188:H188"/>
    <mergeCell ref="J188:K188"/>
    <mergeCell ref="M188:N188"/>
    <mergeCell ref="P188:Q188"/>
    <mergeCell ref="S188:W188"/>
    <mergeCell ref="E189:H189"/>
    <mergeCell ref="J189:K189"/>
    <mergeCell ref="M189:N189"/>
    <mergeCell ref="P189:Q189"/>
    <mergeCell ref="S189:W189"/>
    <mergeCell ref="E186:H186"/>
    <mergeCell ref="J186:K186"/>
    <mergeCell ref="M186:N186"/>
    <mergeCell ref="P186:Q186"/>
    <mergeCell ref="S186:W186"/>
    <mergeCell ref="E187:H187"/>
    <mergeCell ref="J187:K187"/>
    <mergeCell ref="M187:N187"/>
    <mergeCell ref="P187:Q187"/>
    <mergeCell ref="S187:W187"/>
    <mergeCell ref="E184:H184"/>
    <mergeCell ref="J184:K184"/>
    <mergeCell ref="M184:N184"/>
    <mergeCell ref="P184:Q184"/>
    <mergeCell ref="S184:W184"/>
    <mergeCell ref="E185:H185"/>
    <mergeCell ref="J185:K185"/>
    <mergeCell ref="M185:N185"/>
    <mergeCell ref="P185:Q185"/>
    <mergeCell ref="S185:W185"/>
    <mergeCell ref="E182:H182"/>
    <mergeCell ref="J182:K182"/>
    <mergeCell ref="M182:N182"/>
    <mergeCell ref="P182:Q182"/>
    <mergeCell ref="S182:W182"/>
    <mergeCell ref="E183:H183"/>
    <mergeCell ref="J183:K183"/>
    <mergeCell ref="M183:N183"/>
    <mergeCell ref="P183:Q183"/>
    <mergeCell ref="S183:W183"/>
    <mergeCell ref="E180:H180"/>
    <mergeCell ref="J180:K180"/>
    <mergeCell ref="M180:N180"/>
    <mergeCell ref="P180:Q180"/>
    <mergeCell ref="S180:W180"/>
    <mergeCell ref="E181:H181"/>
    <mergeCell ref="J181:K181"/>
    <mergeCell ref="M181:N181"/>
    <mergeCell ref="P181:Q181"/>
    <mergeCell ref="S181:W181"/>
    <mergeCell ref="E178:H178"/>
    <mergeCell ref="J178:K178"/>
    <mergeCell ref="M178:N178"/>
    <mergeCell ref="P178:Q178"/>
    <mergeCell ref="S178:W178"/>
    <mergeCell ref="E179:H179"/>
    <mergeCell ref="J179:K179"/>
    <mergeCell ref="M179:N179"/>
    <mergeCell ref="P179:Q179"/>
    <mergeCell ref="S179:W179"/>
    <mergeCell ref="E176:H176"/>
    <mergeCell ref="J176:K176"/>
    <mergeCell ref="M176:N176"/>
    <mergeCell ref="P176:Q176"/>
    <mergeCell ref="S176:W176"/>
    <mergeCell ref="E177:H177"/>
    <mergeCell ref="J177:K177"/>
    <mergeCell ref="M177:N177"/>
    <mergeCell ref="P177:Q177"/>
    <mergeCell ref="S177:W177"/>
    <mergeCell ref="E174:H174"/>
    <mergeCell ref="J174:K174"/>
    <mergeCell ref="M174:N174"/>
    <mergeCell ref="P174:Q174"/>
    <mergeCell ref="S174:W174"/>
    <mergeCell ref="E175:H175"/>
    <mergeCell ref="J175:K175"/>
    <mergeCell ref="M175:N175"/>
    <mergeCell ref="P175:Q175"/>
    <mergeCell ref="S175:W175"/>
    <mergeCell ref="E172:H172"/>
    <mergeCell ref="J172:K172"/>
    <mergeCell ref="M172:N172"/>
    <mergeCell ref="P172:Q172"/>
    <mergeCell ref="S172:W172"/>
    <mergeCell ref="E173:H173"/>
    <mergeCell ref="J173:K173"/>
    <mergeCell ref="M173:N173"/>
    <mergeCell ref="P173:Q173"/>
    <mergeCell ref="S173:W173"/>
    <mergeCell ref="E170:H170"/>
    <mergeCell ref="J170:K170"/>
    <mergeCell ref="M170:N170"/>
    <mergeCell ref="P170:Q170"/>
    <mergeCell ref="S170:W170"/>
    <mergeCell ref="E171:H171"/>
    <mergeCell ref="J171:K171"/>
    <mergeCell ref="M171:N171"/>
    <mergeCell ref="P171:Q171"/>
    <mergeCell ref="S171:W171"/>
    <mergeCell ref="E168:H168"/>
    <mergeCell ref="J168:K168"/>
    <mergeCell ref="M168:N168"/>
    <mergeCell ref="P168:Q168"/>
    <mergeCell ref="S168:W168"/>
    <mergeCell ref="E169:H169"/>
    <mergeCell ref="J169:K169"/>
    <mergeCell ref="M169:N169"/>
    <mergeCell ref="P169:Q169"/>
    <mergeCell ref="S169:W169"/>
    <mergeCell ref="E166:H166"/>
    <mergeCell ref="J166:K166"/>
    <mergeCell ref="M166:N166"/>
    <mergeCell ref="P166:Q166"/>
    <mergeCell ref="S166:W166"/>
    <mergeCell ref="E167:H167"/>
    <mergeCell ref="J167:K167"/>
    <mergeCell ref="M167:N167"/>
    <mergeCell ref="P167:Q167"/>
    <mergeCell ref="S167:W167"/>
    <mergeCell ref="E164:H164"/>
    <mergeCell ref="J164:K164"/>
    <mergeCell ref="M164:N164"/>
    <mergeCell ref="P164:Q164"/>
    <mergeCell ref="S164:W164"/>
    <mergeCell ref="E165:H165"/>
    <mergeCell ref="J165:K165"/>
    <mergeCell ref="M165:N165"/>
    <mergeCell ref="P165:Q165"/>
    <mergeCell ref="S165:W165"/>
    <mergeCell ref="E162:H162"/>
    <mergeCell ref="J162:K162"/>
    <mergeCell ref="M162:N162"/>
    <mergeCell ref="P162:Q162"/>
    <mergeCell ref="S162:W162"/>
    <mergeCell ref="E163:H163"/>
    <mergeCell ref="J163:K163"/>
    <mergeCell ref="M163:N163"/>
    <mergeCell ref="P163:Q163"/>
    <mergeCell ref="S163:W163"/>
    <mergeCell ref="E160:H160"/>
    <mergeCell ref="J160:K160"/>
    <mergeCell ref="M160:N160"/>
    <mergeCell ref="P160:Q160"/>
    <mergeCell ref="S160:W160"/>
    <mergeCell ref="E161:H161"/>
    <mergeCell ref="J161:K161"/>
    <mergeCell ref="M161:N161"/>
    <mergeCell ref="P161:Q161"/>
    <mergeCell ref="S161:W161"/>
    <mergeCell ref="E158:H158"/>
    <mergeCell ref="J158:K158"/>
    <mergeCell ref="M158:N158"/>
    <mergeCell ref="P158:Q158"/>
    <mergeCell ref="S158:W158"/>
    <mergeCell ref="E159:H159"/>
    <mergeCell ref="J159:K159"/>
    <mergeCell ref="M159:N159"/>
    <mergeCell ref="P159:Q159"/>
    <mergeCell ref="S159:W159"/>
    <mergeCell ref="E156:H156"/>
    <mergeCell ref="J156:K156"/>
    <mergeCell ref="M156:N156"/>
    <mergeCell ref="P156:Q156"/>
    <mergeCell ref="S156:W156"/>
    <mergeCell ref="E157:H157"/>
    <mergeCell ref="J157:K157"/>
    <mergeCell ref="M157:N157"/>
    <mergeCell ref="P157:Q157"/>
    <mergeCell ref="S157:W157"/>
    <mergeCell ref="E154:H154"/>
    <mergeCell ref="J154:K154"/>
    <mergeCell ref="M154:N154"/>
    <mergeCell ref="P154:Q154"/>
    <mergeCell ref="S154:W154"/>
    <mergeCell ref="E155:H155"/>
    <mergeCell ref="J155:K155"/>
    <mergeCell ref="M155:N155"/>
    <mergeCell ref="P155:Q155"/>
    <mergeCell ref="S155:W155"/>
    <mergeCell ref="E152:H152"/>
    <mergeCell ref="J152:K152"/>
    <mergeCell ref="M152:N152"/>
    <mergeCell ref="P152:Q152"/>
    <mergeCell ref="S152:W152"/>
    <mergeCell ref="E153:H153"/>
    <mergeCell ref="J153:K153"/>
    <mergeCell ref="M153:N153"/>
    <mergeCell ref="P153:Q153"/>
    <mergeCell ref="S153:W153"/>
    <mergeCell ref="E150:H150"/>
    <mergeCell ref="J150:K150"/>
    <mergeCell ref="M150:N150"/>
    <mergeCell ref="P150:Q150"/>
    <mergeCell ref="S150:W150"/>
    <mergeCell ref="E151:H151"/>
    <mergeCell ref="J151:K151"/>
    <mergeCell ref="M151:N151"/>
    <mergeCell ref="P151:Q151"/>
    <mergeCell ref="S151:W151"/>
    <mergeCell ref="E148:H148"/>
    <mergeCell ref="J148:K148"/>
    <mergeCell ref="M148:N148"/>
    <mergeCell ref="P148:Q148"/>
    <mergeCell ref="S148:W148"/>
    <mergeCell ref="E149:H149"/>
    <mergeCell ref="J149:K149"/>
    <mergeCell ref="M149:N149"/>
    <mergeCell ref="P149:Q149"/>
    <mergeCell ref="S149:W149"/>
    <mergeCell ref="E146:H146"/>
    <mergeCell ref="J146:K146"/>
    <mergeCell ref="M146:N146"/>
    <mergeCell ref="P146:Q146"/>
    <mergeCell ref="S146:W146"/>
    <mergeCell ref="E147:H147"/>
    <mergeCell ref="J147:K147"/>
    <mergeCell ref="M147:N147"/>
    <mergeCell ref="P147:Q147"/>
    <mergeCell ref="S147:W147"/>
    <mergeCell ref="E144:H144"/>
    <mergeCell ref="J144:K144"/>
    <mergeCell ref="M144:N144"/>
    <mergeCell ref="P144:Q144"/>
    <mergeCell ref="S144:W144"/>
    <mergeCell ref="E145:H145"/>
    <mergeCell ref="J145:K145"/>
    <mergeCell ref="M145:N145"/>
    <mergeCell ref="P145:Q145"/>
    <mergeCell ref="S145:W145"/>
    <mergeCell ref="E142:H142"/>
    <mergeCell ref="J142:K142"/>
    <mergeCell ref="M142:N142"/>
    <mergeCell ref="P142:Q142"/>
    <mergeCell ref="S142:W142"/>
    <mergeCell ref="E143:H143"/>
    <mergeCell ref="J143:K143"/>
    <mergeCell ref="M143:N143"/>
    <mergeCell ref="P143:Q143"/>
    <mergeCell ref="S143:W143"/>
    <mergeCell ref="E140:H140"/>
    <mergeCell ref="J140:K140"/>
    <mergeCell ref="M140:N140"/>
    <mergeCell ref="P140:Q140"/>
    <mergeCell ref="S140:W140"/>
    <mergeCell ref="E141:H141"/>
    <mergeCell ref="J141:K141"/>
    <mergeCell ref="M141:N141"/>
    <mergeCell ref="P141:Q141"/>
    <mergeCell ref="S141:W141"/>
    <mergeCell ref="E138:H138"/>
    <mergeCell ref="J138:K138"/>
    <mergeCell ref="M138:N138"/>
    <mergeCell ref="P138:Q138"/>
    <mergeCell ref="S138:W138"/>
    <mergeCell ref="E139:H139"/>
    <mergeCell ref="J139:K139"/>
    <mergeCell ref="M139:N139"/>
    <mergeCell ref="P139:Q139"/>
    <mergeCell ref="S139:W139"/>
    <mergeCell ref="E136:H136"/>
    <mergeCell ref="J136:K136"/>
    <mergeCell ref="M136:N136"/>
    <mergeCell ref="P136:Q136"/>
    <mergeCell ref="S136:W136"/>
    <mergeCell ref="E137:H137"/>
    <mergeCell ref="J137:K137"/>
    <mergeCell ref="M137:N137"/>
    <mergeCell ref="P137:Q137"/>
    <mergeCell ref="S137:W137"/>
    <mergeCell ref="E134:H134"/>
    <mergeCell ref="J134:K134"/>
    <mergeCell ref="M134:N134"/>
    <mergeCell ref="P134:Q134"/>
    <mergeCell ref="S134:W134"/>
    <mergeCell ref="E135:H135"/>
    <mergeCell ref="J135:K135"/>
    <mergeCell ref="M135:N135"/>
    <mergeCell ref="P135:Q135"/>
    <mergeCell ref="S135:W135"/>
    <mergeCell ref="E132:H132"/>
    <mergeCell ref="J132:K132"/>
    <mergeCell ref="M132:N132"/>
    <mergeCell ref="P132:Q132"/>
    <mergeCell ref="S132:W132"/>
    <mergeCell ref="E133:H133"/>
    <mergeCell ref="J133:K133"/>
    <mergeCell ref="M133:N133"/>
    <mergeCell ref="P133:Q133"/>
    <mergeCell ref="S133:W133"/>
    <mergeCell ref="E130:H130"/>
    <mergeCell ref="J130:K130"/>
    <mergeCell ref="M130:N130"/>
    <mergeCell ref="P130:Q130"/>
    <mergeCell ref="S130:W130"/>
    <mergeCell ref="E131:H131"/>
    <mergeCell ref="J131:K131"/>
    <mergeCell ref="M131:N131"/>
    <mergeCell ref="P131:Q131"/>
    <mergeCell ref="S131:W131"/>
    <mergeCell ref="E128:H128"/>
    <mergeCell ref="J128:K128"/>
    <mergeCell ref="M128:N128"/>
    <mergeCell ref="P128:Q128"/>
    <mergeCell ref="S128:W128"/>
    <mergeCell ref="E129:H129"/>
    <mergeCell ref="J129:K129"/>
    <mergeCell ref="M129:N129"/>
    <mergeCell ref="P129:Q129"/>
    <mergeCell ref="S129:W129"/>
    <mergeCell ref="E126:H126"/>
    <mergeCell ref="J126:K126"/>
    <mergeCell ref="M126:N126"/>
    <mergeCell ref="P126:Q126"/>
    <mergeCell ref="S126:W126"/>
    <mergeCell ref="E127:H127"/>
    <mergeCell ref="J127:K127"/>
    <mergeCell ref="M127:N127"/>
    <mergeCell ref="P127:Q127"/>
    <mergeCell ref="S127:W127"/>
    <mergeCell ref="E124:H124"/>
    <mergeCell ref="J124:K124"/>
    <mergeCell ref="M124:N124"/>
    <mergeCell ref="P124:Q124"/>
    <mergeCell ref="S124:W124"/>
    <mergeCell ref="E125:H125"/>
    <mergeCell ref="J125:K125"/>
    <mergeCell ref="M125:N125"/>
    <mergeCell ref="P125:Q125"/>
    <mergeCell ref="S125:W125"/>
    <mergeCell ref="E122:H122"/>
    <mergeCell ref="J122:K122"/>
    <mergeCell ref="M122:N122"/>
    <mergeCell ref="P122:Q122"/>
    <mergeCell ref="S122:W122"/>
    <mergeCell ref="E123:H123"/>
    <mergeCell ref="J123:K123"/>
    <mergeCell ref="M123:N123"/>
    <mergeCell ref="P123:Q123"/>
    <mergeCell ref="S123:W123"/>
    <mergeCell ref="E120:H120"/>
    <mergeCell ref="J120:K120"/>
    <mergeCell ref="M120:N120"/>
    <mergeCell ref="P120:Q120"/>
    <mergeCell ref="S120:W120"/>
    <mergeCell ref="E121:H121"/>
    <mergeCell ref="J121:K121"/>
    <mergeCell ref="M121:N121"/>
    <mergeCell ref="P121:Q121"/>
    <mergeCell ref="S121:W121"/>
    <mergeCell ref="E118:H118"/>
    <mergeCell ref="J118:K118"/>
    <mergeCell ref="M118:N118"/>
    <mergeCell ref="P118:Q118"/>
    <mergeCell ref="S118:W118"/>
    <mergeCell ref="E119:H119"/>
    <mergeCell ref="J119:K119"/>
    <mergeCell ref="M119:N119"/>
    <mergeCell ref="P119:Q119"/>
    <mergeCell ref="S119:W119"/>
    <mergeCell ref="E116:H116"/>
    <mergeCell ref="J116:K116"/>
    <mergeCell ref="M116:N116"/>
    <mergeCell ref="P116:Q116"/>
    <mergeCell ref="S116:W116"/>
    <mergeCell ref="E117:H117"/>
    <mergeCell ref="J117:K117"/>
    <mergeCell ref="M117:N117"/>
    <mergeCell ref="P117:Q117"/>
    <mergeCell ref="S117:W117"/>
    <mergeCell ref="E114:H114"/>
    <mergeCell ref="J114:K114"/>
    <mergeCell ref="M114:N114"/>
    <mergeCell ref="P114:Q114"/>
    <mergeCell ref="S114:W114"/>
    <mergeCell ref="E115:H115"/>
    <mergeCell ref="J115:K115"/>
    <mergeCell ref="M115:N115"/>
    <mergeCell ref="P115:Q115"/>
    <mergeCell ref="S115:W115"/>
    <mergeCell ref="E112:H112"/>
    <mergeCell ref="J112:K112"/>
    <mergeCell ref="M112:N112"/>
    <mergeCell ref="P112:Q112"/>
    <mergeCell ref="S112:W112"/>
    <mergeCell ref="E113:H113"/>
    <mergeCell ref="J113:K113"/>
    <mergeCell ref="M113:N113"/>
    <mergeCell ref="P113:Q113"/>
    <mergeCell ref="S113:W113"/>
    <mergeCell ref="E110:H110"/>
    <mergeCell ref="J110:K110"/>
    <mergeCell ref="M110:N110"/>
    <mergeCell ref="P110:Q110"/>
    <mergeCell ref="S110:W110"/>
    <mergeCell ref="E111:H111"/>
    <mergeCell ref="J111:K111"/>
    <mergeCell ref="M111:N111"/>
    <mergeCell ref="P111:Q111"/>
    <mergeCell ref="S111:W111"/>
    <mergeCell ref="E108:H108"/>
    <mergeCell ref="J108:K108"/>
    <mergeCell ref="M108:N108"/>
    <mergeCell ref="P108:Q108"/>
    <mergeCell ref="S108:W108"/>
    <mergeCell ref="E109:H109"/>
    <mergeCell ref="J109:K109"/>
    <mergeCell ref="M109:N109"/>
    <mergeCell ref="P109:Q109"/>
    <mergeCell ref="S109:W109"/>
    <mergeCell ref="E106:H106"/>
    <mergeCell ref="J106:K106"/>
    <mergeCell ref="M106:N106"/>
    <mergeCell ref="P106:Q106"/>
    <mergeCell ref="S106:W106"/>
    <mergeCell ref="E107:H107"/>
    <mergeCell ref="J107:K107"/>
    <mergeCell ref="M107:N107"/>
    <mergeCell ref="P107:Q107"/>
    <mergeCell ref="S107:W107"/>
    <mergeCell ref="E104:H104"/>
    <mergeCell ref="J104:K104"/>
    <mergeCell ref="M104:N104"/>
    <mergeCell ref="P104:Q104"/>
    <mergeCell ref="S104:W104"/>
    <mergeCell ref="E105:H105"/>
    <mergeCell ref="J105:K105"/>
    <mergeCell ref="M105:N105"/>
    <mergeCell ref="P105:Q105"/>
    <mergeCell ref="S105:W105"/>
    <mergeCell ref="E102:H102"/>
    <mergeCell ref="J102:K102"/>
    <mergeCell ref="M102:N102"/>
    <mergeCell ref="P102:Q102"/>
    <mergeCell ref="S102:W102"/>
    <mergeCell ref="E103:H103"/>
    <mergeCell ref="J103:K103"/>
    <mergeCell ref="M103:N103"/>
    <mergeCell ref="P103:Q103"/>
    <mergeCell ref="S103:W103"/>
    <mergeCell ref="E100:H100"/>
    <mergeCell ref="J100:K100"/>
    <mergeCell ref="M100:N100"/>
    <mergeCell ref="P100:Q100"/>
    <mergeCell ref="S100:W100"/>
    <mergeCell ref="E101:H101"/>
    <mergeCell ref="J101:K101"/>
    <mergeCell ref="M101:N101"/>
    <mergeCell ref="P101:Q101"/>
    <mergeCell ref="S101:W101"/>
    <mergeCell ref="E98:H98"/>
    <mergeCell ref="J98:K98"/>
    <mergeCell ref="M98:N98"/>
    <mergeCell ref="P98:Q98"/>
    <mergeCell ref="S98:W98"/>
    <mergeCell ref="E99:H99"/>
    <mergeCell ref="J99:K99"/>
    <mergeCell ref="M99:N99"/>
    <mergeCell ref="P99:Q99"/>
    <mergeCell ref="S99:W99"/>
    <mergeCell ref="E96:H96"/>
    <mergeCell ref="J96:K96"/>
    <mergeCell ref="M96:N96"/>
    <mergeCell ref="P96:Q96"/>
    <mergeCell ref="S96:W96"/>
    <mergeCell ref="E97:H97"/>
    <mergeCell ref="J97:K97"/>
    <mergeCell ref="M97:N97"/>
    <mergeCell ref="P97:Q97"/>
    <mergeCell ref="S97:W97"/>
    <mergeCell ref="E94:H94"/>
    <mergeCell ref="J94:K94"/>
    <mergeCell ref="M94:N94"/>
    <mergeCell ref="P94:Q94"/>
    <mergeCell ref="S94:W94"/>
    <mergeCell ref="E95:H95"/>
    <mergeCell ref="J95:K95"/>
    <mergeCell ref="M95:N95"/>
    <mergeCell ref="P95:Q95"/>
    <mergeCell ref="S95:W95"/>
    <mergeCell ref="E92:H92"/>
    <mergeCell ref="J92:K92"/>
    <mergeCell ref="M92:N92"/>
    <mergeCell ref="P92:Q92"/>
    <mergeCell ref="S92:W92"/>
    <mergeCell ref="E93:H93"/>
    <mergeCell ref="J93:K93"/>
    <mergeCell ref="M93:N93"/>
    <mergeCell ref="P93:Q93"/>
    <mergeCell ref="S93:W93"/>
    <mergeCell ref="E90:H90"/>
    <mergeCell ref="J90:K90"/>
    <mergeCell ref="M90:N90"/>
    <mergeCell ref="P90:Q90"/>
    <mergeCell ref="S90:W90"/>
    <mergeCell ref="E91:H91"/>
    <mergeCell ref="J91:K91"/>
    <mergeCell ref="M91:N91"/>
    <mergeCell ref="P91:Q91"/>
    <mergeCell ref="S91:W91"/>
    <mergeCell ref="E88:H88"/>
    <mergeCell ref="J88:K88"/>
    <mergeCell ref="M88:N88"/>
    <mergeCell ref="P88:Q88"/>
    <mergeCell ref="S88:W88"/>
    <mergeCell ref="E89:H89"/>
    <mergeCell ref="J89:K89"/>
    <mergeCell ref="M89:N89"/>
    <mergeCell ref="P89:Q89"/>
    <mergeCell ref="S89:W89"/>
    <mergeCell ref="E86:H86"/>
    <mergeCell ref="J86:K86"/>
    <mergeCell ref="M86:N86"/>
    <mergeCell ref="P86:Q86"/>
    <mergeCell ref="S86:W86"/>
    <mergeCell ref="E87:H87"/>
    <mergeCell ref="J87:K87"/>
    <mergeCell ref="M87:N87"/>
    <mergeCell ref="P87:Q87"/>
    <mergeCell ref="S87:W87"/>
    <mergeCell ref="E84:H84"/>
    <mergeCell ref="J84:K84"/>
    <mergeCell ref="M84:N84"/>
    <mergeCell ref="P84:Q84"/>
    <mergeCell ref="S84:W84"/>
    <mergeCell ref="E85:H85"/>
    <mergeCell ref="J85:K85"/>
    <mergeCell ref="M85:N85"/>
    <mergeCell ref="P85:Q85"/>
    <mergeCell ref="S85:W85"/>
    <mergeCell ref="E82:H82"/>
    <mergeCell ref="J82:K82"/>
    <mergeCell ref="M82:N82"/>
    <mergeCell ref="P82:Q82"/>
    <mergeCell ref="S82:W82"/>
    <mergeCell ref="E83:H83"/>
    <mergeCell ref="J83:K83"/>
    <mergeCell ref="M83:N83"/>
    <mergeCell ref="P83:Q83"/>
    <mergeCell ref="S83:W83"/>
    <mergeCell ref="E80:H80"/>
    <mergeCell ref="J80:K80"/>
    <mergeCell ref="M80:N80"/>
    <mergeCell ref="P80:Q80"/>
    <mergeCell ref="S80:W80"/>
    <mergeCell ref="E81:H81"/>
    <mergeCell ref="J81:K81"/>
    <mergeCell ref="M81:N81"/>
    <mergeCell ref="P81:Q81"/>
    <mergeCell ref="S81:W81"/>
    <mergeCell ref="E78:H78"/>
    <mergeCell ref="J78:K78"/>
    <mergeCell ref="M78:N78"/>
    <mergeCell ref="P78:Q78"/>
    <mergeCell ref="S78:W78"/>
    <mergeCell ref="E79:H79"/>
    <mergeCell ref="J79:K79"/>
    <mergeCell ref="M79:N79"/>
    <mergeCell ref="P79:Q79"/>
    <mergeCell ref="S79:W79"/>
    <mergeCell ref="E76:H76"/>
    <mergeCell ref="J76:K76"/>
    <mergeCell ref="M76:N76"/>
    <mergeCell ref="P76:Q76"/>
    <mergeCell ref="S76:W76"/>
    <mergeCell ref="E77:H77"/>
    <mergeCell ref="J77:K77"/>
    <mergeCell ref="M77:N77"/>
    <mergeCell ref="P77:Q77"/>
    <mergeCell ref="S77:W77"/>
    <mergeCell ref="E74:H74"/>
    <mergeCell ref="J74:K74"/>
    <mergeCell ref="M74:N74"/>
    <mergeCell ref="P74:Q74"/>
    <mergeCell ref="S74:W74"/>
    <mergeCell ref="E75:H75"/>
    <mergeCell ref="J75:K75"/>
    <mergeCell ref="M75:N75"/>
    <mergeCell ref="P75:Q75"/>
    <mergeCell ref="S75:W75"/>
    <mergeCell ref="E72:H72"/>
    <mergeCell ref="J72:K72"/>
    <mergeCell ref="M72:N72"/>
    <mergeCell ref="P72:Q72"/>
    <mergeCell ref="S72:W72"/>
    <mergeCell ref="E73:H73"/>
    <mergeCell ref="J73:K73"/>
    <mergeCell ref="M73:N73"/>
    <mergeCell ref="P73:Q73"/>
    <mergeCell ref="S73:W73"/>
    <mergeCell ref="E70:H70"/>
    <mergeCell ref="J70:K70"/>
    <mergeCell ref="M70:N70"/>
    <mergeCell ref="P70:Q70"/>
    <mergeCell ref="S70:W70"/>
    <mergeCell ref="E71:H71"/>
    <mergeCell ref="J71:K71"/>
    <mergeCell ref="M71:N71"/>
    <mergeCell ref="P71:Q71"/>
    <mergeCell ref="S71:W71"/>
    <mergeCell ref="J52:K52"/>
    <mergeCell ref="P58:T58"/>
    <mergeCell ref="J61:K61"/>
    <mergeCell ref="J63:K64"/>
    <mergeCell ref="J65:K65"/>
    <mergeCell ref="C69:W69"/>
    <mergeCell ref="K35:L35"/>
    <mergeCell ref="P45:T45"/>
    <mergeCell ref="V47:W47"/>
    <mergeCell ref="J48:K48"/>
    <mergeCell ref="J50:K51"/>
    <mergeCell ref="V51:W51"/>
    <mergeCell ref="J19:K19"/>
    <mergeCell ref="B22:C22"/>
    <mergeCell ref="M24:Q24"/>
    <mergeCell ref="J27:K27"/>
    <mergeCell ref="J29:K30"/>
    <mergeCell ref="J31:K31"/>
    <mergeCell ref="C6:G6"/>
    <mergeCell ref="B9:C9"/>
    <mergeCell ref="V14:W14"/>
    <mergeCell ref="J15:K15"/>
    <mergeCell ref="J16:K16"/>
    <mergeCell ref="J17:K18"/>
    <mergeCell ref="V18:W18"/>
    <mergeCell ref="V4:W4"/>
    <mergeCell ref="J5:K5"/>
    <mergeCell ref="M5:N5"/>
    <mergeCell ref="P5:Q5"/>
    <mergeCell ref="S5:T5"/>
    <mergeCell ref="V5:W5"/>
    <mergeCell ref="C2:G5"/>
    <mergeCell ref="J3:K3"/>
    <mergeCell ref="M3:N3"/>
    <mergeCell ref="P3:Q3"/>
    <mergeCell ref="S3:T3"/>
    <mergeCell ref="V3:W3"/>
    <mergeCell ref="J4:K4"/>
    <mergeCell ref="M4:N4"/>
    <mergeCell ref="P4:Q4"/>
    <mergeCell ref="S4:T4"/>
  </mergeCells>
  <conditionalFormatting sqref="G12:G20">
    <cfRule type="cellIs" dxfId="16" priority="11" operator="lessThan">
      <formula>0</formula>
    </cfRule>
    <cfRule type="cellIs" dxfId="15" priority="14" operator="greaterThan">
      <formula>"&gt;=0"</formula>
    </cfRule>
    <cfRule type="cellIs" dxfId="14" priority="15" operator="greaterThan">
      <formula>0</formula>
    </cfRule>
    <cfRule type="cellIs" dxfId="13" priority="16" operator="lessThan">
      <formula>0</formula>
    </cfRule>
    <cfRule type="cellIs" dxfId="12" priority="17" operator="greaterThan">
      <formula>1</formula>
    </cfRule>
  </conditionalFormatting>
  <conditionalFormatting sqref="G25:G41">
    <cfRule type="cellIs" dxfId="11" priority="12" operator="lessThan">
      <formula>0</formula>
    </cfRule>
    <cfRule type="cellIs" dxfId="10" priority="13" operator="greaterThan">
      <formula>1</formula>
    </cfRule>
  </conditionalFormatting>
  <conditionalFormatting sqref="G46:G54">
    <cfRule type="cellIs" dxfId="9" priority="9" operator="lessThan">
      <formula>0</formula>
    </cfRule>
    <cfRule type="cellIs" dxfId="8" priority="10" operator="greaterThan">
      <formula>1</formula>
    </cfRule>
  </conditionalFormatting>
  <conditionalFormatting sqref="G59:G67">
    <cfRule type="cellIs" dxfId="7" priority="7" operator="greaterThan">
      <formula>0</formula>
    </cfRule>
    <cfRule type="cellIs" dxfId="6" priority="8" operator="lessThan">
      <formula>0</formula>
    </cfRule>
  </conditionalFormatting>
  <conditionalFormatting sqref="J29:K30">
    <cfRule type="cellIs" dxfId="5" priority="5" operator="lessThan">
      <formula>1</formula>
    </cfRule>
    <cfRule type="cellIs" dxfId="4" priority="6" operator="greaterThan">
      <formula>1</formula>
    </cfRule>
  </conditionalFormatting>
  <conditionalFormatting sqref="J50:K51">
    <cfRule type="cellIs" dxfId="3" priority="1" operator="greaterThan">
      <formula>1</formula>
    </cfRule>
    <cfRule type="cellIs" dxfId="2" priority="2" operator="lessThan">
      <formula>1</formula>
    </cfRule>
  </conditionalFormatting>
  <conditionalFormatting sqref="J63:K64">
    <cfRule type="cellIs" dxfId="1" priority="3" operator="lessThan">
      <formula>1</formula>
    </cfRule>
    <cfRule type="cellIs" dxfId="0" priority="4" operator="greaterThan">
      <formula>1</formula>
    </cfRule>
  </conditionalFormatting>
  <dataValidations count="2">
    <dataValidation type="list" allowBlank="1" showInputMessage="1" showErrorMessage="1" sqref="M71:N370" xr:uid="{778DEFCD-C811-4A25-9953-9F829952C298}">
      <formula1>INDIRECT(J71)</formula1>
    </dataValidation>
    <dataValidation type="list" allowBlank="1" showInputMessage="1" showErrorMessage="1" sqref="J71:K78" xr:uid="{7AD18F92-2FDD-40BF-9D8C-D38FFBDAD733}">
      <formula1>Tipo</formula1>
    </dataValidation>
  </dataValidations>
  <pageMargins left="0.7" right="0.7" top="0.75" bottom="0.75" header="0.3" footer="0.3"/>
  <pageSetup paperSize="9" orientation="portrait" verticalDpi="0" r:id="rId1"/>
  <drawing r:id="rId2"/>
  <picture r:id="rId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9EB8D1EC-62E6-4FA5-AB19-DE619C4FAA8E}">
          <x14:formula1>
            <xm:f>'Base de Dados'!$BD$2:$BD$42</xm:f>
          </x14:formula1>
          <xm:sqref>M371</xm:sqref>
        </x14:dataValidation>
        <x14:dataValidation type="list" allowBlank="1" showInputMessage="1" showErrorMessage="1" xr:uid="{840ADAAA-FAB4-4709-A42A-7E8403E85301}">
          <x14:formula1>
            <xm:f>'Base de Dados'!$BE$2:$BE$6</xm:f>
          </x14:formula1>
          <xm:sqref>J79:K371</xm:sqref>
        </x14:dataValidation>
        <x14:dataValidation type="list" allowBlank="1" showInputMessage="1" showErrorMessage="1" xr:uid="{5ADE3D3A-0DD9-4A0D-88D5-44BBBB7DBED6}">
          <x14:formula1>
            <xm:f>'Base de Dados'!$BF$2:$BF$13</xm:f>
          </x14:formula1>
          <xm:sqref>C2:G5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B8B19-4220-4607-B323-9BE126BCA5E4}">
  <dimension ref="B1:BF43"/>
  <sheetViews>
    <sheetView showGridLines="0" zoomScale="110" zoomScaleNormal="55" workbookViewId="0">
      <selection activeCell="C14" sqref="C14"/>
    </sheetView>
  </sheetViews>
  <sheetFormatPr defaultColWidth="9.109375" defaultRowHeight="13.8" x14ac:dyDescent="0.25"/>
  <cols>
    <col min="1" max="1" width="1.33203125" style="1" customWidth="1"/>
    <col min="2" max="2" width="0.88671875" style="1" customWidth="1"/>
    <col min="3" max="3" width="15.77734375" style="1" customWidth="1"/>
    <col min="4" max="4" width="0.88671875" style="1" customWidth="1"/>
    <col min="5" max="5" width="3.33203125" style="1" customWidth="1"/>
    <col min="6" max="6" width="0.88671875" style="1" customWidth="1"/>
    <col min="7" max="7" width="17.77734375" style="1" customWidth="1"/>
    <col min="8" max="8" width="0.88671875" style="1" customWidth="1"/>
    <col min="9" max="39" width="9.109375" style="1"/>
    <col min="40" max="40" width="12.6640625" style="1" customWidth="1"/>
    <col min="41" max="41" width="14.5546875" style="1" customWidth="1"/>
    <col min="42" max="42" width="15" style="1" bestFit="1" customWidth="1"/>
    <col min="43" max="43" width="19.5546875" style="1" customWidth="1"/>
    <col min="44" max="55" width="9.109375" style="1"/>
    <col min="56" max="56" width="22.88671875" style="1" bestFit="1" customWidth="1"/>
    <col min="57" max="57" width="12.6640625" style="1" bestFit="1" customWidth="1"/>
    <col min="58" max="58" width="11.44140625" style="1" bestFit="1" customWidth="1"/>
    <col min="59" max="16384" width="9.109375" style="1"/>
  </cols>
  <sheetData>
    <row r="1" spans="2:58" ht="8.1" customHeight="1" x14ac:dyDescent="0.25"/>
    <row r="2" spans="2:58" ht="15" customHeight="1" x14ac:dyDescent="0.3">
      <c r="B2" s="4"/>
      <c r="C2" s="279" t="s">
        <v>16</v>
      </c>
      <c r="D2" s="279"/>
      <c r="E2" s="279"/>
      <c r="F2" s="279"/>
      <c r="G2" s="279"/>
      <c r="H2" s="279"/>
      <c r="BD2" s="74" t="str">
        <f>+C9</f>
        <v>Salário</v>
      </c>
      <c r="BE2" s="75" t="str">
        <f>PROPER(+C6)</f>
        <v>Receitas</v>
      </c>
      <c r="BF2" s="76" t="s">
        <v>81</v>
      </c>
    </row>
    <row r="3" spans="2:58" ht="15" customHeight="1" x14ac:dyDescent="0.25">
      <c r="B3" s="14" t="s">
        <v>6</v>
      </c>
      <c r="C3" s="279"/>
      <c r="D3" s="279"/>
      <c r="E3" s="279"/>
      <c r="F3" s="279"/>
      <c r="G3" s="279"/>
      <c r="H3" s="279"/>
      <c r="BD3" s="74" t="str">
        <f t="shared" ref="BD3:BD9" si="0">+C10</f>
        <v>Salário Cônjuge</v>
      </c>
      <c r="BE3" s="74" t="str">
        <f>PROPER(C19)</f>
        <v>Despesas</v>
      </c>
      <c r="BF3" s="76" t="s">
        <v>82</v>
      </c>
    </row>
    <row r="4" spans="2:58" ht="15" customHeight="1" x14ac:dyDescent="0.3">
      <c r="B4" s="4"/>
      <c r="C4" s="279"/>
      <c r="D4" s="279"/>
      <c r="E4" s="279"/>
      <c r="F4" s="279"/>
      <c r="G4" s="279"/>
      <c r="H4" s="279"/>
      <c r="AM4" s="108" t="s">
        <v>80</v>
      </c>
      <c r="AN4" s="12" t="s">
        <v>15</v>
      </c>
      <c r="AO4" s="27" t="s">
        <v>79</v>
      </c>
      <c r="AP4" s="16" t="s">
        <v>34</v>
      </c>
      <c r="AQ4" s="23" t="s">
        <v>40</v>
      </c>
      <c r="BD4" s="74" t="str">
        <f t="shared" si="0"/>
        <v>Dividendos</v>
      </c>
      <c r="BE4" s="74" t="str">
        <f>PROPER(G6)</f>
        <v>Dívidas</v>
      </c>
      <c r="BF4" s="76" t="s">
        <v>83</v>
      </c>
    </row>
    <row r="5" spans="2:58" x14ac:dyDescent="0.25">
      <c r="AM5" s="109" t="str">
        <f>C6</f>
        <v>Receitas</v>
      </c>
      <c r="AN5" s="111" t="str">
        <f>C9</f>
        <v>Salário</v>
      </c>
      <c r="AO5" s="28" t="str">
        <f>C22</f>
        <v>Casa</v>
      </c>
      <c r="AP5" s="21" t="str">
        <f>G9</f>
        <v>Financiamento Carro</v>
      </c>
      <c r="AQ5" s="24" t="str">
        <f>G22</f>
        <v>Reserva de Emergência</v>
      </c>
      <c r="BD5" s="74" t="str">
        <f t="shared" si="0"/>
        <v>Reembolsos</v>
      </c>
      <c r="BE5" s="74" t="str">
        <f>PROPER(G19)</f>
        <v>Investimentos</v>
      </c>
      <c r="BF5" s="76" t="s">
        <v>84</v>
      </c>
    </row>
    <row r="6" spans="2:58" ht="15.6" x14ac:dyDescent="0.3">
      <c r="C6" s="12" t="s">
        <v>15</v>
      </c>
      <c r="G6" s="16" t="s">
        <v>34</v>
      </c>
      <c r="AM6" s="110" t="str">
        <f>C19</f>
        <v>Despesas</v>
      </c>
      <c r="AN6" s="111" t="str">
        <f t="shared" ref="AN6:AN12" si="1">C10</f>
        <v>Salário Cônjuge</v>
      </c>
      <c r="AO6" s="28" t="str">
        <f t="shared" ref="AO6:AO19" si="2">C23</f>
        <v>Transporte</v>
      </c>
      <c r="AP6" s="21" t="str">
        <f t="shared" ref="AP6:AP12" si="3">G10</f>
        <v>Empréstimo Estudantil</v>
      </c>
      <c r="AQ6" s="24" t="str">
        <f t="shared" ref="AQ6:AQ19" si="4">G23</f>
        <v>Previdência</v>
      </c>
      <c r="BD6" s="74" t="str">
        <f t="shared" si="0"/>
        <v>Presentes Receitas</v>
      </c>
      <c r="BE6" s="74"/>
      <c r="BF6" s="76" t="s">
        <v>85</v>
      </c>
    </row>
    <row r="7" spans="2:58" ht="8.1" customHeight="1" x14ac:dyDescent="0.25">
      <c r="B7" s="4"/>
      <c r="C7" s="4"/>
      <c r="D7" s="4"/>
      <c r="F7" s="4"/>
      <c r="G7" s="4"/>
      <c r="H7" s="4"/>
      <c r="AM7" s="110" t="str">
        <f>G6</f>
        <v>Dívidas</v>
      </c>
      <c r="AN7" s="111" t="str">
        <f t="shared" si="1"/>
        <v>Dividendos</v>
      </c>
      <c r="AO7" s="28" t="str">
        <f t="shared" si="2"/>
        <v>Alimentação</v>
      </c>
      <c r="AP7" s="21" t="str">
        <f t="shared" si="3"/>
        <v>Cartão de Crédito</v>
      </c>
      <c r="AQ7" s="24" t="str">
        <f t="shared" si="4"/>
        <v>Ações</v>
      </c>
      <c r="BD7" s="74" t="str">
        <f t="shared" si="0"/>
        <v>Aluguéis</v>
      </c>
      <c r="BE7" s="74"/>
      <c r="BF7" s="76" t="s">
        <v>86</v>
      </c>
    </row>
    <row r="8" spans="2:58" x14ac:dyDescent="0.25">
      <c r="B8" s="4"/>
      <c r="C8" s="17" t="s">
        <v>18</v>
      </c>
      <c r="D8" s="18"/>
      <c r="E8" s="19"/>
      <c r="F8" s="20"/>
      <c r="G8" s="20" t="s">
        <v>35</v>
      </c>
      <c r="H8" s="4"/>
      <c r="AM8" s="110" t="str">
        <f>G19</f>
        <v>Investimentos</v>
      </c>
      <c r="AN8" s="111" t="str">
        <f t="shared" si="1"/>
        <v>Reembolsos</v>
      </c>
      <c r="AO8" s="28" t="str">
        <f t="shared" si="2"/>
        <v>Utilidades</v>
      </c>
      <c r="AP8" s="21" t="str">
        <f t="shared" si="3"/>
        <v>Financiamento Apto</v>
      </c>
      <c r="AQ8" s="24" t="str">
        <f t="shared" si="4"/>
        <v>Fundos Imobiliários</v>
      </c>
      <c r="BD8" s="74" t="str">
        <f t="shared" si="0"/>
        <v>Juros</v>
      </c>
      <c r="BE8" s="74"/>
      <c r="BF8" s="76" t="s">
        <v>87</v>
      </c>
    </row>
    <row r="9" spans="2:58" x14ac:dyDescent="0.25">
      <c r="B9" s="4"/>
      <c r="C9" s="26" t="s">
        <v>8</v>
      </c>
      <c r="D9" s="11"/>
      <c r="E9" s="19"/>
      <c r="F9" s="20"/>
      <c r="G9" s="21" t="s">
        <v>36</v>
      </c>
      <c r="H9" s="4"/>
      <c r="AM9" s="107"/>
      <c r="AN9" s="111" t="str">
        <f t="shared" si="1"/>
        <v>Presentes Receitas</v>
      </c>
      <c r="AO9" s="28" t="str">
        <f t="shared" si="2"/>
        <v>Seguro</v>
      </c>
      <c r="AP9" s="21" t="str">
        <f t="shared" si="3"/>
        <v>Consórcio</v>
      </c>
      <c r="AQ9" s="24" t="str">
        <f t="shared" si="4"/>
        <v>Renda Fixa</v>
      </c>
      <c r="BD9" s="74" t="str">
        <f t="shared" si="0"/>
        <v>Renda Extra</v>
      </c>
      <c r="BE9" s="74"/>
      <c r="BF9" s="76" t="s">
        <v>88</v>
      </c>
    </row>
    <row r="10" spans="2:58" x14ac:dyDescent="0.25">
      <c r="B10" s="4"/>
      <c r="C10" s="22" t="s">
        <v>9</v>
      </c>
      <c r="D10" s="11"/>
      <c r="E10" s="19"/>
      <c r="F10" s="20"/>
      <c r="G10" s="22" t="s">
        <v>32</v>
      </c>
      <c r="H10" s="4"/>
      <c r="AN10" s="111" t="str">
        <f t="shared" si="1"/>
        <v>Aluguéis</v>
      </c>
      <c r="AO10" s="28" t="str">
        <f t="shared" si="2"/>
        <v>Educação</v>
      </c>
      <c r="AP10" s="21" t="str">
        <f t="shared" si="3"/>
        <v>Empréstimo</v>
      </c>
      <c r="AQ10" s="24" t="str">
        <f t="shared" si="4"/>
        <v>CDB Bradesco</v>
      </c>
      <c r="BD10" s="74" t="str">
        <f>+C22</f>
        <v>Casa</v>
      </c>
      <c r="BE10" s="74"/>
      <c r="BF10" s="76" t="s">
        <v>89</v>
      </c>
    </row>
    <row r="11" spans="2:58" x14ac:dyDescent="0.25">
      <c r="B11" s="4"/>
      <c r="C11" s="22" t="s">
        <v>10</v>
      </c>
      <c r="D11" s="11"/>
      <c r="E11" s="19"/>
      <c r="F11" s="20"/>
      <c r="G11" s="22" t="s">
        <v>33</v>
      </c>
      <c r="H11" s="4"/>
      <c r="AN11" s="111" t="str">
        <f t="shared" si="1"/>
        <v>Juros</v>
      </c>
      <c r="AO11" s="28" t="str">
        <f t="shared" si="2"/>
        <v>Entretenimento</v>
      </c>
      <c r="AP11" s="21" t="str">
        <f t="shared" si="3"/>
        <v>Agiota</v>
      </c>
      <c r="AQ11" s="24" t="str">
        <f t="shared" si="4"/>
        <v>CDB Itaú</v>
      </c>
      <c r="BD11" s="74" t="str">
        <f t="shared" ref="BD11:BD25" si="5">+C23</f>
        <v>Transporte</v>
      </c>
      <c r="BE11" s="74" t="s">
        <v>94</v>
      </c>
      <c r="BF11" s="76" t="s">
        <v>90</v>
      </c>
    </row>
    <row r="12" spans="2:58" x14ac:dyDescent="0.25">
      <c r="B12" s="4"/>
      <c r="C12" s="22" t="s">
        <v>11</v>
      </c>
      <c r="D12" s="11"/>
      <c r="E12" s="19"/>
      <c r="F12" s="20"/>
      <c r="G12" s="22" t="s">
        <v>37</v>
      </c>
      <c r="H12" s="4"/>
      <c r="AN12" s="111" t="str">
        <f t="shared" si="1"/>
        <v>Renda Extra</v>
      </c>
      <c r="AO12" s="28" t="str">
        <f t="shared" si="2"/>
        <v>Roupas</v>
      </c>
      <c r="AP12" s="21" t="str">
        <f t="shared" si="3"/>
        <v>Financiamento Lote</v>
      </c>
      <c r="AQ12" s="24" t="str">
        <f t="shared" si="4"/>
        <v>Imóveis</v>
      </c>
      <c r="BD12" s="74" t="str">
        <f t="shared" si="5"/>
        <v>Alimentação</v>
      </c>
      <c r="BE12" s="74" t="s">
        <v>95</v>
      </c>
      <c r="BF12" s="76" t="s">
        <v>91</v>
      </c>
    </row>
    <row r="13" spans="2:58" x14ac:dyDescent="0.25">
      <c r="B13" s="4"/>
      <c r="C13" s="22" t="s">
        <v>134</v>
      </c>
      <c r="D13" s="11"/>
      <c r="E13" s="19"/>
      <c r="F13" s="20"/>
      <c r="G13" s="22" t="s">
        <v>38</v>
      </c>
      <c r="H13" s="4"/>
      <c r="AO13" s="28" t="str">
        <f t="shared" si="2"/>
        <v>Cuidados Pessoais</v>
      </c>
      <c r="AP13" s="21"/>
      <c r="AQ13" s="24">
        <f t="shared" si="4"/>
        <v>0</v>
      </c>
      <c r="BD13" s="74" t="str">
        <f t="shared" si="5"/>
        <v>Utilidades</v>
      </c>
      <c r="BE13" s="74" t="s">
        <v>94</v>
      </c>
      <c r="BF13" s="76" t="s">
        <v>92</v>
      </c>
    </row>
    <row r="14" spans="2:58" x14ac:dyDescent="0.25">
      <c r="B14" s="4"/>
      <c r="C14" s="22" t="s">
        <v>13</v>
      </c>
      <c r="D14" s="11"/>
      <c r="E14" s="19"/>
      <c r="F14" s="20"/>
      <c r="G14" s="22" t="s">
        <v>39</v>
      </c>
      <c r="H14" s="4"/>
      <c r="AO14" s="28" t="str">
        <f t="shared" si="2"/>
        <v>Presentes</v>
      </c>
      <c r="AP14" s="21"/>
      <c r="AQ14" s="24">
        <f t="shared" si="4"/>
        <v>0</v>
      </c>
      <c r="BD14" s="74" t="str">
        <f t="shared" si="5"/>
        <v>Seguro</v>
      </c>
      <c r="BE14" s="86" t="s">
        <v>96</v>
      </c>
      <c r="BF14" s="74"/>
    </row>
    <row r="15" spans="2:58" x14ac:dyDescent="0.25">
      <c r="B15" s="4"/>
      <c r="C15" s="22" t="s">
        <v>14</v>
      </c>
      <c r="D15" s="11"/>
      <c r="E15" s="19"/>
      <c r="F15" s="20"/>
      <c r="G15" s="22" t="s">
        <v>65</v>
      </c>
      <c r="H15" s="4"/>
      <c r="AO15" s="28" t="str">
        <f t="shared" si="2"/>
        <v>Doações</v>
      </c>
      <c r="AP15" s="21"/>
      <c r="AQ15" s="24">
        <f t="shared" si="4"/>
        <v>0</v>
      </c>
      <c r="BD15" s="74" t="str">
        <f t="shared" si="5"/>
        <v>Educação</v>
      </c>
      <c r="BE15" s="86" t="s">
        <v>97</v>
      </c>
      <c r="BF15" s="74"/>
    </row>
    <row r="16" spans="2:58" x14ac:dyDescent="0.25">
      <c r="B16" s="4"/>
      <c r="C16" s="22" t="s">
        <v>17</v>
      </c>
      <c r="D16" s="11"/>
      <c r="E16" s="19"/>
      <c r="F16" s="20"/>
      <c r="G16" s="22" t="s">
        <v>66</v>
      </c>
      <c r="H16" s="4"/>
      <c r="AO16" s="28" t="str">
        <f t="shared" si="2"/>
        <v>Lazer</v>
      </c>
      <c r="AP16" s="21"/>
      <c r="AQ16" s="24">
        <f t="shared" si="4"/>
        <v>0</v>
      </c>
      <c r="BD16" s="74" t="str">
        <f t="shared" si="5"/>
        <v>Entretenimento</v>
      </c>
      <c r="BE16" s="86" t="s">
        <v>98</v>
      </c>
      <c r="BF16" s="74"/>
    </row>
    <row r="17" spans="2:58" ht="5.0999999999999996" customHeight="1" x14ac:dyDescent="0.25">
      <c r="B17" s="4"/>
      <c r="C17" s="13"/>
      <c r="D17" s="15"/>
      <c r="F17" s="4"/>
      <c r="G17" s="4"/>
      <c r="H17" s="4"/>
      <c r="AO17" s="28" t="str">
        <f t="shared" si="2"/>
        <v>Animal de Estimação</v>
      </c>
      <c r="AP17" s="21"/>
      <c r="AQ17" s="24">
        <f t="shared" si="4"/>
        <v>0</v>
      </c>
      <c r="BD17" s="74" t="str">
        <f t="shared" si="5"/>
        <v>Roupas</v>
      </c>
      <c r="BE17" s="74"/>
      <c r="BF17" s="74"/>
    </row>
    <row r="18" spans="2:58" ht="8.1" customHeight="1" x14ac:dyDescent="0.25">
      <c r="AO18" s="28" t="str">
        <f t="shared" si="2"/>
        <v>Viagens</v>
      </c>
      <c r="AP18" s="21"/>
      <c r="AQ18" s="24">
        <f t="shared" si="4"/>
        <v>0</v>
      </c>
      <c r="BD18" s="74" t="str">
        <f t="shared" si="5"/>
        <v>Cuidados Pessoais</v>
      </c>
      <c r="BE18" s="74"/>
      <c r="BF18" s="74"/>
    </row>
    <row r="19" spans="2:58" x14ac:dyDescent="0.25">
      <c r="C19" s="27" t="s">
        <v>79</v>
      </c>
      <c r="G19" s="23" t="s">
        <v>40</v>
      </c>
      <c r="AO19" s="28" t="str">
        <f t="shared" si="2"/>
        <v>Streaming</v>
      </c>
      <c r="AP19" s="21"/>
      <c r="AQ19" s="24">
        <f t="shared" si="4"/>
        <v>0</v>
      </c>
      <c r="BD19" s="74" t="str">
        <f t="shared" si="5"/>
        <v>Presentes</v>
      </c>
      <c r="BE19" s="74"/>
      <c r="BF19" s="74"/>
    </row>
    <row r="20" spans="2:58" ht="8.1" customHeight="1" x14ac:dyDescent="0.25">
      <c r="B20" s="4"/>
      <c r="C20" s="4"/>
      <c r="D20" s="4"/>
      <c r="F20" s="4"/>
      <c r="G20" s="4"/>
      <c r="H20" s="4"/>
      <c r="BD20" s="74" t="str">
        <f t="shared" si="5"/>
        <v>Doações</v>
      </c>
      <c r="BE20" s="74"/>
      <c r="BF20" s="74"/>
    </row>
    <row r="21" spans="2:58" ht="12" customHeight="1" x14ac:dyDescent="0.25">
      <c r="B21" s="4"/>
      <c r="C21" s="20" t="s">
        <v>19</v>
      </c>
      <c r="D21" s="4"/>
      <c r="F21" s="20"/>
      <c r="G21" s="25" t="s">
        <v>41</v>
      </c>
      <c r="H21" s="4"/>
      <c r="BD21" s="74" t="str">
        <f t="shared" si="5"/>
        <v>Lazer</v>
      </c>
      <c r="BE21" s="74"/>
      <c r="BF21" s="74"/>
    </row>
    <row r="22" spans="2:58" x14ac:dyDescent="0.25">
      <c r="B22" s="4"/>
      <c r="C22" s="28" t="s">
        <v>20</v>
      </c>
      <c r="D22" s="4"/>
      <c r="F22" s="20"/>
      <c r="G22" s="24" t="s">
        <v>42</v>
      </c>
      <c r="H22" s="4"/>
      <c r="BD22" s="74" t="str">
        <f t="shared" si="5"/>
        <v>Animal de Estimação</v>
      </c>
      <c r="BE22" s="74"/>
      <c r="BF22" s="74"/>
    </row>
    <row r="23" spans="2:58" x14ac:dyDescent="0.25">
      <c r="B23" s="4"/>
      <c r="C23" s="22" t="s">
        <v>31</v>
      </c>
      <c r="D23" s="4"/>
      <c r="F23" s="20"/>
      <c r="G23" s="22" t="s">
        <v>43</v>
      </c>
      <c r="H23" s="4"/>
      <c r="BD23" s="74" t="str">
        <f t="shared" si="5"/>
        <v>Viagens</v>
      </c>
      <c r="BE23" s="74"/>
      <c r="BF23" s="74"/>
    </row>
    <row r="24" spans="2:58" x14ac:dyDescent="0.25">
      <c r="B24" s="4"/>
      <c r="C24" s="22" t="s">
        <v>21</v>
      </c>
      <c r="D24" s="4"/>
      <c r="F24" s="20"/>
      <c r="G24" s="22" t="s">
        <v>45</v>
      </c>
      <c r="H24" s="4"/>
      <c r="BD24" s="74" t="str">
        <f t="shared" si="5"/>
        <v>Streaming</v>
      </c>
      <c r="BE24" s="74"/>
      <c r="BF24" s="74"/>
    </row>
    <row r="25" spans="2:58" x14ac:dyDescent="0.25">
      <c r="B25" s="4"/>
      <c r="C25" s="22" t="s">
        <v>22</v>
      </c>
      <c r="D25" s="4"/>
      <c r="F25" s="20"/>
      <c r="G25" s="22" t="s">
        <v>44</v>
      </c>
      <c r="H25" s="4"/>
      <c r="BD25" s="74" t="str">
        <f t="shared" si="5"/>
        <v>Videogame</v>
      </c>
      <c r="BE25" s="74"/>
      <c r="BF25" s="74"/>
    </row>
    <row r="26" spans="2:58" x14ac:dyDescent="0.25">
      <c r="B26" s="4"/>
      <c r="C26" s="22" t="s">
        <v>23</v>
      </c>
      <c r="D26" s="4"/>
      <c r="F26" s="20"/>
      <c r="G26" s="22" t="s">
        <v>46</v>
      </c>
      <c r="H26" s="4"/>
      <c r="BD26" s="77" t="str">
        <f>+G9</f>
        <v>Financiamento Carro</v>
      </c>
      <c r="BE26" s="74"/>
      <c r="BF26" s="74"/>
    </row>
    <row r="27" spans="2:58" x14ac:dyDescent="0.25">
      <c r="B27" s="4"/>
      <c r="C27" s="22" t="s">
        <v>24</v>
      </c>
      <c r="D27" s="4"/>
      <c r="F27" s="20"/>
      <c r="G27" s="22" t="s">
        <v>72</v>
      </c>
      <c r="H27" s="4"/>
      <c r="BD27" s="77" t="str">
        <f t="shared" ref="BD27:BD33" si="6">+G10</f>
        <v>Empréstimo Estudantil</v>
      </c>
      <c r="BE27" s="74"/>
      <c r="BF27" s="74"/>
    </row>
    <row r="28" spans="2:58" x14ac:dyDescent="0.25">
      <c r="B28" s="4"/>
      <c r="C28" s="22" t="s">
        <v>25</v>
      </c>
      <c r="D28" s="4"/>
      <c r="F28" s="20"/>
      <c r="G28" s="22" t="s">
        <v>73</v>
      </c>
      <c r="H28" s="4"/>
      <c r="BD28" s="77" t="str">
        <f t="shared" si="6"/>
        <v>Cartão de Crédito</v>
      </c>
      <c r="BE28" s="74"/>
      <c r="BF28" s="74"/>
    </row>
    <row r="29" spans="2:58" x14ac:dyDescent="0.25">
      <c r="B29" s="4"/>
      <c r="C29" s="22" t="s">
        <v>26</v>
      </c>
      <c r="D29" s="4"/>
      <c r="F29" s="20"/>
      <c r="G29" s="22" t="s">
        <v>74</v>
      </c>
      <c r="H29" s="4"/>
      <c r="BD29" s="77" t="str">
        <f t="shared" si="6"/>
        <v>Financiamento Apto</v>
      </c>
      <c r="BE29" s="74"/>
      <c r="BF29" s="74"/>
    </row>
    <row r="30" spans="2:58" x14ac:dyDescent="0.25">
      <c r="B30" s="4"/>
      <c r="C30" s="24" t="s">
        <v>27</v>
      </c>
      <c r="D30" s="4"/>
      <c r="F30" s="4"/>
      <c r="G30" s="4"/>
      <c r="H30" s="4"/>
      <c r="BD30" s="77" t="str">
        <f t="shared" si="6"/>
        <v>Consórcio</v>
      </c>
      <c r="BE30" s="74"/>
      <c r="BF30" s="74"/>
    </row>
    <row r="31" spans="2:58" x14ac:dyDescent="0.25">
      <c r="B31" s="4"/>
      <c r="C31" s="22" t="s">
        <v>12</v>
      </c>
      <c r="D31" s="4"/>
      <c r="BD31" s="77" t="str">
        <f t="shared" si="6"/>
        <v>Empréstimo</v>
      </c>
      <c r="BE31" s="74"/>
      <c r="BF31" s="74"/>
    </row>
    <row r="32" spans="2:58" x14ac:dyDescent="0.25">
      <c r="B32" s="4"/>
      <c r="C32" s="22" t="s">
        <v>28</v>
      </c>
      <c r="D32" s="4"/>
      <c r="BD32" s="77" t="str">
        <f t="shared" si="6"/>
        <v>Agiota</v>
      </c>
      <c r="BE32" s="74"/>
      <c r="BF32" s="74"/>
    </row>
    <row r="33" spans="2:58" x14ac:dyDescent="0.25">
      <c r="B33" s="4"/>
      <c r="C33" s="22" t="s">
        <v>29</v>
      </c>
      <c r="D33" s="4"/>
      <c r="BD33" s="77" t="str">
        <f t="shared" si="6"/>
        <v>Financiamento Lote</v>
      </c>
      <c r="BE33" s="74"/>
      <c r="BF33" s="74"/>
    </row>
    <row r="34" spans="2:58" x14ac:dyDescent="0.25">
      <c r="B34" s="4"/>
      <c r="C34" s="22" t="s">
        <v>30</v>
      </c>
      <c r="D34" s="4"/>
      <c r="BD34" s="77" t="str">
        <f>+G22</f>
        <v>Reserva de Emergência</v>
      </c>
      <c r="BE34" s="74"/>
      <c r="BF34" s="74"/>
    </row>
    <row r="35" spans="2:58" x14ac:dyDescent="0.25">
      <c r="B35" s="4"/>
      <c r="C35" s="22" t="s">
        <v>63</v>
      </c>
      <c r="D35" s="4"/>
      <c r="BD35" s="77" t="str">
        <f t="shared" ref="BD35:BD41" si="7">+G23</f>
        <v>Previdência</v>
      </c>
      <c r="BE35" s="74"/>
      <c r="BF35" s="74"/>
    </row>
    <row r="36" spans="2:58" x14ac:dyDescent="0.25">
      <c r="B36" s="4"/>
      <c r="C36" s="22" t="s">
        <v>64</v>
      </c>
      <c r="D36" s="4"/>
      <c r="BD36" s="77" t="str">
        <f t="shared" si="7"/>
        <v>Ações</v>
      </c>
      <c r="BE36" s="74"/>
      <c r="BF36" s="74"/>
    </row>
    <row r="37" spans="2:58" x14ac:dyDescent="0.25">
      <c r="B37" s="4"/>
      <c r="C37" s="22" t="s">
        <v>111</v>
      </c>
      <c r="D37" s="4"/>
      <c r="BD37" s="77" t="str">
        <f t="shared" si="7"/>
        <v>Fundos Imobiliários</v>
      </c>
      <c r="BE37" s="74"/>
      <c r="BF37" s="74"/>
    </row>
    <row r="38" spans="2:58" ht="5.0999999999999996" customHeight="1" x14ac:dyDescent="0.25">
      <c r="B38" s="4"/>
      <c r="C38" s="8"/>
      <c r="D38" s="4"/>
      <c r="BD38" s="77" t="str">
        <f t="shared" si="7"/>
        <v>Renda Fixa</v>
      </c>
      <c r="BE38" s="74"/>
      <c r="BF38" s="74"/>
    </row>
    <row r="39" spans="2:58" x14ac:dyDescent="0.25">
      <c r="BD39" s="77" t="str">
        <f t="shared" si="7"/>
        <v>CDB Bradesco</v>
      </c>
      <c r="BE39" s="74"/>
      <c r="BF39" s="74"/>
    </row>
    <row r="40" spans="2:58" x14ac:dyDescent="0.25">
      <c r="BD40" s="77" t="str">
        <f t="shared" si="7"/>
        <v>CDB Itaú</v>
      </c>
      <c r="BE40" s="74"/>
      <c r="BF40" s="74"/>
    </row>
    <row r="41" spans="2:58" x14ac:dyDescent="0.25">
      <c r="BD41" s="77" t="str">
        <f t="shared" si="7"/>
        <v>Imóveis</v>
      </c>
      <c r="BE41" s="74"/>
      <c r="BF41" s="74"/>
    </row>
    <row r="42" spans="2:58" x14ac:dyDescent="0.25">
      <c r="BD42" s="73"/>
    </row>
    <row r="43" spans="2:58" x14ac:dyDescent="0.25">
      <c r="BD43" s="73"/>
    </row>
  </sheetData>
  <mergeCells count="1">
    <mergeCell ref="C2:H4"/>
  </mergeCells>
  <phoneticPr fontId="2" type="noConversion"/>
  <dataValidations disablePrompts="1" count="1">
    <dataValidation type="list" allowBlank="1" showInputMessage="1" showErrorMessage="1" sqref="D9:D17" xr:uid="{C0FC2872-866A-410D-A8BE-5BAAB85A96C1}">
      <formula1>$B$3:$B$4</formula1>
    </dataValidation>
  </dataValidations>
  <pageMargins left="0.7" right="0.7" top="0.75" bottom="0.75" header="0.3" footer="0.3"/>
  <pageSetup paperSize="9" orientation="portrait" r:id="rId1"/>
  <tableParts count="5">
    <tablePart r:id="rId2"/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15</vt:i4>
      </vt:variant>
      <vt:variant>
        <vt:lpstr>Intervalos Nomeados</vt:lpstr>
      </vt:variant>
      <vt:variant>
        <vt:i4>49</vt:i4>
      </vt:variant>
    </vt:vector>
  </HeadingPairs>
  <TitlesOfParts>
    <vt:vector size="64" baseType="lpstr">
      <vt:lpstr>Dashboard</vt:lpstr>
      <vt:lpstr>Orçamento</vt:lpstr>
      <vt:lpstr>Jan </vt:lpstr>
      <vt:lpstr>Fev</vt:lpstr>
      <vt:lpstr>Mar</vt:lpstr>
      <vt:lpstr>Abr</vt:lpstr>
      <vt:lpstr>Mai</vt:lpstr>
      <vt:lpstr>Jun</vt:lpstr>
      <vt:lpstr>Jul</vt:lpstr>
      <vt:lpstr>Ago</vt:lpstr>
      <vt:lpstr>Set</vt:lpstr>
      <vt:lpstr>Out</vt:lpstr>
      <vt:lpstr>Nov</vt:lpstr>
      <vt:lpstr>Dez</vt:lpstr>
      <vt:lpstr>Base de Dados</vt:lpstr>
      <vt:lpstr>Abr!Despesas</vt:lpstr>
      <vt:lpstr>Ago!Despesas</vt:lpstr>
      <vt:lpstr>Dez!Despesas</vt:lpstr>
      <vt:lpstr>Fev!Despesas</vt:lpstr>
      <vt:lpstr>Jul!Despesas</vt:lpstr>
      <vt:lpstr>Jun!Despesas</vt:lpstr>
      <vt:lpstr>Mai!Despesas</vt:lpstr>
      <vt:lpstr>Mar!Despesas</vt:lpstr>
      <vt:lpstr>Nov!Despesas</vt:lpstr>
      <vt:lpstr>Out!Despesas</vt:lpstr>
      <vt:lpstr>Set!Despesas</vt:lpstr>
      <vt:lpstr>Despesas</vt:lpstr>
      <vt:lpstr>Abr!Dívidas</vt:lpstr>
      <vt:lpstr>Ago!Dívidas</vt:lpstr>
      <vt:lpstr>Dez!Dívidas</vt:lpstr>
      <vt:lpstr>Fev!Dívidas</vt:lpstr>
      <vt:lpstr>Jul!Dívidas</vt:lpstr>
      <vt:lpstr>Jun!Dívidas</vt:lpstr>
      <vt:lpstr>Mai!Dívidas</vt:lpstr>
      <vt:lpstr>Mar!Dívidas</vt:lpstr>
      <vt:lpstr>Nov!Dívidas</vt:lpstr>
      <vt:lpstr>Out!Dívidas</vt:lpstr>
      <vt:lpstr>Set!Dívidas</vt:lpstr>
      <vt:lpstr>Dívidas</vt:lpstr>
      <vt:lpstr>Abr!Investimentos</vt:lpstr>
      <vt:lpstr>Ago!Investimentos</vt:lpstr>
      <vt:lpstr>Dez!Investimentos</vt:lpstr>
      <vt:lpstr>Fev!Investimentos</vt:lpstr>
      <vt:lpstr>Jul!Investimentos</vt:lpstr>
      <vt:lpstr>Jun!Investimentos</vt:lpstr>
      <vt:lpstr>Mai!Investimentos</vt:lpstr>
      <vt:lpstr>Mar!Investimentos</vt:lpstr>
      <vt:lpstr>Nov!Investimentos</vt:lpstr>
      <vt:lpstr>Out!Investimentos</vt:lpstr>
      <vt:lpstr>Set!Investimentos</vt:lpstr>
      <vt:lpstr>Investimentos</vt:lpstr>
      <vt:lpstr>Abr!Receitas</vt:lpstr>
      <vt:lpstr>Ago!Receitas</vt:lpstr>
      <vt:lpstr>Dez!Receitas</vt:lpstr>
      <vt:lpstr>Fev!Receitas</vt:lpstr>
      <vt:lpstr>Jul!Receitas</vt:lpstr>
      <vt:lpstr>Jun!Receitas</vt:lpstr>
      <vt:lpstr>Mai!Receitas</vt:lpstr>
      <vt:lpstr>Mar!Receitas</vt:lpstr>
      <vt:lpstr>Nov!Receitas</vt:lpstr>
      <vt:lpstr>Out!Receitas</vt:lpstr>
      <vt:lpstr>Set!Receitas</vt:lpstr>
      <vt:lpstr>Receitas</vt:lpstr>
      <vt:lpstr>Tipo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Account-Naeem</dc:creator>
  <cp:lastModifiedBy>JAIR BOLSONARO</cp:lastModifiedBy>
  <dcterms:created xsi:type="dcterms:W3CDTF">2023-06-27T14:09:07Z</dcterms:created>
  <dcterms:modified xsi:type="dcterms:W3CDTF">2025-02-16T16:35:37Z</dcterms:modified>
</cp:coreProperties>
</file>