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gusta\Downloads\.ISG PRODUTOS\Versa\Planilhas\EMPRESAS OK\"/>
    </mc:Choice>
  </mc:AlternateContent>
  <xr:revisionPtr revIDLastSave="0" documentId="13_ncr:1_{81129709-A8AA-49BA-88D5-D4BD5E9BC864}" xr6:coauthVersionLast="47" xr6:coauthVersionMax="47" xr10:uidLastSave="{00000000-0000-0000-0000-000000000000}"/>
  <bookViews>
    <workbookView xWindow="28680" yWindow="-1470" windowWidth="38640" windowHeight="15990" activeTab="1" xr2:uid="{00000000-000D-0000-FFFF-FFFF00000000}"/>
  </bookViews>
  <sheets>
    <sheet name=" Fluxo de caixa" sheetId="1" r:id="rId1"/>
    <sheet name=" Fluxograma de caixa" sheetId="2" r:id="rId2"/>
  </sheets>
  <externalReferences>
    <externalReference r:id="rId3"/>
    <externalReference r:id="rId4"/>
  </externalReferences>
  <definedNames>
    <definedName name="Cash_beginning">'[1]Cash Flow'!$C$7</definedName>
    <definedName name="Cash_minimum">'[1]Cash Flow'!$C$4</definedName>
    <definedName name="ColumnTitle1">[2]!Expense[[#Headers],[Date]]</definedName>
    <definedName name="Company_name">'[1]Cash Flow'!$B$2</definedName>
    <definedName name="Mileage_Total">[2]!Expense[[#Totals],[Mileage]]</definedName>
    <definedName name="Reimbursement_Total">[2]!Expense[[#Totals],[Reimbursement]]</definedName>
    <definedName name="Start_date">'[1]Cash Flow'!$C$3</definedName>
    <definedName name="_xlnm.Print_Titles" localSheetId="0">'[1]Cash Flow'!$6:$6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P61" i="1"/>
  <c r="P60" i="1"/>
  <c r="P59" i="1"/>
  <c r="P58" i="1"/>
  <c r="P57" i="1"/>
  <c r="P56" i="1"/>
  <c r="C17" i="1"/>
  <c r="C53" i="1"/>
  <c r="D7" i="1"/>
  <c r="O52" i="1"/>
  <c r="N52" i="1"/>
  <c r="M52" i="1"/>
  <c r="L52" i="1"/>
  <c r="K52" i="1"/>
  <c r="J52" i="1"/>
  <c r="I52" i="1"/>
  <c r="H52" i="1"/>
  <c r="G52" i="1"/>
  <c r="E16" i="1"/>
  <c r="D16" i="1"/>
  <c r="D17" i="1"/>
  <c r="D37" i="2"/>
  <c r="E4" i="1"/>
  <c r="F4" i="1"/>
  <c r="G4" i="1"/>
  <c r="H4" i="1"/>
  <c r="I4" i="1"/>
  <c r="J4" i="1"/>
  <c r="K4" i="1"/>
  <c r="L4" i="1"/>
  <c r="M4" i="1"/>
  <c r="N4" i="1"/>
  <c r="O4" i="1"/>
  <c r="D4" i="1"/>
  <c r="P10" i="1"/>
  <c r="P11" i="1"/>
  <c r="P12" i="1"/>
  <c r="P13" i="1"/>
  <c r="P14" i="1"/>
  <c r="P15" i="1"/>
  <c r="P48" i="1"/>
  <c r="P49" i="1"/>
  <c r="P50" i="1"/>
  <c r="P47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20" i="1"/>
  <c r="F16" i="1"/>
  <c r="G16" i="1"/>
  <c r="H16" i="1"/>
  <c r="I16" i="1"/>
  <c r="J16" i="1"/>
  <c r="K16" i="1"/>
  <c r="L16" i="1"/>
  <c r="M16" i="1"/>
  <c r="N16" i="1"/>
  <c r="O16" i="1"/>
  <c r="P51" i="1"/>
  <c r="D45" i="1"/>
  <c r="F45" i="1"/>
  <c r="K45" i="1"/>
  <c r="K53" i="1"/>
  <c r="L7" i="1"/>
  <c r="L17" i="1"/>
  <c r="E45" i="1"/>
  <c r="J45" i="1"/>
  <c r="J53" i="1"/>
  <c r="K7" i="1"/>
  <c r="K17" i="1"/>
  <c r="N45" i="1"/>
  <c r="N53" i="1"/>
  <c r="O7" i="1"/>
  <c r="O17" i="1"/>
  <c r="I45" i="1"/>
  <c r="I53" i="1"/>
  <c r="J7" i="1"/>
  <c r="J17" i="1"/>
  <c r="O45" i="1"/>
  <c r="O53" i="1"/>
  <c r="H45" i="1"/>
  <c r="H53" i="1"/>
  <c r="I7" i="1"/>
  <c r="I17" i="1"/>
  <c r="L45" i="1"/>
  <c r="L53" i="1"/>
  <c r="M7" i="1"/>
  <c r="M17" i="1"/>
  <c r="M45" i="1"/>
  <c r="M53" i="1"/>
  <c r="N7" i="1"/>
  <c r="N17" i="1"/>
  <c r="G45" i="1"/>
  <c r="P16" i="1"/>
  <c r="F53" i="1"/>
  <c r="G7" i="1"/>
  <c r="G17" i="1"/>
  <c r="F52" i="1"/>
  <c r="D53" i="1"/>
  <c r="E7" i="1"/>
  <c r="E17" i="1"/>
  <c r="D52" i="1"/>
  <c r="G53" i="1"/>
  <c r="H7" i="1"/>
  <c r="H17" i="1"/>
  <c r="E53" i="1"/>
  <c r="F7" i="1"/>
  <c r="F17" i="1"/>
  <c r="E52" i="1"/>
  <c r="P45" i="1"/>
  <c r="P52" i="1"/>
</calcChain>
</file>

<file path=xl/sharedStrings.xml><?xml version="1.0" encoding="utf-8"?>
<sst xmlns="http://schemas.openxmlformats.org/spreadsheetml/2006/main" count="128" uniqueCount="69">
  <si>
    <t>RECIBO EM DINHEIRO</t>
  </si>
  <si>
    <t>DINHEIRO PAGO</t>
  </si>
  <si>
    <t>Anúncio</t>
  </si>
  <si>
    <t>Serviços de utilidade pública</t>
  </si>
  <si>
    <t>Diversos</t>
  </si>
  <si>
    <t>SUBTOTAL</t>
  </si>
  <si>
    <t>Pagamento principal do empréstimo</t>
  </si>
  <si>
    <t>Outros custos iniciais</t>
  </si>
  <si>
    <t>TOTAL DE DINHEIRO PAGO</t>
  </si>
  <si>
    <t>Depreciação</t>
  </si>
  <si>
    <t>Data de início</t>
  </si>
  <si>
    <t>Produto do empréstimo</t>
  </si>
  <si>
    <t>Contribuições do proprietário</t>
  </si>
  <si>
    <t>Compras para revenda</t>
  </si>
  <si>
    <t>Projeção de fluxo de caixa para pequenas empresas</t>
  </si>
  <si>
    <t>Juros, outras receitas</t>
  </si>
  <si>
    <t>Devoluções e subsídios</t>
  </si>
  <si>
    <t>Comissões e taxas</t>
  </si>
  <si>
    <t>Contrato de trabalho</t>
  </si>
  <si>
    <t>Programas de benefícios para funcionários</t>
  </si>
  <si>
    <t>Seguro (exceto saúde)</t>
  </si>
  <si>
    <t>Juros de hipoteca</t>
  </si>
  <si>
    <t>Outras despesas de juros</t>
  </si>
  <si>
    <t>Despesa de escritório</t>
  </si>
  <si>
    <t>Plano de pensão e participação nos lucros</t>
  </si>
  <si>
    <t>Reparos e manutenção</t>
  </si>
  <si>
    <t>Suprimentos (não no CMV)</t>
  </si>
  <si>
    <t>Impostos e licenças</t>
  </si>
  <si>
    <t>Viagem</t>
  </si>
  <si>
    <t>Despesa de juros</t>
  </si>
  <si>
    <t>Outras despesas</t>
  </si>
  <si>
    <t>OUTROS DADOS OPERACIONAIS</t>
  </si>
  <si>
    <t>Começo</t>
  </si>
  <si>
    <t>saldo devedor inadimplente</t>
  </si>
  <si>
    <t>Inventário disponível</t>
  </si>
  <si>
    <t>Volume de vendas (dólares)</t>
  </si>
  <si>
    <t>Mínimo de alerta de saldo de caixa</t>
  </si>
  <si>
    <t>Total</t>
  </si>
  <si>
    <t>Salários (menos créditos emp.)</t>
  </si>
  <si>
    <t>Alugar ou arrendar</t>
  </si>
  <si>
    <t>Aluguel ou leasing: veículos, equipamentos</t>
  </si>
  <si>
    <t>Para reservar e/ou depositar</t>
  </si>
  <si>
    <t>Retirada dos proprietários</t>
  </si>
  <si>
    <t>Compras de capital</t>
  </si>
  <si>
    <t>TOTAL DE RECEITAS EM DINHEIRO</t>
  </si>
  <si>
    <t>Dinheiro em caixa (início do mês)</t>
  </si>
  <si>
    <t>Materiais e suprimentos (em CMV)</t>
  </si>
  <si>
    <t>Refeições e entretenimento</t>
  </si>
  <si>
    <t>Vendas em dinheiro</t>
  </si>
  <si>
    <t>Cobranças de contas a receber</t>
  </si>
  <si>
    <t>Total de dinheiro disponível</t>
  </si>
  <si>
    <t>Dinheiro em caixa (final do mês)</t>
  </si>
  <si>
    <t>Saldo de contas a receber</t>
  </si>
  <si>
    <t>Saldo de contas a pagar</t>
  </si>
  <si>
    <t>O gráfico de combinação mostrando Alerta Mínimo de Dinheiro Disponível e Projeção de Fluxo de Caixa está nesta célula.</t>
  </si>
  <si>
    <t>NOME DA EMPRESA</t>
  </si>
  <si>
    <t>Coluna1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</si>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</sst>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_(&quot;$&quot;* #,##0.00_);_(&quot;$&quot;* \(#,##0.00\);_(&quot;$&quot;* &quot;-&quot;??_);_(@_)"/>
    <numFmt numFmtId="165" formatCode="mmmm"/>
    <numFmt numFmtId="166" formatCode="_(&quot;$&quot;* #,##0_);_(&quot;$&quot;* \(#,##0\);_(&quot;$&quot;* &quot;-&quot;??_);_(@_)"/>
  </numFmts>
  <fonts count="16" x14ac:knownFonts="1">
    <font>
      <sz val="8"/>
      <name val="Arial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  <scheme val="minor"/>
    </font>
    <font>
      <sz val="10"/>
      <color indexed="8"/>
      <name val="Arial"/>
      <family val="2"/>
      <scheme val="minor"/>
    </font>
    <font>
      <b/>
      <sz val="10"/>
      <name val="Arial"/>
      <family val="2"/>
      <scheme val="minor"/>
    </font>
    <font>
      <b/>
      <sz val="8"/>
      <name val="Arial"/>
      <family val="2"/>
      <scheme val="minor"/>
    </font>
    <font>
      <sz val="10"/>
      <name val="Arial"/>
      <family val="2"/>
      <scheme val="minor"/>
    </font>
    <font>
      <sz val="8"/>
      <color theme="0"/>
      <name val="Arial"/>
      <family val="2"/>
      <scheme val="minor"/>
    </font>
    <font>
      <b/>
      <sz val="14"/>
      <color theme="1" tint="0.249977111117893"/>
      <name val="Arial"/>
      <family val="2"/>
      <scheme val="major"/>
    </font>
    <font>
      <b/>
      <sz val="8"/>
      <color theme="0"/>
      <name val="Arial"/>
      <family val="2"/>
      <scheme val="minor"/>
    </font>
    <font>
      <b/>
      <sz val="8"/>
      <color theme="0" tint="-0.249977111117893"/>
      <name val="Arial"/>
      <family val="2"/>
      <scheme val="minor"/>
    </font>
    <font>
      <sz val="8"/>
      <color theme="0" tint="-0.249977111117893"/>
      <name val="Arial"/>
      <family val="2"/>
      <scheme val="minor"/>
    </font>
    <font>
      <b/>
      <sz val="8"/>
      <color theme="1"/>
      <name val="Arial"/>
      <family val="2"/>
      <scheme val="minor"/>
    </font>
    <font>
      <sz val="11"/>
      <name val="Arial"/>
      <family val="2"/>
    </font>
    <font>
      <u/>
      <sz val="11"/>
      <color theme="10"/>
      <name val="Arial"/>
      <family val="2"/>
    </font>
  </fonts>
  <fills count="7">
    <fill>
      <patternFill patternType="none"/>
    </fill>
    <fill>
      <patternFill patternType="gray125"/>
    </fill>
    <fill>
      <patternFill patternType="lightUp">
        <bgColor indexed="2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23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wrapText="1"/>
    </xf>
    <xf numFmtId="164" fontId="1" fillId="0" borderId="0" applyFont="0" applyFill="0" applyBorder="0" applyAlignment="0" applyProtection="0"/>
    <xf numFmtId="0" fontId="14" fillId="0" borderId="0">
      <alignment wrapText="1"/>
    </xf>
    <xf numFmtId="0" fontId="15" fillId="0" borderId="0" applyNumberFormat="0" applyFill="0" applyBorder="0" applyAlignment="0" applyProtection="0">
      <alignment wrapText="1"/>
    </xf>
  </cellStyleXfs>
  <cellXfs count="66">
    <xf numFmtId="0" fontId="0" fillId="0" borderId="0" xfId="0">
      <alignment wrapText="1"/>
    </xf>
    <xf numFmtId="0" fontId="3" fillId="0" borderId="0" xfId="0" applyFont="1" applyAlignment="1"/>
    <xf numFmtId="0" fontId="4" fillId="0" borderId="0" xfId="0" applyFont="1">
      <alignment wrapText="1"/>
    </xf>
    <xf numFmtId="17" fontId="3" fillId="0" borderId="1" xfId="0" applyNumberFormat="1" applyFont="1" applyBorder="1" applyAlignment="1" applyProtection="1">
      <alignment horizontal="right" wrapText="1"/>
      <protection locked="0"/>
    </xf>
    <xf numFmtId="3" fontId="3" fillId="0" borderId="9" xfId="0" applyNumberFormat="1" applyFont="1" applyBorder="1" applyProtection="1">
      <alignment wrapText="1"/>
      <protection locked="0"/>
    </xf>
    <xf numFmtId="0" fontId="5" fillId="0" borderId="0" xfId="0" applyFont="1" applyAlignment="1"/>
    <xf numFmtId="0" fontId="6" fillId="0" borderId="0" xfId="0" applyFont="1">
      <alignment wrapText="1"/>
    </xf>
    <xf numFmtId="0" fontId="3" fillId="0" borderId="0" xfId="0" applyFont="1">
      <alignment wrapText="1"/>
    </xf>
    <xf numFmtId="0" fontId="6" fillId="0" borderId="3" xfId="0" applyFont="1" applyBorder="1">
      <alignment wrapText="1"/>
    </xf>
    <xf numFmtId="3" fontId="3" fillId="2" borderId="10" xfId="0" applyNumberFormat="1" applyFont="1" applyFill="1" applyBorder="1">
      <alignment wrapText="1"/>
    </xf>
    <xf numFmtId="3" fontId="3" fillId="0" borderId="4" xfId="0" applyNumberFormat="1" applyFont="1" applyBorder="1">
      <alignment wrapText="1"/>
    </xf>
    <xf numFmtId="3" fontId="3" fillId="0" borderId="1" xfId="0" applyNumberFormat="1" applyFont="1" applyBorder="1" applyProtection="1">
      <alignment wrapText="1"/>
      <protection locked="0"/>
    </xf>
    <xf numFmtId="3" fontId="3" fillId="0" borderId="7" xfId="0" applyNumberFormat="1" applyFont="1" applyBorder="1">
      <alignment wrapText="1"/>
    </xf>
    <xf numFmtId="0" fontId="6" fillId="0" borderId="7" xfId="0" applyFont="1" applyBorder="1">
      <alignment wrapText="1"/>
    </xf>
    <xf numFmtId="0" fontId="3" fillId="0" borderId="7" xfId="0" applyFont="1" applyBorder="1">
      <alignment wrapText="1"/>
    </xf>
    <xf numFmtId="0" fontId="7" fillId="0" borderId="0" xfId="0" applyFont="1">
      <alignment wrapText="1"/>
    </xf>
    <xf numFmtId="3" fontId="8" fillId="0" borderId="0" xfId="0" applyNumberFormat="1" applyFont="1" applyAlignment="1"/>
    <xf numFmtId="3" fontId="3" fillId="3" borderId="10" xfId="0" applyNumberFormat="1" applyFont="1" applyFill="1" applyBorder="1">
      <alignment wrapText="1"/>
    </xf>
    <xf numFmtId="3" fontId="3" fillId="3" borderId="3" xfId="0" applyNumberFormat="1" applyFont="1" applyFill="1" applyBorder="1">
      <alignment wrapText="1"/>
    </xf>
    <xf numFmtId="166" fontId="5" fillId="0" borderId="0" xfId="1" applyNumberFormat="1" applyFont="1"/>
    <xf numFmtId="3" fontId="3" fillId="0" borderId="0" xfId="0" applyNumberFormat="1" applyFont="1">
      <alignment wrapText="1"/>
    </xf>
    <xf numFmtId="0" fontId="6" fillId="0" borderId="4" xfId="0" applyFont="1" applyBorder="1">
      <alignment wrapText="1"/>
    </xf>
    <xf numFmtId="0" fontId="10" fillId="4" borderId="2" xfId="0" applyFont="1" applyFill="1" applyBorder="1">
      <alignment wrapText="1"/>
    </xf>
    <xf numFmtId="0" fontId="3" fillId="0" borderId="5" xfId="0" applyFont="1" applyBorder="1">
      <alignment wrapText="1"/>
    </xf>
    <xf numFmtId="3" fontId="3" fillId="3" borderId="8" xfId="0" applyNumberFormat="1" applyFont="1" applyFill="1" applyBorder="1">
      <alignment wrapText="1"/>
    </xf>
    <xf numFmtId="0" fontId="8" fillId="4" borderId="2" xfId="0" applyFont="1" applyFill="1" applyBorder="1">
      <alignment wrapText="1"/>
    </xf>
    <xf numFmtId="3" fontId="3" fillId="2" borderId="11" xfId="0" applyNumberFormat="1" applyFont="1" applyFill="1" applyBorder="1">
      <alignment wrapText="1"/>
    </xf>
    <xf numFmtId="3" fontId="3" fillId="0" borderId="12" xfId="0" applyNumberFormat="1" applyFont="1" applyBorder="1" applyProtection="1">
      <alignment wrapText="1"/>
      <protection locked="0"/>
    </xf>
    <xf numFmtId="0" fontId="3" fillId="0" borderId="13" xfId="0" applyFont="1" applyBorder="1" applyAlignment="1"/>
    <xf numFmtId="0" fontId="3" fillId="0" borderId="13" xfId="0" applyFont="1" applyBorder="1">
      <alignment wrapText="1"/>
    </xf>
    <xf numFmtId="0" fontId="3" fillId="0" borderId="5" xfId="0" applyFont="1" applyBorder="1" applyAlignment="1"/>
    <xf numFmtId="0" fontId="3" fillId="0" borderId="6" xfId="0" applyFont="1" applyBorder="1">
      <alignment wrapText="1"/>
    </xf>
    <xf numFmtId="3" fontId="3" fillId="5" borderId="8" xfId="0" applyNumberFormat="1" applyFont="1" applyFill="1" applyBorder="1">
      <alignment wrapText="1"/>
    </xf>
    <xf numFmtId="0" fontId="10" fillId="4" borderId="2" xfId="0" applyFont="1" applyFill="1" applyBorder="1" applyAlignment="1"/>
    <xf numFmtId="0" fontId="3" fillId="0" borderId="16" xfId="0" applyFont="1" applyBorder="1">
      <alignment wrapText="1"/>
    </xf>
    <xf numFmtId="3" fontId="3" fillId="5" borderId="14" xfId="0" applyNumberFormat="1" applyFont="1" applyFill="1" applyBorder="1">
      <alignment wrapText="1"/>
    </xf>
    <xf numFmtId="0" fontId="3" fillId="0" borderId="17" xfId="0" applyFont="1" applyBorder="1">
      <alignment wrapText="1"/>
    </xf>
    <xf numFmtId="3" fontId="3" fillId="0" borderId="18" xfId="0" applyNumberFormat="1" applyFont="1" applyBorder="1" applyProtection="1">
      <alignment wrapText="1"/>
      <protection locked="0"/>
    </xf>
    <xf numFmtId="3" fontId="3" fillId="5" borderId="15" xfId="0" applyNumberFormat="1" applyFont="1" applyFill="1" applyBorder="1">
      <alignment wrapText="1"/>
    </xf>
    <xf numFmtId="0" fontId="10" fillId="4" borderId="6" xfId="0" applyFont="1" applyFill="1" applyBorder="1" applyAlignment="1">
      <alignment horizontal="center" wrapText="1"/>
    </xf>
    <xf numFmtId="17" fontId="10" fillId="4" borderId="9" xfId="0" applyNumberFormat="1" applyFont="1" applyFill="1" applyBorder="1" applyAlignment="1">
      <alignment horizontal="center" wrapText="1"/>
    </xf>
    <xf numFmtId="165" fontId="10" fillId="4" borderId="8" xfId="0" applyNumberFormat="1" applyFont="1" applyFill="1" applyBorder="1" applyAlignment="1">
      <alignment horizontal="center" wrapText="1"/>
    </xf>
    <xf numFmtId="0" fontId="3" fillId="5" borderId="18" xfId="0" applyFont="1" applyFill="1" applyBorder="1">
      <alignment wrapText="1"/>
    </xf>
    <xf numFmtId="0" fontId="3" fillId="5" borderId="9" xfId="0" applyFont="1" applyFill="1" applyBorder="1">
      <alignment wrapText="1"/>
    </xf>
    <xf numFmtId="0" fontId="3" fillId="2" borderId="10" xfId="0" applyFont="1" applyFill="1" applyBorder="1">
      <alignment wrapText="1"/>
    </xf>
    <xf numFmtId="0" fontId="3" fillId="0" borderId="10" xfId="0" applyFont="1" applyBorder="1" applyProtection="1">
      <alignment wrapText="1"/>
      <protection locked="0"/>
    </xf>
    <xf numFmtId="3" fontId="3" fillId="3" borderId="11" xfId="0" applyNumberFormat="1" applyFont="1" applyFill="1" applyBorder="1">
      <alignment wrapText="1"/>
    </xf>
    <xf numFmtId="3" fontId="3" fillId="0" borderId="10" xfId="0" applyNumberFormat="1" applyFont="1" applyBorder="1" applyProtection="1">
      <alignment wrapText="1"/>
      <protection locked="0"/>
    </xf>
    <xf numFmtId="3" fontId="3" fillId="3" borderId="19" xfId="0" applyNumberFormat="1" applyFont="1" applyFill="1" applyBorder="1">
      <alignment wrapText="1"/>
    </xf>
    <xf numFmtId="3" fontId="3" fillId="2" borderId="20" xfId="0" applyNumberFormat="1" applyFont="1" applyFill="1" applyBorder="1">
      <alignment wrapText="1"/>
    </xf>
    <xf numFmtId="3" fontId="3" fillId="0" borderId="20" xfId="0" applyNumberFormat="1" applyFont="1" applyBorder="1">
      <alignment wrapText="1"/>
    </xf>
    <xf numFmtId="3" fontId="3" fillId="3" borderId="20" xfId="0" applyNumberFormat="1" applyFont="1" applyFill="1" applyBorder="1">
      <alignment wrapText="1"/>
    </xf>
    <xf numFmtId="0" fontId="3" fillId="0" borderId="21" xfId="0" applyFont="1" applyBorder="1">
      <alignment wrapText="1"/>
    </xf>
    <xf numFmtId="0" fontId="11" fillId="2" borderId="11" xfId="0" applyFont="1" applyFill="1" applyBorder="1">
      <alignment wrapText="1"/>
    </xf>
    <xf numFmtId="0" fontId="10" fillId="4" borderId="11" xfId="0" applyFont="1" applyFill="1" applyBorder="1">
      <alignment wrapText="1"/>
    </xf>
    <xf numFmtId="3" fontId="3" fillId="0" borderId="11" xfId="0" applyNumberFormat="1" applyFont="1" applyBorder="1">
      <alignment wrapText="1"/>
    </xf>
    <xf numFmtId="0" fontId="6" fillId="6" borderId="12" xfId="0" applyFont="1" applyFill="1" applyBorder="1">
      <alignment wrapText="1"/>
    </xf>
    <xf numFmtId="3" fontId="12" fillId="2" borderId="10" xfId="0" applyNumberFormat="1" applyFont="1" applyFill="1" applyBorder="1">
      <alignment wrapText="1"/>
    </xf>
    <xf numFmtId="3" fontId="12" fillId="2" borderId="11" xfId="0" applyNumberFormat="1" applyFont="1" applyFill="1" applyBorder="1">
      <alignment wrapText="1"/>
    </xf>
    <xf numFmtId="0" fontId="13" fillId="6" borderId="0" xfId="0" applyFont="1" applyFill="1">
      <alignment wrapText="1"/>
    </xf>
    <xf numFmtId="0" fontId="6" fillId="6" borderId="21" xfId="0" applyFont="1" applyFill="1" applyBorder="1">
      <alignment wrapText="1"/>
    </xf>
    <xf numFmtId="0" fontId="6" fillId="6" borderId="8" xfId="0" applyFont="1" applyFill="1" applyBorder="1">
      <alignment wrapText="1"/>
    </xf>
    <xf numFmtId="3" fontId="3" fillId="2" borderId="22" xfId="0" applyNumberFormat="1" applyFont="1" applyFill="1" applyBorder="1">
      <alignment wrapText="1"/>
    </xf>
    <xf numFmtId="0" fontId="9" fillId="0" borderId="0" xfId="0" applyFont="1" applyAlignment="1">
      <alignment horizontal="center" wrapText="1"/>
    </xf>
    <xf numFmtId="0" fontId="7" fillId="0" borderId="0" xfId="0" applyFont="1">
      <alignment wrapText="1"/>
    </xf>
    <xf numFmtId="0" fontId="3" fillId="0" borderId="0" xfId="0" applyFont="1" applyAlignment="1">
      <alignment horizontal="center"/>
    </xf>
  </cellXfs>
  <cellStyles count="4">
    <cellStyle name="Hyperlink 2" xfId="3" xr:uid="{A19B63FF-739F-42B3-9C26-A792947347D3}"/>
    <cellStyle name="Moeda" xfId="1" builtinId="4"/>
    <cellStyle name="Normal" xfId="0" builtinId="0" customBuiltin="1"/>
    <cellStyle name="Normal 2" xfId="2" xr:uid="{68032F32-FD66-46F7-842B-DA0E9248C42D}"/>
  </cellStyles>
  <dxfs count="143">
    <dxf>
      <font>
        <condense val="0"/>
        <extend val="0"/>
        <color indexed="1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0" tint="-0.249977111117893"/>
        <name val="Arial"/>
        <family val="2"/>
        <scheme val="minor"/>
      </font>
      <numFmt numFmtId="3" formatCode="#,##0"/>
      <fill>
        <patternFill patternType="lightUp">
          <fgColor indexed="64"/>
          <bgColor indexed="22"/>
        </patternFill>
      </fill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lightUp">
          <fgColor indexed="64"/>
          <bgColor indexed="22"/>
        </patternFill>
      </fill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alignment horizontal="general" vertical="bottom" textRotation="0" wrapText="1" indent="0" justifyLastLine="0" shrinkToFit="0" readingOrder="0"/>
      <border diagonalUp="0" diagonalDown="0">
        <left/>
        <right/>
        <top style="thin">
          <color indexed="64"/>
        </top>
        <bottom/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family val="2"/>
        <scheme val="minor"/>
      </font>
      <numFmt numFmtId="22" formatCode="mmm/yy"/>
      <fill>
        <patternFill patternType="solid">
          <fgColor indexed="64"/>
          <bgColor theme="1" tint="0.49998474074526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0.249977111117893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alignment horizontal="general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protection locked="0" hidden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family val="2"/>
        <scheme val="minor"/>
      </font>
      <fill>
        <patternFill patternType="solid">
          <fgColor indexed="64"/>
          <bgColor theme="1" tint="0.49998474074526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fill>
        <patternFill patternType="lightUp">
          <fgColor indexed="64"/>
          <bgColor indexed="22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lightUp">
          <fgColor indexed="64"/>
          <bgColor indexed="2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fill>
        <patternFill patternType="solid">
          <fgColor indexed="64"/>
          <bgColor theme="0"/>
        </patternFill>
      </fill>
      <border diagonalUp="0" diagonalDown="0" outline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alignment horizontal="general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protection locked="0" hidden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family val="2"/>
        <scheme val="minor"/>
      </font>
      <numFmt numFmtId="3" formatCode="#,##0"/>
      <fill>
        <patternFill patternType="solid">
          <fgColor indexed="64"/>
          <bgColor theme="1" tint="0.49998474074526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lightUp">
          <fgColor indexed="64"/>
          <bgColor indexed="22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/>
        <right style="thin">
          <color indexed="64"/>
        </right>
        <top/>
        <bottom/>
        <vertical/>
        <horizontal/>
      </border>
      <protection locked="0" hidden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fill>
        <patternFill patternType="solid">
          <fgColor indexed="64"/>
          <bgColor theme="0" tint="-4.9989318521683403E-2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family val="2"/>
        <scheme val="minor"/>
      </font>
      <numFmt numFmtId="22" formatCode="mmm/yy"/>
      <fill>
        <patternFill patternType="solid">
          <fgColor indexed="64"/>
          <bgColor theme="1" tint="0.499984740745262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0" tint="-0.249977111117893"/>
        <name val="Arial"/>
        <family val="2"/>
        <scheme val="minor"/>
      </font>
      <numFmt numFmtId="3" formatCode="#,##0"/>
      <fill>
        <patternFill patternType="lightUp">
          <fgColor indexed="64"/>
          <bgColor indexed="22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numFmt numFmtId="3" formatCode="#,##0"/>
      <fill>
        <patternFill patternType="lightUp">
          <fgColor indexed="64"/>
          <bgColor indexed="2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fill>
        <patternFill patternType="solid">
          <fgColor indexed="64"/>
          <bgColor theme="0"/>
        </patternFill>
      </fill>
      <border diagonalUp="0" diagonalDown="0" outline="0">
        <left/>
        <right style="thin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minor"/>
      </font>
      <protection locked="0" hidden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family val="2"/>
        <scheme val="minor"/>
      </font>
      <numFmt numFmtId="3" formatCode="#,##0"/>
      <fill>
        <patternFill patternType="solid">
          <fgColor indexed="64"/>
          <bgColor theme="1" tint="0.499984740745262"/>
        </patternFill>
      </fill>
    </dxf>
    <dxf>
      <font>
        <b/>
        <i val="0"/>
      </font>
    </dxf>
    <dxf>
      <fill>
        <patternFill>
          <bgColor theme="0" tint="-4.9989318521683403E-2"/>
        </patternFill>
      </fill>
    </dxf>
    <dxf>
      <font>
        <b/>
        <i val="0"/>
        <color theme="0"/>
      </font>
      <fill>
        <patternFill>
          <bgColor theme="1" tint="0.499984740745262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1" defaultTableStyle="TableStyleMedium2" defaultPivotStyle="PivotStyleLight16">
    <tableStyle name="Cash" pivot="0" count="4" xr9:uid="{3973EF6A-B0C6-494A-AB23-DAB401262EA5}">
      <tableStyleElement type="wholeTable" dxfId="142"/>
      <tableStyleElement type="headerRow" dxfId="141"/>
      <tableStyleElement type="totalRow" dxfId="140"/>
      <tableStyleElement type="firstTotalCell" dxfId="139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DDDD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CCFF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PROJEÇÃO</a:t>
            </a:r>
            <a:r>
              <a:rPr lang="en-US" baseline="0"/>
              <a:t> DE FC</a:t>
            </a:r>
          </a:p>
        </c:rich>
      </c:tx>
      <c:layout>
        <c:manualLayout>
          <c:xMode val="edge"/>
          <c:yMode val="edge"/>
          <c:x val="0.37296784982359332"/>
          <c:y val="2.922755741127349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7.0122020811520303E-2"/>
          <c:y val="0.20876826722338204"/>
          <c:w val="0.68496002937629952"/>
          <c:h val="0.6179540709812108"/>
        </c:manualLayout>
      </c:layout>
      <c:barChart>
        <c:barDir val="col"/>
        <c:grouping val="clustered"/>
        <c:varyColors val="0"/>
        <c:ser>
          <c:idx val="0"/>
          <c:order val="0"/>
          <c:tx>
            <c:v>Projeção de Fluxo de Caixa</c:v>
          </c:tx>
          <c:invertIfNegative val="0"/>
          <c:cat>
            <c:numRef>
              <c:f>'[1]Cash Flow'!$C$6:$O$6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cat>
          <c:val>
            <c:numRef>
              <c:f>'Cash Flow'!#REF!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0E-4586-9BA1-20653FE14E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9172224"/>
        <c:axId val="165924864"/>
      </c:barChart>
      <c:lineChart>
        <c:grouping val="standard"/>
        <c:varyColors val="0"/>
        <c:ser>
          <c:idx val="1"/>
          <c:order val="1"/>
          <c:tx>
            <c:v>Alerta de Caixa</c:v>
          </c:tx>
          <c:cat>
            <c:numRef>
              <c:f>'[1]Cash Flow'!$C$6:$O$6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cat>
          <c:val>
            <c:numRef>
              <c:f>'[1]Cash Flow'!$C$4:$O$4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70E-4586-9BA1-20653FE14E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172224"/>
        <c:axId val="165924864"/>
      </c:lineChart>
      <c:catAx>
        <c:axId val="1491722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Period</a:t>
                </a:r>
              </a:p>
            </c:rich>
          </c:tx>
          <c:layout>
            <c:manualLayout>
              <c:xMode val="edge"/>
              <c:yMode val="edge"/>
              <c:x val="0.38109798775153103"/>
              <c:y val="0.9248434237995825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>
                <a:solidFill>
                  <a:sysClr val="windowText" lastClr="000000"/>
                </a:solidFill>
              </a:defRPr>
            </a:pPr>
            <a:endParaRPr lang="pt-BR"/>
          </a:p>
        </c:txPr>
        <c:crossAx val="1659248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59248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Caixa</a:t>
                </a:r>
              </a:p>
            </c:rich>
          </c:tx>
          <c:layout>
            <c:manualLayout>
              <c:xMode val="edge"/>
              <c:yMode val="edge"/>
              <c:x val="1.0162611711814535E-2"/>
              <c:y val="0.3987473903966597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pt-BR"/>
          </a:p>
        </c:txPr>
        <c:crossAx val="14917222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7845605712499333"/>
          <c:y val="0.45511482254697289"/>
          <c:w val="0.21341484594810523"/>
          <c:h val="8.9770354906054298E-2"/>
        </c:manualLayout>
      </c:layout>
      <c:overlay val="0"/>
      <c:txPr>
        <a:bodyPr/>
        <a:lstStyle/>
        <a:p>
          <a:pPr>
            <a:defRPr>
              <a:solidFill>
                <a:sysClr val="windowText" lastClr="000000"/>
              </a:solidFill>
            </a:defRPr>
          </a:pPr>
          <a:endParaRPr lang="pt-BR"/>
        </a:p>
      </c:txPr>
    </c:legend>
    <c:plotVisOnly val="1"/>
    <c:dispBlanksAs val="gap"/>
    <c:showDLblsOverMax val="0"/>
  </c:chart>
  <c:printSettings>
    <c:headerFooter alignWithMargins="0"/>
    <c:pageMargins b="1" l="0.75000000000000011" r="0.75000000000000011" t="1" header="0.5" footer="0.5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1</xdr:row>
      <xdr:rowOff>104775</xdr:rowOff>
    </xdr:from>
    <xdr:to>
      <xdr:col>16</xdr:col>
      <xdr:colOff>66675</xdr:colOff>
      <xdr:row>33</xdr:row>
      <xdr:rowOff>95250</xdr:rowOff>
    </xdr:to>
    <xdr:graphicFrame macro="">
      <xdr:nvGraphicFramePr>
        <xdr:cNvPr id="4098" name="Chart 2" descr="Combination chart showing Cash on Hand Minimum Alert and Cash Flow Projection ">
          <a:extLst>
            <a:ext uri="{FF2B5EF4-FFF2-40B4-BE49-F238E27FC236}">
              <a16:creationId xmlns:a16="http://schemas.microsoft.com/office/drawing/2014/main" id="{00000000-0008-0000-0100-0000021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Cash%20Flow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he/Downloads/Templates-without-5-rows-and-author/Templates/Business/Blue%20mileage%20and%20expense%20report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h Flow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arn Excel"/>
      <sheetName val="Mileage Log and Expense Report"/>
      <sheetName val="Blue mileage and expense report"/>
    </sheetNames>
    <sheetDataSet>
      <sheetData sheetId="0"/>
      <sheetData sheetId="1"/>
      <sheetData sheetId="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A8D09BB-34D3-4AF7-9031-3D6DF1158C56}" name="CashReceipts" displayName="CashReceipts" ref="B9:P15" totalsRowShown="0" headerRowDxfId="138" dataDxfId="136" headerRowBorderDxfId="137" tableBorderDxfId="135">
  <autoFilter ref="B9:P15" xr:uid="{CFC3E0DF-7E01-43B0-81AC-B970BB27AC4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</autoFilter>
  <tableColumns count="15">
    <tableColumn id="1" xr3:uid="{5B785BA6-709A-4A26-97A8-620F1A41A744}" name="RECIBO EM DINHEIRO" dataDxfId="134" totalsRowDxfId="133"/>
    <tableColumn id="2" xr3:uid="{91C2B6BC-11DB-4F7F-A837-AA987D387048}" name="Coluna1" dataDxfId="132" totalsRowDxfId="131"/>
    <tableColumn id="3" xr3:uid="{EAFC92A7-99F7-4058-BE5D-3FCB3E5080BC}" name="Janeiro" dataDxfId="130" totalsRowDxfId="129"/>
    <tableColumn id="4" xr3:uid="{DF5F164F-FD23-4AAA-A7A5-55E2EA3129E5}" name="Fevereiro" dataDxfId="128" totalsRowDxfId="127"/>
    <tableColumn id="5" xr3:uid="{475C154A-8FF3-4B3F-858C-11CB0D071C8E}" name="Março" dataDxfId="126" totalsRowDxfId="125"/>
    <tableColumn id="6" xr3:uid="{A4A81A2E-5A80-49FF-B0C7-C3FD322D8328}" name="Abril" dataDxfId="124" totalsRowDxfId="123"/>
    <tableColumn id="7" xr3:uid="{057ACB0A-F039-4246-886D-E108CD9A4C27}" name="Maio" dataDxfId="122" totalsRowDxfId="121"/>
    <tableColumn id="8" xr3:uid="{02E2AB04-F8F4-47DA-9626-D1BA6BAAB183}" name="Junho" dataDxfId="120" totalsRowDxfId="119"/>
    <tableColumn id="9" xr3:uid="{2E77A184-8560-4584-B7AB-3C29EF58CFEB}" name="Julho" dataDxfId="118" totalsRowDxfId="117"/>
    <tableColumn id="10" xr3:uid="{AF505866-741F-472B-9321-9C1FE0A0C8BB}" name="Agosto" dataDxfId="116" totalsRowDxfId="115"/>
    <tableColumn id="11" xr3:uid="{86A5EB5F-CB3E-4435-B329-D75D16031EC4}" name="Setembro" dataDxfId="114" totalsRowDxfId="113"/>
    <tableColumn id="12" xr3:uid="{0CF60FD3-7405-45F1-9261-F99C8D40410D}" name="Outubro" dataDxfId="112" totalsRowDxfId="111"/>
    <tableColumn id="13" xr3:uid="{A9F2F9CA-E616-4FB8-B375-9D72A3A2306E}" name="Novembro" dataDxfId="110" totalsRowDxfId="109"/>
    <tableColumn id="14" xr3:uid="{8339EBEE-BBEA-46CE-BCF2-D019FBC764EA}" name="Dezembro" dataDxfId="108" totalsRowDxfId="107"/>
    <tableColumn id="15" xr3:uid="{648D2FEE-FA3E-48F9-8B91-D10A39039861}" name="Total" dataDxfId="106" totalsRowDxfId="105"/>
  </tableColumns>
  <tableStyleInfo name="Cash" showFirstColumn="0" showLastColumn="0" showRowStripes="0" showColumnStripes="0"/>
  <extLst>
    <ext xmlns:x14="http://schemas.microsoft.com/office/spreadsheetml/2009/9/main" uri="{504A1905-F514-4f6f-8877-14C23A59335A}">
      <x14:table altTextSummary="Enter or modify Cash Receipts items and each month values in this table. Total Cash Receipts and Total Cash Available are auto calculated 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DC4B605-CC6D-4B4B-B065-4404522D4544}" name="CashOnHand" displayName="CashOnHand" ref="C6:P7" totalsRowShown="0" headerRowDxfId="104" dataDxfId="102" headerRowBorderDxfId="103" tableBorderDxfId="101">
  <autoFilter ref="C6:P7" xr:uid="{75A0FB42-9BAD-45ED-B6CD-B87D7AFD6F6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4C8D52D9-107B-402E-9F92-2189471D5CC0}" name="Começo" dataDxfId="100"/>
    <tableColumn id="2" xr3:uid="{20D78004-755E-4402-9E26-152FC8ED5814}" name="Janeiro" dataDxfId="99">
      <calculatedColumnFormula>C53</calculatedColumnFormula>
    </tableColumn>
    <tableColumn id="3" xr3:uid="{58B5D5C5-7173-416A-A579-975E8462BF39}" name="Fevereiro" dataDxfId="98">
      <calculatedColumnFormula>D53</calculatedColumnFormula>
    </tableColumn>
    <tableColumn id="4" xr3:uid="{CCD3D305-A175-4686-A03A-FE03A58B6046}" name="Março" dataDxfId="97">
      <calculatedColumnFormula>E53</calculatedColumnFormula>
    </tableColumn>
    <tableColumn id="5" xr3:uid="{7487B9ED-A5B6-4275-B519-DF9A4DC952A3}" name="Abril" dataDxfId="96">
      <calculatedColumnFormula>F53</calculatedColumnFormula>
    </tableColumn>
    <tableColumn id="6" xr3:uid="{D0285F12-7AB3-434D-ACFC-557AB16EA276}" name="Maio" dataDxfId="95">
      <calculatedColumnFormula>G53</calculatedColumnFormula>
    </tableColumn>
    <tableColumn id="7" xr3:uid="{5905ED31-A771-4C77-9F7B-21EB8D7D866C}" name="Junho" dataDxfId="94">
      <calculatedColumnFormula>H53</calculatedColumnFormula>
    </tableColumn>
    <tableColumn id="8" xr3:uid="{9A51A46A-0270-4010-B46F-5E41DAC27337}" name="Julho" dataDxfId="93">
      <calculatedColumnFormula>I53</calculatedColumnFormula>
    </tableColumn>
    <tableColumn id="9" xr3:uid="{C50FCAC0-0903-4353-9342-19872C9474D2}" name="Agosto" dataDxfId="92">
      <calculatedColumnFormula>J53</calculatedColumnFormula>
    </tableColumn>
    <tableColumn id="10" xr3:uid="{EAEAA103-AA5B-40BA-9E23-F7078AFE3478}" name="Setembro" dataDxfId="91">
      <calculatedColumnFormula>K53</calculatedColumnFormula>
    </tableColumn>
    <tableColumn id="11" xr3:uid="{3ADBD22F-BC89-42A6-8F59-41DEDFECBC71}" name="Outubro" dataDxfId="90">
      <calculatedColumnFormula>L53</calculatedColumnFormula>
    </tableColumn>
    <tableColumn id="12" xr3:uid="{B8EA8B1B-9036-4E9F-871B-2F4567DB2779}" name="Novembro" dataDxfId="89">
      <calculatedColumnFormula>M53</calculatedColumnFormula>
    </tableColumn>
    <tableColumn id="13" xr3:uid="{4C066EE9-1CD6-4DEB-B04E-E8323FED01D8}" name="Dezembro" dataDxfId="88">
      <calculatedColumnFormula>N53</calculatedColumnFormula>
    </tableColumn>
    <tableColumn id="14" xr3:uid="{5C490499-9979-4A92-A6A0-E575500F609A}" name="Total" dataDxfId="87"/>
  </tableColumns>
  <tableStyleInfo name="Cash" showFirstColumn="0" showLastColumn="0" showRowStripes="1" showColumnStripes="0"/>
  <extLst>
    <ext xmlns:x14="http://schemas.microsoft.com/office/spreadsheetml/2009/9/main" uri="{504A1905-F514-4f6f-8877-14C23A59335A}">
      <x14:table altTextSummary="Enter Cash on hand in Beginning in this table. Cash on hand is auto calculated for each month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D8AA0C5-6F01-4707-BE57-FCE812638BFE}" name="Expenses" displayName="Expenses" ref="B19:P45" totalsRowCount="1" headerRowDxfId="86" dataDxfId="84" headerRowBorderDxfId="85" tableBorderDxfId="83">
  <autoFilter ref="B19:P44" xr:uid="{A0C50E5F-48E7-4FF5-9174-0349EDAEAEE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</autoFilter>
  <tableColumns count="15">
    <tableColumn id="1" xr3:uid="{E261CF7A-EEE7-487E-A66A-67839141F582}" name="DINHEIRO PAGO" totalsRowLabel="SUBTOTAL" dataDxfId="82" totalsRowDxfId="81"/>
    <tableColumn id="2" xr3:uid="{FFDDD715-00DA-40DA-B7B2-83C50324FA64}" name="Coluna1" dataDxfId="80" totalsRowDxfId="79"/>
    <tableColumn id="3" xr3:uid="{12727C3A-6CCB-403A-9105-08531DDF44CE}" name="Janeiro" totalsRowFunction="sum" dataDxfId="78" totalsRowDxfId="77"/>
    <tableColumn id="4" xr3:uid="{6EABBF00-527B-42E9-AAE1-638685D3999F}" name="Fevereiro" totalsRowFunction="sum" dataDxfId="76" totalsRowDxfId="75"/>
    <tableColumn id="5" xr3:uid="{6E514C19-7D32-44A7-A4A3-F9D85F38D8A4}" name="Março" totalsRowFunction="sum" dataDxfId="74" totalsRowDxfId="73"/>
    <tableColumn id="6" xr3:uid="{D2A328FD-714B-4F71-A561-655887DCB47B}" name="Abril" totalsRowFunction="sum" dataDxfId="72" totalsRowDxfId="71"/>
    <tableColumn id="7" xr3:uid="{09AE9247-F0FE-4634-9245-22CC1836C30E}" name="Maio" totalsRowFunction="sum" dataDxfId="70" totalsRowDxfId="69"/>
    <tableColumn id="8" xr3:uid="{42F0DC4F-D407-4AF6-B7FA-D122931F81D2}" name="Junho" totalsRowFunction="sum" dataDxfId="68" totalsRowDxfId="67"/>
    <tableColumn id="9" xr3:uid="{1BC29ADC-3A19-4F5E-B845-D3517850D542}" name="Julho" totalsRowFunction="sum" dataDxfId="66" totalsRowDxfId="65"/>
    <tableColumn id="10" xr3:uid="{7E9CBC9D-813B-48E2-ACDE-F8151C065E95}" name="Agosto" totalsRowFunction="sum" dataDxfId="64" totalsRowDxfId="63"/>
    <tableColumn id="11" xr3:uid="{93A6F074-1EB9-4DF9-841B-30012F554080}" name="Setembro" totalsRowFunction="sum" dataDxfId="62" totalsRowDxfId="61"/>
    <tableColumn id="12" xr3:uid="{73EDC368-265A-47CD-AE46-9E515EE45D0F}" name="Outubro" totalsRowFunction="sum" dataDxfId="60" totalsRowDxfId="59"/>
    <tableColumn id="13" xr3:uid="{72EC1B92-59C7-4508-BCE8-C01C817C1478}" name="Novembro" totalsRowFunction="sum" dataDxfId="58" totalsRowDxfId="57"/>
    <tableColumn id="14" xr3:uid="{6793F1EB-794A-48A1-83D8-6D45C0C4EFEB}" name="Dezembro" totalsRowFunction="sum" dataDxfId="56" totalsRowDxfId="55"/>
    <tableColumn id="15" xr3:uid="{CF05919A-D829-4999-9210-E2C1BD966A3B}" name="Total" totalsRowFunction="sum" dataDxfId="54" totalsRowDxfId="53">
      <calculatedColumnFormula>SUM(D20:O20)</calculatedColumnFormula>
    </tableColumn>
  </tableColumns>
  <tableStyleInfo name="Cash" showFirstColumn="1" showLastColumn="0" showRowStripes="0" showColumnStripes="0"/>
  <extLst>
    <ext xmlns:x14="http://schemas.microsoft.com/office/spreadsheetml/2009/9/main" uri="{504A1905-F514-4f6f-8877-14C23A59335A}">
      <x14:table altTextSummary="Enter or modify Cash Paid Out items and each month values in this table. Subtotal is auto calculated at the end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03E48D8-5F62-4E56-A19C-17B5CAD89806}" name="OtherOperationalData" displayName="OtherOperationalData" ref="B55:P61" totalsRowShown="0" headerRowDxfId="52" dataDxfId="50" headerRowBorderDxfId="51" tableBorderDxfId="49">
  <autoFilter ref="B55:P61" xr:uid="{EBE40B27-9006-4651-97E5-B016341E2CE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</autoFilter>
  <tableColumns count="15">
    <tableColumn id="1" xr3:uid="{01785638-136E-4180-BDD5-9F557795924A}" name="OUTROS DADOS OPERACIONAIS" dataDxfId="48"/>
    <tableColumn id="2" xr3:uid="{49C0447E-568B-46DE-86FB-90FE5D013019}" name="Coluna1" dataDxfId="47"/>
    <tableColumn id="3" xr3:uid="{5CFA0006-C51A-462F-B377-5467CF03CF17}" name="Janeiro" dataDxfId="46"/>
    <tableColumn id="4" xr3:uid="{E687853F-1199-4610-8A37-E142A3375112}" name="Fevereiro" dataDxfId="45"/>
    <tableColumn id="5" xr3:uid="{263F49B6-4012-4DA7-B2DF-FA732D373244}" name="Março" dataDxfId="44"/>
    <tableColumn id="6" xr3:uid="{C5456C5E-4132-4727-8418-C842DA645806}" name="Abril" dataDxfId="43"/>
    <tableColumn id="7" xr3:uid="{59ED6DE9-4845-496A-A605-8EE59D1E4E04}" name="Maio" dataDxfId="42"/>
    <tableColumn id="8" xr3:uid="{E6DE29CF-3911-46AF-8223-E89059A2917F}" name="Junho" dataDxfId="41"/>
    <tableColumn id="9" xr3:uid="{C70E3A64-BF98-4789-A61C-AAEFEA81362C}" name="Julho" dataDxfId="40"/>
    <tableColumn id="10" xr3:uid="{93DA4E61-DB06-4058-BA6E-A433F37CDCB9}" name="Agosto" dataDxfId="39"/>
    <tableColumn id="11" xr3:uid="{50A81CB7-FCD1-4812-B36E-4477AD5F7566}" name="Setembro" dataDxfId="38"/>
    <tableColumn id="12" xr3:uid="{AC61AB1E-C529-457F-A051-F183CBFCF56C}" name="Outubro" dataDxfId="37"/>
    <tableColumn id="13" xr3:uid="{3168C820-C383-4C04-8C41-D7B406C319BC}" name="Novembro" dataDxfId="36"/>
    <tableColumn id="14" xr3:uid="{3E4B229E-47D6-4929-975E-DEB4E0F3F706}" name="Dezembro" dataDxfId="35"/>
    <tableColumn id="15" xr3:uid="{FD6893EB-1DF7-4080-8C28-BC76105AFC1D}" name="Total" dataDxfId="34"/>
  </tableColumns>
  <tableStyleInfo name="Cash" showFirstColumn="1" showLastColumn="0" showRowStripes="0" showColumnStripes="0"/>
  <extLst>
    <ext xmlns:x14="http://schemas.microsoft.com/office/spreadsheetml/2009/9/main" uri="{504A1905-F514-4f6f-8877-14C23A59335A}">
      <x14:table altTextSummary="Enter or modify Other Operating Data items and each month values in this table. Total is auto calculated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F15F3D1-1F8B-4889-86FF-1AC757D0312E}" name="CashPaidOut" displayName="CashPaidOut" ref="B46:P51" totalsRowShown="0" headerRowDxfId="33" dataDxfId="32" tableBorderDxfId="31">
  <autoFilter ref="B46:P51" xr:uid="{DC4C7ED9-74F1-4A69-951F-0F4CF7854139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</autoFilter>
  <tableColumns count="15">
    <tableColumn id="1" xr3:uid="{1C64AEAF-E62A-4A61-942F-43A9B0A1E14F}" name="DINHEIRO PAGO" dataDxfId="30" totalsRowDxfId="29"/>
    <tableColumn id="2" xr3:uid="{71D4A62C-EC6A-4CDA-AF06-A527AFAA7172}" name="Coluna1" dataDxfId="28" totalsRowDxfId="27"/>
    <tableColumn id="3" xr3:uid="{1F5533FD-DD51-446B-AB43-B622A36D30A3}" name="Janeiro" dataDxfId="26" totalsRowDxfId="25"/>
    <tableColumn id="4" xr3:uid="{516593D0-4E8A-4599-AFCA-9A7BC28C6C1D}" name="Fevereiro" dataDxfId="24" totalsRowDxfId="23"/>
    <tableColumn id="5" xr3:uid="{A50965D1-3E84-4803-A542-1601688C4076}" name="Março" dataDxfId="22" totalsRowDxfId="21"/>
    <tableColumn id="6" xr3:uid="{C363A5CD-2ED6-4D10-B508-E20B96AD2391}" name="Abril" dataDxfId="20" totalsRowDxfId="19"/>
    <tableColumn id="7" xr3:uid="{8331B682-A4BD-4980-B245-12AD1BF8162C}" name="Maio" dataDxfId="18" totalsRowDxfId="17"/>
    <tableColumn id="8" xr3:uid="{1CE97521-1AA0-4EC8-9DA4-E5E05893A660}" name="Junho" dataDxfId="16" totalsRowDxfId="15"/>
    <tableColumn id="9" xr3:uid="{C24B8C99-2B79-47ED-BB89-AB63A03F7CA6}" name="Julho" dataDxfId="14" totalsRowDxfId="13"/>
    <tableColumn id="10" xr3:uid="{A00EC4F8-58B8-44C9-88FA-7F85F73B2036}" name="Agosto" dataDxfId="12" totalsRowDxfId="11"/>
    <tableColumn id="11" xr3:uid="{156DCDCE-DCAA-4412-9047-B1245603FF37}" name="Setembro" dataDxfId="10" totalsRowDxfId="9"/>
    <tableColumn id="12" xr3:uid="{1EE38CB3-8D36-47B4-BDA8-9CB849FE734C}" name="Outubro" dataDxfId="8" totalsRowDxfId="7"/>
    <tableColumn id="13" xr3:uid="{3438184B-EC73-468E-9872-A32D32D47C8E}" name="Novembro" dataDxfId="6" totalsRowDxfId="5"/>
    <tableColumn id="14" xr3:uid="{A80ACE2A-125C-4D05-A728-7744DD560A72}" name="Dezembro" dataDxfId="4" totalsRowDxfId="3"/>
    <tableColumn id="15" xr3:uid="{8ADCDC85-66BB-4B7D-A1C5-7A897B896A44}" name="Total" dataDxfId="2" totalsRowDxfId="1"/>
  </tableColumns>
  <tableStyleInfo name="Cash" showFirstColumn="1" showLastColumn="0" showRowStripes="0" showColumnStripes="0"/>
  <extLst>
    <ext xmlns:x14="http://schemas.microsoft.com/office/spreadsheetml/2009/9/main" uri="{504A1905-F514-4f6f-8877-14C23A59335A}">
      <x14:table altTextSummary="Enter or modify Cash Paid Out items and each month values in this table. Total Cash Paid Out and Cash on hand at month-end are auto calculated at the end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79998168889431442"/>
    <pageSetUpPr fitToPage="1"/>
  </sheetPr>
  <dimension ref="B1:P61"/>
  <sheetViews>
    <sheetView showGridLines="0" topLeftCell="A18" zoomScaleNormal="100" workbookViewId="0">
      <selection activeCell="K67" sqref="K67"/>
    </sheetView>
  </sheetViews>
  <sheetFormatPr defaultColWidth="9.28515625" defaultRowHeight="10.199999999999999" x14ac:dyDescent="0.2"/>
  <cols>
    <col min="1" max="1" width="2.7109375" style="7" customWidth="1"/>
    <col min="2" max="2" width="37.42578125" style="7" bestFit="1" customWidth="1"/>
    <col min="3" max="3" width="14.42578125" style="7" customWidth="1"/>
    <col min="4" max="10" width="11.7109375" style="7" customWidth="1"/>
    <col min="11" max="16" width="12.7109375" style="7" customWidth="1"/>
    <col min="17" max="17" width="2.7109375" style="7" customWidth="1"/>
    <col min="18" max="16384" width="9.28515625" style="7"/>
  </cols>
  <sheetData>
    <row r="1" spans="2:16" s="1" customFormat="1" ht="22.5" customHeight="1" x14ac:dyDescent="0.3">
      <c r="B1" s="63" t="s">
        <v>14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</row>
    <row r="2" spans="2:16" s="1" customFormat="1" ht="17.399999999999999" x14ac:dyDescent="0.3">
      <c r="B2" s="63" t="s">
        <v>55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</row>
    <row r="3" spans="2:16" s="1" customFormat="1" ht="13.2" x14ac:dyDescent="0.25">
      <c r="B3" s="15" t="s">
        <v>10</v>
      </c>
      <c r="C3" s="3">
        <f ca="1">TODAY()</f>
        <v>45156</v>
      </c>
    </row>
    <row r="4" spans="2:16" s="1" customFormat="1" ht="26.4" x14ac:dyDescent="0.25">
      <c r="B4" s="15" t="s">
        <v>36</v>
      </c>
      <c r="C4" s="4"/>
      <c r="D4" s="16">
        <f t="shared" ref="D4:O4" si="0">Cash_minimum</f>
        <v>0</v>
      </c>
      <c r="E4" s="16">
        <f t="shared" si="0"/>
        <v>0</v>
      </c>
      <c r="F4" s="16">
        <f t="shared" si="0"/>
        <v>0</v>
      </c>
      <c r="G4" s="16">
        <f t="shared" si="0"/>
        <v>0</v>
      </c>
      <c r="H4" s="16">
        <f t="shared" si="0"/>
        <v>0</v>
      </c>
      <c r="I4" s="16">
        <f t="shared" si="0"/>
        <v>0</v>
      </c>
      <c r="J4" s="16">
        <f t="shared" si="0"/>
        <v>0</v>
      </c>
      <c r="K4" s="16">
        <f t="shared" si="0"/>
        <v>0</v>
      </c>
      <c r="L4" s="16">
        <f t="shared" si="0"/>
        <v>0</v>
      </c>
      <c r="M4" s="16">
        <f t="shared" si="0"/>
        <v>0</v>
      </c>
      <c r="N4" s="16">
        <f t="shared" si="0"/>
        <v>0</v>
      </c>
      <c r="O4" s="16">
        <f t="shared" si="0"/>
        <v>0</v>
      </c>
    </row>
    <row r="5" spans="2:16" s="1" customFormat="1" ht="13.2" x14ac:dyDescent="0.25">
      <c r="B5" s="15"/>
      <c r="H5" s="5"/>
    </row>
    <row r="6" spans="2:16" x14ac:dyDescent="0.2">
      <c r="B6" s="6"/>
      <c r="C6" s="39" t="s">
        <v>32</v>
      </c>
      <c r="D6" s="40" t="s">
        <v>57</v>
      </c>
      <c r="E6" s="40" t="s">
        <v>58</v>
      </c>
      <c r="F6" s="40" t="s">
        <v>59</v>
      </c>
      <c r="G6" s="40" t="s">
        <v>60</v>
      </c>
      <c r="H6" s="40" t="s">
        <v>61</v>
      </c>
      <c r="I6" s="40" t="s">
        <v>62</v>
      </c>
      <c r="J6" s="40" t="s">
        <v>63</v>
      </c>
      <c r="K6" s="40" t="s">
        <v>64</v>
      </c>
      <c r="L6" s="40" t="s">
        <v>65</v>
      </c>
      <c r="M6" s="40" t="s">
        <v>66</v>
      </c>
      <c r="N6" s="40" t="s">
        <v>67</v>
      </c>
      <c r="O6" s="40" t="s">
        <v>68</v>
      </c>
      <c r="P6" s="41" t="s">
        <v>37</v>
      </c>
    </row>
    <row r="7" spans="2:16" x14ac:dyDescent="0.2">
      <c r="B7" s="8" t="s">
        <v>45</v>
      </c>
      <c r="C7" s="27"/>
      <c r="D7" s="17">
        <f t="shared" ref="D7:O7" si="1">C53</f>
        <v>0</v>
      </c>
      <c r="E7" s="17">
        <f t="shared" si="1"/>
        <v>0</v>
      </c>
      <c r="F7" s="17">
        <f t="shared" si="1"/>
        <v>0</v>
      </c>
      <c r="G7" s="17">
        <f t="shared" si="1"/>
        <v>0</v>
      </c>
      <c r="H7" s="17">
        <f t="shared" si="1"/>
        <v>0</v>
      </c>
      <c r="I7" s="17">
        <f t="shared" si="1"/>
        <v>0</v>
      </c>
      <c r="J7" s="17">
        <f t="shared" si="1"/>
        <v>0</v>
      </c>
      <c r="K7" s="17">
        <f t="shared" si="1"/>
        <v>0</v>
      </c>
      <c r="L7" s="17">
        <f t="shared" si="1"/>
        <v>0</v>
      </c>
      <c r="M7" s="17">
        <f t="shared" si="1"/>
        <v>0</v>
      </c>
      <c r="N7" s="17">
        <f t="shared" si="1"/>
        <v>0</v>
      </c>
      <c r="O7" s="17">
        <f t="shared" si="1"/>
        <v>0</v>
      </c>
      <c r="P7" s="26"/>
    </row>
    <row r="8" spans="2:16" x14ac:dyDescent="0.2">
      <c r="B8" s="13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</row>
    <row r="9" spans="2:16" x14ac:dyDescent="0.2">
      <c r="B9" s="22" t="s">
        <v>0</v>
      </c>
      <c r="C9" s="25" t="s">
        <v>56</v>
      </c>
      <c r="D9" s="40" t="s">
        <v>57</v>
      </c>
      <c r="E9" s="40" t="s">
        <v>58</v>
      </c>
      <c r="F9" s="40" t="s">
        <v>59</v>
      </c>
      <c r="G9" s="40" t="s">
        <v>60</v>
      </c>
      <c r="H9" s="40" t="s">
        <v>61</v>
      </c>
      <c r="I9" s="40" t="s">
        <v>62</v>
      </c>
      <c r="J9" s="40" t="s">
        <v>63</v>
      </c>
      <c r="K9" s="40" t="s">
        <v>64</v>
      </c>
      <c r="L9" s="40" t="s">
        <v>65</v>
      </c>
      <c r="M9" s="40" t="s">
        <v>66</v>
      </c>
      <c r="N9" s="40" t="s">
        <v>67</v>
      </c>
      <c r="O9" s="40" t="s">
        <v>68</v>
      </c>
      <c r="P9" s="25" t="s">
        <v>37</v>
      </c>
    </row>
    <row r="10" spans="2:16" x14ac:dyDescent="0.2">
      <c r="B10" s="23" t="s">
        <v>48</v>
      </c>
      <c r="C10" s="9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24">
        <f t="shared" ref="P10:P15" si="2">SUM(D10:O10)</f>
        <v>0</v>
      </c>
    </row>
    <row r="11" spans="2:16" x14ac:dyDescent="0.2">
      <c r="B11" s="23" t="s">
        <v>16</v>
      </c>
      <c r="C11" s="9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24">
        <f t="shared" si="2"/>
        <v>0</v>
      </c>
    </row>
    <row r="12" spans="2:16" x14ac:dyDescent="0.2">
      <c r="B12" s="23" t="s">
        <v>49</v>
      </c>
      <c r="C12" s="9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24">
        <f t="shared" si="2"/>
        <v>0</v>
      </c>
    </row>
    <row r="13" spans="2:16" x14ac:dyDescent="0.2">
      <c r="B13" s="23" t="s">
        <v>15</v>
      </c>
      <c r="C13" s="9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24">
        <f t="shared" si="2"/>
        <v>0</v>
      </c>
    </row>
    <row r="14" spans="2:16" x14ac:dyDescent="0.2">
      <c r="B14" s="23" t="s">
        <v>11</v>
      </c>
      <c r="C14" s="9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24">
        <f t="shared" si="2"/>
        <v>0</v>
      </c>
    </row>
    <row r="15" spans="2:16" x14ac:dyDescent="0.2">
      <c r="B15" s="23" t="s">
        <v>12</v>
      </c>
      <c r="C15" s="9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24">
        <f t="shared" si="2"/>
        <v>0</v>
      </c>
    </row>
    <row r="16" spans="2:16" x14ac:dyDescent="0.2">
      <c r="B16" s="56" t="s">
        <v>44</v>
      </c>
      <c r="C16" s="57"/>
      <c r="D16" s="45">
        <f t="shared" ref="D16:O16" si="3">SUM(D10,D12:D15,(D11*-1))</f>
        <v>0</v>
      </c>
      <c r="E16" s="45">
        <f t="shared" si="3"/>
        <v>0</v>
      </c>
      <c r="F16" s="48">
        <f t="shared" si="3"/>
        <v>0</v>
      </c>
      <c r="G16" s="48">
        <f t="shared" si="3"/>
        <v>0</v>
      </c>
      <c r="H16" s="48">
        <f t="shared" si="3"/>
        <v>0</v>
      </c>
      <c r="I16" s="48">
        <f t="shared" si="3"/>
        <v>0</v>
      </c>
      <c r="J16" s="48">
        <f t="shared" si="3"/>
        <v>0</v>
      </c>
      <c r="K16" s="48">
        <f t="shared" si="3"/>
        <v>0</v>
      </c>
      <c r="L16" s="48">
        <f t="shared" si="3"/>
        <v>0</v>
      </c>
      <c r="M16" s="48">
        <f t="shared" si="3"/>
        <v>0</v>
      </c>
      <c r="N16" s="48">
        <f t="shared" si="3"/>
        <v>0</v>
      </c>
      <c r="O16" s="48">
        <f t="shared" si="3"/>
        <v>0</v>
      </c>
      <c r="P16" s="46">
        <f>SUBTOTAL(109,CashReceipts[Total])</f>
        <v>0</v>
      </c>
    </row>
    <row r="17" spans="2:16" x14ac:dyDescent="0.2">
      <c r="B17" s="8" t="s">
        <v>50</v>
      </c>
      <c r="C17" s="18">
        <f>(C7+CashReceipts[[#Totals],[Coluna1]])</f>
        <v>0</v>
      </c>
      <c r="D17" s="18">
        <f>(D7+CashReceipts[[#Totals],[Janeiro]])</f>
        <v>0</v>
      </c>
      <c r="E17" s="18">
        <f>(E7+CashReceipts[[#Totals],[Fevereiro]])</f>
        <v>0</v>
      </c>
      <c r="F17" s="18">
        <f>(F7+CashReceipts[[#Totals],[Março]])</f>
        <v>0</v>
      </c>
      <c r="G17" s="18">
        <f>(G7+CashReceipts[[#Totals],[Abril]])</f>
        <v>0</v>
      </c>
      <c r="H17" s="18">
        <f>(H7+CashReceipts[[#Totals],[Maio]])</f>
        <v>0</v>
      </c>
      <c r="I17" s="18">
        <f>(I7+CashReceipts[[#Totals],[Junho]])</f>
        <v>0</v>
      </c>
      <c r="J17" s="18">
        <f>(J7+CashReceipts[[#Totals],[Julho]])</f>
        <v>0</v>
      </c>
      <c r="K17" s="18">
        <f>(K7+CashReceipts[[#Totals],[Agosto]])</f>
        <v>0</v>
      </c>
      <c r="L17" s="18">
        <f>(L7+CashReceipts[[#Totals],[Setembro]])</f>
        <v>0</v>
      </c>
      <c r="M17" s="18">
        <f>(M7+CashReceipts[[#Totals],[Outubro]])</f>
        <v>0</v>
      </c>
      <c r="N17" s="18">
        <f>(N7+CashReceipts[[#Totals],[Novembro]])</f>
        <v>0</v>
      </c>
      <c r="O17" s="18">
        <f>(O7+CashReceipts[[#Totals],[Dezembro]])</f>
        <v>0</v>
      </c>
      <c r="P17" s="9"/>
    </row>
    <row r="18" spans="2:16" x14ac:dyDescent="0.2">
      <c r="B18" s="21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0"/>
    </row>
    <row r="19" spans="2:16" x14ac:dyDescent="0.2">
      <c r="B19" s="22" t="s">
        <v>1</v>
      </c>
      <c r="C19" s="25" t="s">
        <v>56</v>
      </c>
      <c r="D19" s="40" t="s">
        <v>57</v>
      </c>
      <c r="E19" s="40" t="s">
        <v>58</v>
      </c>
      <c r="F19" s="40" t="s">
        <v>59</v>
      </c>
      <c r="G19" s="40" t="s">
        <v>60</v>
      </c>
      <c r="H19" s="40" t="s">
        <v>61</v>
      </c>
      <c r="I19" s="40" t="s">
        <v>62</v>
      </c>
      <c r="J19" s="40" t="s">
        <v>63</v>
      </c>
      <c r="K19" s="40" t="s">
        <v>64</v>
      </c>
      <c r="L19" s="40" t="s">
        <v>65</v>
      </c>
      <c r="M19" s="40" t="s">
        <v>66</v>
      </c>
      <c r="N19" s="40" t="s">
        <v>67</v>
      </c>
      <c r="O19" s="40" t="s">
        <v>68</v>
      </c>
      <c r="P19" s="25" t="s">
        <v>37</v>
      </c>
    </row>
    <row r="20" spans="2:16" x14ac:dyDescent="0.2">
      <c r="B20" s="28" t="s">
        <v>2</v>
      </c>
      <c r="C20" s="9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24">
        <f t="shared" ref="P20:P44" si="4">SUM(D20:O20)</f>
        <v>0</v>
      </c>
    </row>
    <row r="21" spans="2:16" x14ac:dyDescent="0.2">
      <c r="B21" s="28" t="s">
        <v>17</v>
      </c>
      <c r="C21" s="9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24">
        <f t="shared" si="4"/>
        <v>0</v>
      </c>
    </row>
    <row r="22" spans="2:16" x14ac:dyDescent="0.2">
      <c r="B22" s="28" t="s">
        <v>18</v>
      </c>
      <c r="C22" s="9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24">
        <f t="shared" si="4"/>
        <v>0</v>
      </c>
    </row>
    <row r="23" spans="2:16" x14ac:dyDescent="0.2">
      <c r="B23" s="28" t="s">
        <v>19</v>
      </c>
      <c r="C23" s="9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24">
        <f t="shared" si="4"/>
        <v>0</v>
      </c>
    </row>
    <row r="24" spans="2:16" x14ac:dyDescent="0.2">
      <c r="B24" s="28" t="s">
        <v>20</v>
      </c>
      <c r="C24" s="9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24">
        <f t="shared" si="4"/>
        <v>0</v>
      </c>
    </row>
    <row r="25" spans="2:16" x14ac:dyDescent="0.2">
      <c r="B25" s="29" t="s">
        <v>29</v>
      </c>
      <c r="C25" s="9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24">
        <f t="shared" si="4"/>
        <v>0</v>
      </c>
    </row>
    <row r="26" spans="2:16" x14ac:dyDescent="0.2">
      <c r="B26" s="28" t="s">
        <v>46</v>
      </c>
      <c r="C26" s="9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24">
        <f t="shared" si="4"/>
        <v>0</v>
      </c>
    </row>
    <row r="27" spans="2:16" x14ac:dyDescent="0.2">
      <c r="B27" s="28" t="s">
        <v>47</v>
      </c>
      <c r="C27" s="9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24">
        <f t="shared" si="4"/>
        <v>0</v>
      </c>
    </row>
    <row r="28" spans="2:16" x14ac:dyDescent="0.2">
      <c r="B28" s="28" t="s">
        <v>21</v>
      </c>
      <c r="C28" s="9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24">
        <f t="shared" si="4"/>
        <v>0</v>
      </c>
    </row>
    <row r="29" spans="2:16" x14ac:dyDescent="0.2">
      <c r="B29" s="28" t="s">
        <v>23</v>
      </c>
      <c r="C29" s="9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24">
        <f t="shared" si="4"/>
        <v>0</v>
      </c>
    </row>
    <row r="30" spans="2:16" x14ac:dyDescent="0.2">
      <c r="B30" s="28" t="s">
        <v>22</v>
      </c>
      <c r="C30" s="9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24">
        <f t="shared" si="4"/>
        <v>0</v>
      </c>
    </row>
    <row r="31" spans="2:16" x14ac:dyDescent="0.2">
      <c r="B31" s="28" t="s">
        <v>24</v>
      </c>
      <c r="C31" s="9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24">
        <f t="shared" si="4"/>
        <v>0</v>
      </c>
    </row>
    <row r="32" spans="2:16" x14ac:dyDescent="0.2">
      <c r="B32" s="28" t="s">
        <v>13</v>
      </c>
      <c r="C32" s="9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24">
        <f t="shared" si="4"/>
        <v>0</v>
      </c>
    </row>
    <row r="33" spans="2:16" x14ac:dyDescent="0.2">
      <c r="B33" s="28" t="s">
        <v>39</v>
      </c>
      <c r="C33" s="9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24">
        <f t="shared" si="4"/>
        <v>0</v>
      </c>
    </row>
    <row r="34" spans="2:16" x14ac:dyDescent="0.2">
      <c r="B34" s="28" t="s">
        <v>40</v>
      </c>
      <c r="C34" s="9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24">
        <f t="shared" si="4"/>
        <v>0</v>
      </c>
    </row>
    <row r="35" spans="2:16" x14ac:dyDescent="0.2">
      <c r="B35" s="28" t="s">
        <v>25</v>
      </c>
      <c r="C35" s="9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24">
        <f t="shared" si="4"/>
        <v>0</v>
      </c>
    </row>
    <row r="36" spans="2:16" x14ac:dyDescent="0.2">
      <c r="B36" s="28" t="s">
        <v>26</v>
      </c>
      <c r="C36" s="9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24">
        <f t="shared" si="4"/>
        <v>0</v>
      </c>
    </row>
    <row r="37" spans="2:16" x14ac:dyDescent="0.2">
      <c r="B37" s="28" t="s">
        <v>27</v>
      </c>
      <c r="C37" s="9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24">
        <f t="shared" si="4"/>
        <v>0</v>
      </c>
    </row>
    <row r="38" spans="2:16" x14ac:dyDescent="0.2">
      <c r="B38" s="28" t="s">
        <v>28</v>
      </c>
      <c r="C38" s="9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24">
        <f t="shared" si="4"/>
        <v>0</v>
      </c>
    </row>
    <row r="39" spans="2:16" x14ac:dyDescent="0.2">
      <c r="B39" s="28" t="s">
        <v>3</v>
      </c>
      <c r="C39" s="9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24">
        <f t="shared" si="4"/>
        <v>0</v>
      </c>
    </row>
    <row r="40" spans="2:16" x14ac:dyDescent="0.2">
      <c r="B40" s="30" t="s">
        <v>38</v>
      </c>
      <c r="C40" s="9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24">
        <f t="shared" si="4"/>
        <v>0</v>
      </c>
    </row>
    <row r="41" spans="2:16" x14ac:dyDescent="0.2">
      <c r="B41" s="23" t="s">
        <v>30</v>
      </c>
      <c r="C41" s="9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24">
        <f t="shared" si="4"/>
        <v>0</v>
      </c>
    </row>
    <row r="42" spans="2:16" x14ac:dyDescent="0.2">
      <c r="B42" s="23" t="s">
        <v>30</v>
      </c>
      <c r="C42" s="9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24">
        <f t="shared" si="4"/>
        <v>0</v>
      </c>
    </row>
    <row r="43" spans="2:16" x14ac:dyDescent="0.2">
      <c r="B43" s="23" t="s">
        <v>30</v>
      </c>
      <c r="C43" s="9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24">
        <f t="shared" si="4"/>
        <v>0</v>
      </c>
    </row>
    <row r="44" spans="2:16" x14ac:dyDescent="0.2">
      <c r="B44" s="23" t="s">
        <v>4</v>
      </c>
      <c r="C44" s="9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24">
        <f t="shared" si="4"/>
        <v>0</v>
      </c>
    </row>
    <row r="45" spans="2:16" x14ac:dyDescent="0.2">
      <c r="B45" s="56" t="s">
        <v>5</v>
      </c>
      <c r="C45" s="44"/>
      <c r="D45" s="47">
        <f>SUBTOTAL(109,Expenses[Janeiro])</f>
        <v>0</v>
      </c>
      <c r="E45" s="47">
        <f>SUBTOTAL(109,Expenses[Fevereiro])</f>
        <v>0</v>
      </c>
      <c r="F45" s="47">
        <f>SUBTOTAL(109,Expenses[Março])</f>
        <v>0</v>
      </c>
      <c r="G45" s="47">
        <f>SUBTOTAL(109,Expenses[Abril])</f>
        <v>0</v>
      </c>
      <c r="H45" s="47">
        <f>SUBTOTAL(109,Expenses[Maio])</f>
        <v>0</v>
      </c>
      <c r="I45" s="47">
        <f>SUBTOTAL(109,Expenses[Junho])</f>
        <v>0</v>
      </c>
      <c r="J45" s="47">
        <f>SUBTOTAL(109,Expenses[Julho])</f>
        <v>0</v>
      </c>
      <c r="K45" s="47">
        <f>SUBTOTAL(109,Expenses[Agosto])</f>
        <v>0</v>
      </c>
      <c r="L45" s="47">
        <f>SUBTOTAL(109,Expenses[Setembro])</f>
        <v>0</v>
      </c>
      <c r="M45" s="47">
        <f>SUBTOTAL(109,Expenses[Outubro])</f>
        <v>0</v>
      </c>
      <c r="N45" s="47">
        <f>SUBTOTAL(109,Expenses[Novembro])</f>
        <v>0</v>
      </c>
      <c r="O45" s="47">
        <f>SUBTOTAL(109,Expenses[Dezembro])</f>
        <v>0</v>
      </c>
      <c r="P45" s="46">
        <f>SUBTOTAL(109,Expenses[Total])</f>
        <v>0</v>
      </c>
    </row>
    <row r="46" spans="2:16" x14ac:dyDescent="0.2">
      <c r="B46" s="59" t="s">
        <v>1</v>
      </c>
      <c r="C46" s="53" t="s">
        <v>56</v>
      </c>
      <c r="D46" s="40" t="s">
        <v>57</v>
      </c>
      <c r="E46" s="40" t="s">
        <v>58</v>
      </c>
      <c r="F46" s="40" t="s">
        <v>59</v>
      </c>
      <c r="G46" s="40" t="s">
        <v>60</v>
      </c>
      <c r="H46" s="40" t="s">
        <v>61</v>
      </c>
      <c r="I46" s="40" t="s">
        <v>62</v>
      </c>
      <c r="J46" s="40" t="s">
        <v>63</v>
      </c>
      <c r="K46" s="40" t="s">
        <v>64</v>
      </c>
      <c r="L46" s="40" t="s">
        <v>65</v>
      </c>
      <c r="M46" s="40" t="s">
        <v>66</v>
      </c>
      <c r="N46" s="40" t="s">
        <v>67</v>
      </c>
      <c r="O46" s="40" t="s">
        <v>68</v>
      </c>
      <c r="P46" s="54" t="s">
        <v>37</v>
      </c>
    </row>
    <row r="47" spans="2:16" x14ac:dyDescent="0.2">
      <c r="B47" s="52" t="s">
        <v>6</v>
      </c>
      <c r="C47" s="49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1">
        <f>SUM(D47:O47)</f>
        <v>0</v>
      </c>
    </row>
    <row r="48" spans="2:16" x14ac:dyDescent="0.2">
      <c r="B48" s="52" t="s">
        <v>43</v>
      </c>
      <c r="C48" s="49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1">
        <f>SUM(D48:O48)</f>
        <v>0</v>
      </c>
    </row>
    <row r="49" spans="2:16" x14ac:dyDescent="0.2">
      <c r="B49" s="52" t="s">
        <v>7</v>
      </c>
      <c r="C49" s="49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1">
        <f>SUM(D49:O49)</f>
        <v>0</v>
      </c>
    </row>
    <row r="50" spans="2:16" x14ac:dyDescent="0.2">
      <c r="B50" s="52" t="s">
        <v>41</v>
      </c>
      <c r="C50" s="49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1">
        <f>SUM(D50:O50)</f>
        <v>0</v>
      </c>
    </row>
    <row r="51" spans="2:16" x14ac:dyDescent="0.2">
      <c r="B51" s="52" t="s">
        <v>42</v>
      </c>
      <c r="C51" s="49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1">
        <f>SUM(D51:O51)</f>
        <v>0</v>
      </c>
    </row>
    <row r="52" spans="2:16" x14ac:dyDescent="0.2">
      <c r="B52" s="60" t="s">
        <v>8</v>
      </c>
      <c r="C52" s="58"/>
      <c r="D52" s="51">
        <f>D45-SUM(D48:D51)</f>
        <v>0</v>
      </c>
      <c r="E52" s="51">
        <f>E45-SUM(E48:E51)</f>
        <v>0</v>
      </c>
      <c r="F52" s="51">
        <f>F45-SUM(F48:F51)</f>
        <v>0</v>
      </c>
      <c r="G52" s="55">
        <f>SUBTOTAL(109,CashPaidOut[Abril])</f>
        <v>0</v>
      </c>
      <c r="H52" s="55">
        <f>SUBTOTAL(109,CashPaidOut[Maio])</f>
        <v>0</v>
      </c>
      <c r="I52" s="55">
        <f>SUBTOTAL(109,CashPaidOut[Junho])</f>
        <v>0</v>
      </c>
      <c r="J52" s="55">
        <f>SUBTOTAL(109,CashPaidOut[Julho])</f>
        <v>0</v>
      </c>
      <c r="K52" s="55">
        <f>SUBTOTAL(109,CashPaidOut[Agosto])</f>
        <v>0</v>
      </c>
      <c r="L52" s="55">
        <f>SUBTOTAL(109,CashPaidOut[Setembro])</f>
        <v>0</v>
      </c>
      <c r="M52" s="55">
        <f>SUBTOTAL(109,CashPaidOut[Outubro])</f>
        <v>0</v>
      </c>
      <c r="N52" s="55">
        <f>SUBTOTAL(109,CashPaidOut[Novembro])</f>
        <v>0</v>
      </c>
      <c r="O52" s="55">
        <f>SUBTOTAL(109,CashPaidOut[Dezembro])</f>
        <v>0</v>
      </c>
      <c r="P52" s="46">
        <f>SUBTOTAL(109,CashPaidOut[Total])</f>
        <v>0</v>
      </c>
    </row>
    <row r="53" spans="2:16" x14ac:dyDescent="0.2">
      <c r="B53" s="61" t="s">
        <v>51</v>
      </c>
      <c r="C53" s="24">
        <f>(C16-CashPaidOut[[#Totals],[Coluna1]])</f>
        <v>0</v>
      </c>
      <c r="D53" s="24">
        <f t="shared" ref="D53:O53" si="5">D45-SUM(D48:D51)</f>
        <v>0</v>
      </c>
      <c r="E53" s="24">
        <f t="shared" si="5"/>
        <v>0</v>
      </c>
      <c r="F53" s="24">
        <f t="shared" si="5"/>
        <v>0</v>
      </c>
      <c r="G53" s="24">
        <f t="shared" si="5"/>
        <v>0</v>
      </c>
      <c r="H53" s="24">
        <f t="shared" si="5"/>
        <v>0</v>
      </c>
      <c r="I53" s="24">
        <f t="shared" si="5"/>
        <v>0</v>
      </c>
      <c r="J53" s="24">
        <f t="shared" si="5"/>
        <v>0</v>
      </c>
      <c r="K53" s="24">
        <f t="shared" si="5"/>
        <v>0</v>
      </c>
      <c r="L53" s="24">
        <f t="shared" si="5"/>
        <v>0</v>
      </c>
      <c r="M53" s="24">
        <f t="shared" si="5"/>
        <v>0</v>
      </c>
      <c r="N53" s="24">
        <f t="shared" si="5"/>
        <v>0</v>
      </c>
      <c r="O53" s="24">
        <f t="shared" si="5"/>
        <v>0</v>
      </c>
      <c r="P53" s="62"/>
    </row>
    <row r="54" spans="2:16" x14ac:dyDescent="0.2">
      <c r="B54" s="13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</row>
    <row r="55" spans="2:16" x14ac:dyDescent="0.2">
      <c r="B55" s="33" t="s">
        <v>31</v>
      </c>
      <c r="C55" s="25" t="s">
        <v>56</v>
      </c>
      <c r="D55" s="40" t="s">
        <v>57</v>
      </c>
      <c r="E55" s="40" t="s">
        <v>58</v>
      </c>
      <c r="F55" s="40" t="s">
        <v>59</v>
      </c>
      <c r="G55" s="40" t="s">
        <v>60</v>
      </c>
      <c r="H55" s="40" t="s">
        <v>61</v>
      </c>
      <c r="I55" s="40" t="s">
        <v>62</v>
      </c>
      <c r="J55" s="40" t="s">
        <v>63</v>
      </c>
      <c r="K55" s="40" t="s">
        <v>64</v>
      </c>
      <c r="L55" s="40" t="s">
        <v>65</v>
      </c>
      <c r="M55" s="40" t="s">
        <v>66</v>
      </c>
      <c r="N55" s="40" t="s">
        <v>67</v>
      </c>
      <c r="O55" s="40" t="s">
        <v>68</v>
      </c>
      <c r="P55" s="25" t="s">
        <v>37</v>
      </c>
    </row>
    <row r="56" spans="2:16" x14ac:dyDescent="0.2">
      <c r="B56" s="31" t="s">
        <v>35</v>
      </c>
      <c r="C56" s="43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32">
        <f>SUM(OtherOperationalData[[#This Row],[Janeiro]:[Dezembro]])</f>
        <v>0</v>
      </c>
    </row>
    <row r="57" spans="2:16" x14ac:dyDescent="0.2">
      <c r="B57" s="34" t="s">
        <v>52</v>
      </c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35">
        <f>SUM(OtherOperationalData[[#This Row],[Coluna1]:[Dezembro]])</f>
        <v>0</v>
      </c>
    </row>
    <row r="58" spans="2:16" x14ac:dyDescent="0.2">
      <c r="B58" s="34" t="s">
        <v>33</v>
      </c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35">
        <f>SUM(OtherOperationalData[[#This Row],[Coluna1]:[Dezembro]])</f>
        <v>0</v>
      </c>
    </row>
    <row r="59" spans="2:16" x14ac:dyDescent="0.2">
      <c r="B59" s="34" t="s">
        <v>34</v>
      </c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35">
        <f>SUM(OtherOperationalData[[#This Row],[Coluna1]:[Dezembro]])</f>
        <v>0</v>
      </c>
    </row>
    <row r="60" spans="2:16" x14ac:dyDescent="0.2">
      <c r="B60" s="34" t="s">
        <v>53</v>
      </c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35">
        <f>SUM(OtherOperationalData[[#This Row],[Coluna1]:[Dezembro]])</f>
        <v>0</v>
      </c>
    </row>
    <row r="61" spans="2:16" x14ac:dyDescent="0.2">
      <c r="B61" s="36" t="s">
        <v>9</v>
      </c>
      <c r="C61" s="42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8">
        <f>SUM(OtherOperationalData[[#This Row],[Janeiro]:[Dezembro]])</f>
        <v>0</v>
      </c>
    </row>
  </sheetData>
  <sheetProtection insertColumns="0" insertRows="0"/>
  <mergeCells count="2">
    <mergeCell ref="B1:P1"/>
    <mergeCell ref="B2:P2"/>
  </mergeCells>
  <phoneticPr fontId="0" type="noConversion"/>
  <conditionalFormatting sqref="C7:O7">
    <cfRule type="cellIs" dxfId="0" priority="1" stopIfTrue="1" operator="lessThanOrEqual">
      <formula>$C$4</formula>
    </cfRule>
  </conditionalFormatting>
  <dataValidations count="4">
    <dataValidation type="decimal" operator="lessThanOrEqual" allowBlank="1" showInputMessage="1" showErrorMessage="1" sqref="C17:O17" xr:uid="{00000000-0002-0000-0000-000003000000}">
      <formula1>10000000</formula1>
    </dataValidation>
    <dataValidation allowBlank="1" showInputMessage="1" showErrorMessage="1" prompt="Create Small Business Cash Flow Projection in this worksheet. Enter details in tables named Cash on Hand, Cash Receipts, Expenses, Cash Paid Out, and Other Operational Data " sqref="A1" xr:uid="{91E55EFA-4A23-4AFA-9AAC-6A7ACC776448}"/>
    <dataValidation allowBlank="1" showInputMessage="1" showErrorMessage="1" prompt="Enter details in Expenses table below and in Cash Paid Out table starting in cell B46" sqref="B18" xr:uid="{65B94BE2-9355-4B1B-8361-9D9CE86535DE}"/>
    <dataValidation allowBlank="1" showErrorMessage="1" sqref="B1:P16 B19:P44 B46:P61" xr:uid="{46DB3F74-4BFD-483C-81A5-3E9D8C0123C1}"/>
  </dataValidations>
  <printOptions horizontalCentered="1"/>
  <pageMargins left="0" right="0" top="0.5" bottom="0.25" header="0" footer="0"/>
  <pageSetup scale="84" orientation="landscape" r:id="rId1"/>
  <headerFooter alignWithMargins="0"/>
  <tableParts count="5">
    <tablePart r:id="rId2"/>
    <tablePart r:id="rId3"/>
    <tablePart r:id="rId4"/>
    <tablePart r:id="rId5"/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79998168889431442"/>
  </sheetPr>
  <dimension ref="B2:Q38"/>
  <sheetViews>
    <sheetView showGridLines="0" tabSelected="1" workbookViewId="0">
      <selection activeCell="A9" sqref="A9"/>
    </sheetView>
  </sheetViews>
  <sheetFormatPr defaultColWidth="9.28515625" defaultRowHeight="10.199999999999999" x14ac:dyDescent="0.2"/>
  <cols>
    <col min="1" max="1" width="9.28515625" style="7"/>
    <col min="2" max="2" width="30.140625" style="7" bestFit="1" customWidth="1"/>
    <col min="3" max="3" width="9.28515625" style="7"/>
    <col min="4" max="4" width="13.28515625" style="7" bestFit="1" customWidth="1"/>
    <col min="5" max="16384" width="9.28515625" style="7"/>
  </cols>
  <sheetData>
    <row r="2" spans="2:17" x14ac:dyDescent="0.2">
      <c r="B2" s="65" t="s">
        <v>54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</row>
    <row r="3" spans="2:17" x14ac:dyDescent="0.2"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</row>
    <row r="4" spans="2:17" x14ac:dyDescent="0.2"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</row>
    <row r="5" spans="2:17" x14ac:dyDescent="0.2"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</row>
    <row r="6" spans="2:17" x14ac:dyDescent="0.2"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</row>
    <row r="7" spans="2:17" x14ac:dyDescent="0.2"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</row>
    <row r="8" spans="2:17" x14ac:dyDescent="0.2"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</row>
    <row r="9" spans="2:17" x14ac:dyDescent="0.2"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</row>
    <row r="10" spans="2:17" x14ac:dyDescent="0.2"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</row>
    <row r="11" spans="2:17" x14ac:dyDescent="0.2"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</row>
    <row r="12" spans="2:17" x14ac:dyDescent="0.2">
      <c r="B12" s="65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</row>
    <row r="13" spans="2:17" x14ac:dyDescent="0.2">
      <c r="B13" s="65"/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</row>
    <row r="14" spans="2:17" x14ac:dyDescent="0.2"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</row>
    <row r="15" spans="2:17" x14ac:dyDescent="0.2"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</row>
    <row r="16" spans="2:17" x14ac:dyDescent="0.2">
      <c r="B16" s="65"/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</row>
    <row r="17" spans="2:17" x14ac:dyDescent="0.2"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</row>
    <row r="18" spans="2:17" x14ac:dyDescent="0.2"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</row>
    <row r="19" spans="2:17" x14ac:dyDescent="0.2"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</row>
    <row r="20" spans="2:17" x14ac:dyDescent="0.2">
      <c r="B20" s="65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</row>
    <row r="21" spans="2:17" x14ac:dyDescent="0.2"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</row>
    <row r="22" spans="2:17" x14ac:dyDescent="0.2"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</row>
    <row r="23" spans="2:17" x14ac:dyDescent="0.2">
      <c r="B23" s="65"/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</row>
    <row r="24" spans="2:17" x14ac:dyDescent="0.2"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</row>
    <row r="25" spans="2:17" x14ac:dyDescent="0.2"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</row>
    <row r="26" spans="2:17" x14ac:dyDescent="0.2"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</row>
    <row r="27" spans="2:17" x14ac:dyDescent="0.2"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</row>
    <row r="28" spans="2:17" x14ac:dyDescent="0.2"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</row>
    <row r="29" spans="2:17" x14ac:dyDescent="0.2"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</row>
    <row r="30" spans="2:17" x14ac:dyDescent="0.2"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</row>
    <row r="31" spans="2:17" x14ac:dyDescent="0.2"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</row>
    <row r="32" spans="2:17" x14ac:dyDescent="0.2"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</row>
    <row r="33" spans="2:17" x14ac:dyDescent="0.2"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</row>
    <row r="34" spans="2:17" x14ac:dyDescent="0.2"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</row>
    <row r="35" spans="2:17" x14ac:dyDescent="0.2"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</row>
    <row r="37" spans="2:17" ht="13.2" x14ac:dyDescent="0.25">
      <c r="B37" s="64" t="s">
        <v>36</v>
      </c>
      <c r="C37" s="64"/>
      <c r="D37" s="19">
        <f>[0]!Cash_minimum</f>
        <v>0</v>
      </c>
    </row>
    <row r="38" spans="2:17" ht="13.2" x14ac:dyDescent="0.25">
      <c r="B38" s="2"/>
      <c r="C38" s="20"/>
    </row>
  </sheetData>
  <mergeCells count="2">
    <mergeCell ref="B37:C37"/>
    <mergeCell ref="B2:Q35"/>
  </mergeCells>
  <phoneticPr fontId="2" type="noConversion"/>
  <dataValidations count="2">
    <dataValidation allowBlank="1" showInputMessage="1" showErrorMessage="1" prompt="Chart in cell B2 and Cash balance alert minimum in cell D37 are auto updated in this worksheet" sqref="A1" xr:uid="{FF5A3F0E-E72F-4D10-BFB8-8E2EF1C268AD}"/>
    <dataValidation allowBlank="1" showInputMessage="1" showErrorMessage="1" prompt="Cash balance alert minimum is auto updated in cell at right " sqref="B37:C37" xr:uid="{DB1CD747-BA1F-4D62-9366-13DF1A9C2491}"/>
  </dataValidations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 Fluxo de caixa</vt:lpstr>
      <vt:lpstr> Fluxograma de caixa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https://templates.office.com/</dc:creator>
  <cp:lastModifiedBy>Gustavo Hermont</cp:lastModifiedBy>
  <dcterms:created xsi:type="dcterms:W3CDTF">2018-04-19T13:53:44Z</dcterms:created>
  <dcterms:modified xsi:type="dcterms:W3CDTF">2023-08-18T13:43:14Z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v-shbahu@microsoft.com</vt:lpwstr>
  </property>
  <property fmtid="{D5CDD505-2E9C-101B-9397-08002B2CF9AE}" pid="5" name="MSIP_Label_f42aa342-8706-4288-bd11-ebb85995028c_SetDate">
    <vt:lpwstr>2018-04-19T13:53:48.0727292Z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